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528"/>
  <workbookPr/>
  <mc:AlternateContent xmlns:mc="http://schemas.openxmlformats.org/markup-compatibility/2006">
    <mc:Choice Requires="x15">
      <x15ac:absPath xmlns:x15ac="http://schemas.microsoft.com/office/spreadsheetml/2010/11/ac" url="C:\Users\24918\Desktop\"/>
    </mc:Choice>
  </mc:AlternateContent>
  <bookViews>
    <workbookView xWindow="0" yWindow="0" windowWidth="12270" windowHeight="4215" xr2:uid="{00000000-000D-0000-FFFF-FFFF00000000}"/>
  </bookViews>
  <sheets>
    <sheet name="Overview" sheetId="41" r:id="rId1"/>
    <sheet name="1. Data" sheetId="1" r:id="rId2"/>
    <sheet name="2. Monitor Criteria" sheetId="33" r:id="rId3"/>
  </sheets>
  <definedNames>
    <definedName name="_xlnm._FilterDatabase" localSheetId="1" hidden="1">'1. Data'!$A$1:$EG$981</definedName>
    <definedName name="ABC">'1. Data'!$BZ$2:$BZ$981</definedName>
    <definedName name="EPD">'1. Data'!$BY$2:$BY$981</definedName>
    <definedName name="Partner">'1. Data'!$B$2:$B$981</definedName>
    <definedName name="Size">'1. Data'!$BW$2:$BW$981</definedName>
    <definedName name="Sleep">'1. Data'!$BF$2:$BF$981</definedName>
    <definedName name="TEC">'1. Data'!$CD$2:$CD$981</definedName>
    <definedName name="Touch">'1. Data'!$CA$2:$CA$981</definedName>
    <definedName name="Type">'1. Data'!$H$2:$H$981</definedName>
    <definedName name="Unique">'1. Data'!$BX$2:$BX$981</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3" i="1" l="1"/>
  <c r="CE4" i="1"/>
  <c r="CE5" i="1"/>
  <c r="CE6" i="1"/>
  <c r="CE7" i="1"/>
  <c r="CE8" i="1"/>
  <c r="CE9" i="1"/>
  <c r="CE10" i="1"/>
  <c r="CE11" i="1"/>
  <c r="CE12" i="1"/>
  <c r="CE13" i="1"/>
  <c r="CE14" i="1"/>
  <c r="CE15" i="1"/>
  <c r="CE16" i="1"/>
  <c r="CE17" i="1"/>
  <c r="CE18" i="1"/>
  <c r="CE19" i="1"/>
  <c r="CE20" i="1"/>
  <c r="CE21" i="1"/>
  <c r="CE22" i="1"/>
  <c r="CE23" i="1"/>
  <c r="CE24" i="1"/>
  <c r="CE25" i="1"/>
  <c r="CE26" i="1"/>
  <c r="CE27" i="1"/>
  <c r="CE28" i="1"/>
  <c r="CE29" i="1"/>
  <c r="CE30" i="1"/>
  <c r="CE31" i="1"/>
  <c r="CE32" i="1"/>
  <c r="CE33" i="1"/>
  <c r="CE34" i="1"/>
  <c r="CE35" i="1"/>
  <c r="CE36" i="1"/>
  <c r="CE37" i="1"/>
  <c r="CE38" i="1"/>
  <c r="CE39" i="1"/>
  <c r="CE40" i="1"/>
  <c r="CE41" i="1"/>
  <c r="CE42" i="1"/>
  <c r="CE43" i="1"/>
  <c r="CE44" i="1"/>
  <c r="CE45" i="1"/>
  <c r="CE46" i="1"/>
  <c r="CE47" i="1"/>
  <c r="CE48" i="1"/>
  <c r="CE49" i="1"/>
  <c r="CE50" i="1"/>
  <c r="CE51" i="1"/>
  <c r="CE52" i="1"/>
  <c r="CE53" i="1"/>
  <c r="CE54" i="1"/>
  <c r="CE55" i="1"/>
  <c r="CE56" i="1"/>
  <c r="CE57" i="1"/>
  <c r="CE58" i="1"/>
  <c r="CE59" i="1"/>
  <c r="CE60" i="1"/>
  <c r="CE61" i="1"/>
  <c r="CE62" i="1"/>
  <c r="CE63" i="1"/>
  <c r="CE64" i="1"/>
  <c r="CE65" i="1"/>
  <c r="CE66" i="1"/>
  <c r="CE67" i="1"/>
  <c r="CE68" i="1"/>
  <c r="CE69" i="1"/>
  <c r="CE70" i="1"/>
  <c r="CE71" i="1"/>
  <c r="CE72" i="1"/>
  <c r="CE73" i="1"/>
  <c r="CE74" i="1"/>
  <c r="CE75" i="1"/>
  <c r="CE76" i="1"/>
  <c r="CE77" i="1"/>
  <c r="CE78" i="1"/>
  <c r="CE79" i="1"/>
  <c r="CE80" i="1"/>
  <c r="CE81" i="1"/>
  <c r="CE82" i="1"/>
  <c r="CE83" i="1"/>
  <c r="CE84" i="1"/>
  <c r="CE85" i="1"/>
  <c r="CE86" i="1"/>
  <c r="CE87" i="1"/>
  <c r="CE88" i="1"/>
  <c r="CE89" i="1"/>
  <c r="CE90" i="1"/>
  <c r="CE91" i="1"/>
  <c r="CE92" i="1"/>
  <c r="CE93" i="1"/>
  <c r="CE94" i="1"/>
  <c r="CE95" i="1"/>
  <c r="CE96" i="1"/>
  <c r="CE97" i="1"/>
  <c r="CE98" i="1"/>
  <c r="CE99" i="1"/>
  <c r="CE100" i="1"/>
  <c r="CE101" i="1"/>
  <c r="CE102" i="1"/>
  <c r="CE103" i="1"/>
  <c r="CE104" i="1"/>
  <c r="CE105" i="1"/>
  <c r="CE106" i="1"/>
  <c r="CE107" i="1"/>
  <c r="CE108" i="1"/>
  <c r="CE109" i="1"/>
  <c r="CE110" i="1"/>
  <c r="CE111" i="1"/>
  <c r="CE112" i="1"/>
  <c r="CE113" i="1"/>
  <c r="CE114" i="1"/>
  <c r="CE115" i="1"/>
  <c r="CE116" i="1"/>
  <c r="CE117" i="1"/>
  <c r="CE118" i="1"/>
  <c r="CE119" i="1"/>
  <c r="CE120" i="1"/>
  <c r="CE121" i="1"/>
  <c r="CE122" i="1"/>
  <c r="CE123" i="1"/>
  <c r="CE124" i="1"/>
  <c r="CE125" i="1"/>
  <c r="CE126" i="1"/>
  <c r="CE127" i="1"/>
  <c r="CE128" i="1"/>
  <c r="CE129" i="1"/>
  <c r="CE130" i="1"/>
  <c r="CE131" i="1"/>
  <c r="CE132" i="1"/>
  <c r="CE133" i="1"/>
  <c r="CE134" i="1"/>
  <c r="CE135" i="1"/>
  <c r="CE136" i="1"/>
  <c r="CE137" i="1"/>
  <c r="CE138" i="1"/>
  <c r="CE139" i="1"/>
  <c r="CE140" i="1"/>
  <c r="CE141" i="1"/>
  <c r="CE142" i="1"/>
  <c r="CE143" i="1"/>
  <c r="CE144" i="1"/>
  <c r="CE145" i="1"/>
  <c r="CE146" i="1"/>
  <c r="CE147" i="1"/>
  <c r="CE148" i="1"/>
  <c r="CE149" i="1"/>
  <c r="CE150" i="1"/>
  <c r="CE151" i="1"/>
  <c r="CE152" i="1"/>
  <c r="CE153" i="1"/>
  <c r="CE154" i="1"/>
  <c r="CE155" i="1"/>
  <c r="CE156" i="1"/>
  <c r="CE157" i="1"/>
  <c r="CE158" i="1"/>
  <c r="CE159" i="1"/>
  <c r="CE160" i="1"/>
  <c r="CE161" i="1"/>
  <c r="CE162" i="1"/>
  <c r="CE163" i="1"/>
  <c r="CE164" i="1"/>
  <c r="CE165" i="1"/>
  <c r="CE166" i="1"/>
  <c r="CE167" i="1"/>
  <c r="CE168" i="1"/>
  <c r="CE169" i="1"/>
  <c r="CE170" i="1"/>
  <c r="CE171" i="1"/>
  <c r="CE172" i="1"/>
  <c r="CE173" i="1"/>
  <c r="CE174" i="1"/>
  <c r="CE175" i="1"/>
  <c r="CE176" i="1"/>
  <c r="CE177" i="1"/>
  <c r="CE178" i="1"/>
  <c r="CE179" i="1"/>
  <c r="CE180" i="1"/>
  <c r="CE181" i="1"/>
  <c r="CE182" i="1"/>
  <c r="CE183" i="1"/>
  <c r="CE184" i="1"/>
  <c r="CE185" i="1"/>
  <c r="CE186" i="1"/>
  <c r="CE187" i="1"/>
  <c r="CE188" i="1"/>
  <c r="CE189" i="1"/>
  <c r="CE190" i="1"/>
  <c r="CE191" i="1"/>
  <c r="CE192" i="1"/>
  <c r="CE193" i="1"/>
  <c r="CE194" i="1"/>
  <c r="CE195" i="1"/>
  <c r="CE196" i="1"/>
  <c r="CE197" i="1"/>
  <c r="CE198" i="1"/>
  <c r="CE199" i="1"/>
  <c r="CE200" i="1"/>
  <c r="CE201" i="1"/>
  <c r="CE202" i="1"/>
  <c r="CE203" i="1"/>
  <c r="CE204" i="1"/>
  <c r="CE205" i="1"/>
  <c r="CE206" i="1"/>
  <c r="CE207" i="1"/>
  <c r="CE208" i="1"/>
  <c r="CE209" i="1"/>
  <c r="CE210" i="1"/>
  <c r="CE211" i="1"/>
  <c r="CE212" i="1"/>
  <c r="CE213" i="1"/>
  <c r="CE214" i="1"/>
  <c r="CE215" i="1"/>
  <c r="CE216" i="1"/>
  <c r="CE217" i="1"/>
  <c r="CE218" i="1"/>
  <c r="CE219" i="1"/>
  <c r="CE220" i="1"/>
  <c r="CE221" i="1"/>
  <c r="CE222" i="1"/>
  <c r="CE223" i="1"/>
  <c r="CE224" i="1"/>
  <c r="CE225" i="1"/>
  <c r="CE226" i="1"/>
  <c r="CE227" i="1"/>
  <c r="CE228" i="1"/>
  <c r="CE229" i="1"/>
  <c r="CE230" i="1"/>
  <c r="CE231" i="1"/>
  <c r="CE232" i="1"/>
  <c r="CE233" i="1"/>
  <c r="CE234" i="1"/>
  <c r="CE235" i="1"/>
  <c r="CE236" i="1"/>
  <c r="CE237" i="1"/>
  <c r="CE238" i="1"/>
  <c r="CE239" i="1"/>
  <c r="CE240" i="1"/>
  <c r="CE241" i="1"/>
  <c r="CE242" i="1"/>
  <c r="CE243" i="1"/>
  <c r="CE244" i="1"/>
  <c r="CE245" i="1"/>
  <c r="CE246" i="1"/>
  <c r="CE247" i="1"/>
  <c r="CE248" i="1"/>
  <c r="CE249" i="1"/>
  <c r="CE250" i="1"/>
  <c r="CE251" i="1"/>
  <c r="CE252" i="1"/>
  <c r="CE253" i="1"/>
  <c r="CE254" i="1"/>
  <c r="CE255" i="1"/>
  <c r="CE256" i="1"/>
  <c r="CE257" i="1"/>
  <c r="CE258" i="1"/>
  <c r="CE259" i="1"/>
  <c r="CE260" i="1"/>
  <c r="CE261" i="1"/>
  <c r="CE262" i="1"/>
  <c r="CE263" i="1"/>
  <c r="CE264" i="1"/>
  <c r="CE265" i="1"/>
  <c r="CE266" i="1"/>
  <c r="CE267" i="1"/>
  <c r="CE268" i="1"/>
  <c r="CE269" i="1"/>
  <c r="CE270" i="1"/>
  <c r="CE271" i="1"/>
  <c r="CE272" i="1"/>
  <c r="CE273" i="1"/>
  <c r="CE274" i="1"/>
  <c r="CE275" i="1"/>
  <c r="CE276" i="1"/>
  <c r="CE277" i="1"/>
  <c r="CE278" i="1"/>
  <c r="CE279" i="1"/>
  <c r="CE280" i="1"/>
  <c r="CE281" i="1"/>
  <c r="CE282" i="1"/>
  <c r="CE283" i="1"/>
  <c r="CE284" i="1"/>
  <c r="CE285" i="1"/>
  <c r="CE286" i="1"/>
  <c r="CE287" i="1"/>
  <c r="CE288" i="1"/>
  <c r="CE289" i="1"/>
  <c r="CE290" i="1"/>
  <c r="CE291" i="1"/>
  <c r="CE292" i="1"/>
  <c r="CE293" i="1"/>
  <c r="CE294" i="1"/>
  <c r="CE295" i="1"/>
  <c r="CE296" i="1"/>
  <c r="CE297" i="1"/>
  <c r="CE298" i="1"/>
  <c r="CE299" i="1"/>
  <c r="CE300" i="1"/>
  <c r="CE301" i="1"/>
  <c r="CE302" i="1"/>
  <c r="CE303" i="1"/>
  <c r="CE304" i="1"/>
  <c r="CE305" i="1"/>
  <c r="CE306" i="1"/>
  <c r="CE307" i="1"/>
  <c r="CE308" i="1"/>
  <c r="CE309" i="1"/>
  <c r="CE310" i="1"/>
  <c r="CE311" i="1"/>
  <c r="CE312" i="1"/>
  <c r="CE313" i="1"/>
  <c r="CE314" i="1"/>
  <c r="CE315" i="1"/>
  <c r="CE316" i="1"/>
  <c r="CE317" i="1"/>
  <c r="CE318" i="1"/>
  <c r="CE319" i="1"/>
  <c r="CE320" i="1"/>
  <c r="CE321" i="1"/>
  <c r="CE322" i="1"/>
  <c r="CE323" i="1"/>
  <c r="CE324" i="1"/>
  <c r="CE325" i="1"/>
  <c r="CE326" i="1"/>
  <c r="CE327" i="1"/>
  <c r="CE328" i="1"/>
  <c r="CE329" i="1"/>
  <c r="CE330" i="1"/>
  <c r="CE331" i="1"/>
  <c r="CE332" i="1"/>
  <c r="CE333" i="1"/>
  <c r="CE334" i="1"/>
  <c r="CE335" i="1"/>
  <c r="CE336" i="1"/>
  <c r="CE337" i="1"/>
  <c r="CE338" i="1"/>
  <c r="CE339" i="1"/>
  <c r="CE340" i="1"/>
  <c r="CE341" i="1"/>
  <c r="CE342" i="1"/>
  <c r="CE343" i="1"/>
  <c r="CE344" i="1"/>
  <c r="CE345" i="1"/>
  <c r="CE346" i="1"/>
  <c r="CE347" i="1"/>
  <c r="CE348" i="1"/>
  <c r="CE349" i="1"/>
  <c r="CE350" i="1"/>
  <c r="CE351" i="1"/>
  <c r="CE352" i="1"/>
  <c r="CE353" i="1"/>
  <c r="CE354" i="1"/>
  <c r="CE355" i="1"/>
  <c r="CE356" i="1"/>
  <c r="CE357" i="1"/>
  <c r="CE358" i="1"/>
  <c r="CE359" i="1"/>
  <c r="CE360" i="1"/>
  <c r="CE361" i="1"/>
  <c r="CE362" i="1"/>
  <c r="CE363" i="1"/>
  <c r="CE364" i="1"/>
  <c r="CE365" i="1"/>
  <c r="CE366" i="1"/>
  <c r="CE367" i="1"/>
  <c r="CE368" i="1"/>
  <c r="CE369" i="1"/>
  <c r="CE370" i="1"/>
  <c r="CE371" i="1"/>
  <c r="CE372" i="1"/>
  <c r="CE373" i="1"/>
  <c r="CE374" i="1"/>
  <c r="CE375" i="1"/>
  <c r="CE376" i="1"/>
  <c r="CE377" i="1"/>
  <c r="CE378" i="1"/>
  <c r="CE379" i="1"/>
  <c r="CE380" i="1"/>
  <c r="CE381" i="1"/>
  <c r="CE382" i="1"/>
  <c r="CE383" i="1"/>
  <c r="CE384" i="1"/>
  <c r="CE385" i="1"/>
  <c r="CE386" i="1"/>
  <c r="CE387" i="1"/>
  <c r="CE388" i="1"/>
  <c r="CE389" i="1"/>
  <c r="CE390" i="1"/>
  <c r="CE391" i="1"/>
  <c r="CE392" i="1"/>
  <c r="CE393" i="1"/>
  <c r="CE394" i="1"/>
  <c r="CE395" i="1"/>
  <c r="CE396" i="1"/>
  <c r="CE397" i="1"/>
  <c r="CE398" i="1"/>
  <c r="CE399" i="1"/>
  <c r="CE400" i="1"/>
  <c r="CE401" i="1"/>
  <c r="CE402" i="1"/>
  <c r="CE403" i="1"/>
  <c r="CE404" i="1"/>
  <c r="CE405" i="1"/>
  <c r="CE406" i="1"/>
  <c r="CE407" i="1"/>
  <c r="CE408" i="1"/>
  <c r="CE409" i="1"/>
  <c r="CE410" i="1"/>
  <c r="CE411" i="1"/>
  <c r="CE412" i="1"/>
  <c r="CE413" i="1"/>
  <c r="CE414" i="1"/>
  <c r="CE415" i="1"/>
  <c r="CE416" i="1"/>
  <c r="CE417" i="1"/>
  <c r="CE418" i="1"/>
  <c r="CE419" i="1"/>
  <c r="CE420" i="1"/>
  <c r="CE421" i="1"/>
  <c r="CE422" i="1"/>
  <c r="CE423" i="1"/>
  <c r="CE424" i="1"/>
  <c r="CE425" i="1"/>
  <c r="CE426" i="1"/>
  <c r="CE427" i="1"/>
  <c r="CE428" i="1"/>
  <c r="CE429" i="1"/>
  <c r="CE430" i="1"/>
  <c r="CE431" i="1"/>
  <c r="CE432" i="1"/>
  <c r="CE433" i="1"/>
  <c r="CE434" i="1"/>
  <c r="CE435" i="1"/>
  <c r="CE436" i="1"/>
  <c r="CE437" i="1"/>
  <c r="CE438" i="1"/>
  <c r="CE439" i="1"/>
  <c r="CE440" i="1"/>
  <c r="CE441" i="1"/>
  <c r="CE442" i="1"/>
  <c r="CE443" i="1"/>
  <c r="CE444" i="1"/>
  <c r="CE445" i="1"/>
  <c r="CE446" i="1"/>
  <c r="CE447" i="1"/>
  <c r="CE448" i="1"/>
  <c r="CE449" i="1"/>
  <c r="CE450" i="1"/>
  <c r="CE451" i="1"/>
  <c r="CE452" i="1"/>
  <c r="CE453" i="1"/>
  <c r="CE454" i="1"/>
  <c r="CE455" i="1"/>
  <c r="CE456" i="1"/>
  <c r="CE457" i="1"/>
  <c r="CE458" i="1"/>
  <c r="CE459" i="1"/>
  <c r="CE460" i="1"/>
  <c r="CE461" i="1"/>
  <c r="CE462" i="1"/>
  <c r="CE463" i="1"/>
  <c r="CE464" i="1"/>
  <c r="CE465" i="1"/>
  <c r="CE466" i="1"/>
  <c r="CE467" i="1"/>
  <c r="CE468" i="1"/>
  <c r="CE469" i="1"/>
  <c r="CE470" i="1"/>
  <c r="CE471" i="1"/>
  <c r="CE472" i="1"/>
  <c r="CE473" i="1"/>
  <c r="CE474" i="1"/>
  <c r="CE475" i="1"/>
  <c r="CE476" i="1"/>
  <c r="CE477" i="1"/>
  <c r="CE478" i="1"/>
  <c r="CE479" i="1"/>
  <c r="CE480" i="1"/>
  <c r="CE481" i="1"/>
  <c r="CE482" i="1"/>
  <c r="CE483" i="1"/>
  <c r="CE484" i="1"/>
  <c r="CE485" i="1"/>
  <c r="CE486" i="1"/>
  <c r="CE487" i="1"/>
  <c r="CE488" i="1"/>
  <c r="CE489" i="1"/>
  <c r="CE490" i="1"/>
  <c r="CE491" i="1"/>
  <c r="CE492" i="1"/>
  <c r="CE493" i="1"/>
  <c r="CE494" i="1"/>
  <c r="CE495" i="1"/>
  <c r="CE496" i="1"/>
  <c r="CE497" i="1"/>
  <c r="CE498" i="1"/>
  <c r="CE499" i="1"/>
  <c r="CE500" i="1"/>
  <c r="CE501" i="1"/>
  <c r="CE502" i="1"/>
  <c r="CE503" i="1"/>
  <c r="CE504" i="1"/>
  <c r="CE505" i="1"/>
  <c r="CE506" i="1"/>
  <c r="CE507" i="1"/>
  <c r="CE508" i="1"/>
  <c r="CE509" i="1"/>
  <c r="CE510" i="1"/>
  <c r="CE511" i="1"/>
  <c r="CE512" i="1"/>
  <c r="CE513" i="1"/>
  <c r="CE514" i="1"/>
  <c r="CE515" i="1"/>
  <c r="CE516" i="1"/>
  <c r="CE517" i="1"/>
  <c r="CE518" i="1"/>
  <c r="CE519" i="1"/>
  <c r="CE520" i="1"/>
  <c r="CE521" i="1"/>
  <c r="CE522" i="1"/>
  <c r="CE523" i="1"/>
  <c r="CE524" i="1"/>
  <c r="CE525" i="1"/>
  <c r="CE526" i="1"/>
  <c r="CE527" i="1"/>
  <c r="CE528" i="1"/>
  <c r="CE529" i="1"/>
  <c r="CE530" i="1"/>
  <c r="CE531" i="1"/>
  <c r="CE532" i="1"/>
  <c r="CE533" i="1"/>
  <c r="CE534" i="1"/>
  <c r="CE535" i="1"/>
  <c r="CE536" i="1"/>
  <c r="CE537" i="1"/>
  <c r="CE538" i="1"/>
  <c r="CE539" i="1"/>
  <c r="CE540" i="1"/>
  <c r="CE541" i="1"/>
  <c r="CE542" i="1"/>
  <c r="CE543" i="1"/>
  <c r="CE544" i="1"/>
  <c r="CE545" i="1"/>
  <c r="CE546" i="1"/>
  <c r="CE547" i="1"/>
  <c r="CE548" i="1"/>
  <c r="CE549" i="1"/>
  <c r="CE550" i="1"/>
  <c r="CE551" i="1"/>
  <c r="CE552" i="1"/>
  <c r="CE553" i="1"/>
  <c r="CE554" i="1"/>
  <c r="CE555" i="1"/>
  <c r="CE556" i="1"/>
  <c r="CE557" i="1"/>
  <c r="CE558" i="1"/>
  <c r="CE559" i="1"/>
  <c r="CE560" i="1"/>
  <c r="CE561" i="1"/>
  <c r="CE562" i="1"/>
  <c r="CE563" i="1"/>
  <c r="CE564" i="1"/>
  <c r="CE565" i="1"/>
  <c r="CE566" i="1"/>
  <c r="CE567" i="1"/>
  <c r="CE568" i="1"/>
  <c r="CE569" i="1"/>
  <c r="CE570" i="1"/>
  <c r="CE571" i="1"/>
  <c r="CE572" i="1"/>
  <c r="CE573" i="1"/>
  <c r="CE574" i="1"/>
  <c r="CE575" i="1"/>
  <c r="CE576" i="1"/>
  <c r="CE577" i="1"/>
  <c r="CE578" i="1"/>
  <c r="CE579" i="1"/>
  <c r="CE580" i="1"/>
  <c r="CE581" i="1"/>
  <c r="CE582" i="1"/>
  <c r="CE583" i="1"/>
  <c r="CE584" i="1"/>
  <c r="CE585" i="1"/>
  <c r="CE586" i="1"/>
  <c r="CE587" i="1"/>
  <c r="CE588" i="1"/>
  <c r="CE589" i="1"/>
  <c r="CE590" i="1"/>
  <c r="CE591" i="1"/>
  <c r="CE592" i="1"/>
  <c r="CE593" i="1"/>
  <c r="CE594" i="1"/>
  <c r="CE595" i="1"/>
  <c r="CE596" i="1"/>
  <c r="CE597" i="1"/>
  <c r="CE598" i="1"/>
  <c r="CE599" i="1"/>
  <c r="CE600" i="1"/>
  <c r="CE601" i="1"/>
  <c r="CE602" i="1"/>
  <c r="CE603" i="1"/>
  <c r="CE604" i="1"/>
  <c r="CE605" i="1"/>
  <c r="CE606" i="1"/>
  <c r="CE607" i="1"/>
  <c r="CE608" i="1"/>
  <c r="CE609" i="1"/>
  <c r="CE610" i="1"/>
  <c r="CE611" i="1"/>
  <c r="CE612" i="1"/>
  <c r="CE613" i="1"/>
  <c r="CE614" i="1"/>
  <c r="CE615" i="1"/>
  <c r="CE616" i="1"/>
  <c r="CE617" i="1"/>
  <c r="CE618" i="1"/>
  <c r="CE619" i="1"/>
  <c r="CE620" i="1"/>
  <c r="CE621" i="1"/>
  <c r="CE622" i="1"/>
  <c r="CE623" i="1"/>
  <c r="CE624" i="1"/>
  <c r="CE625" i="1"/>
  <c r="CE626" i="1"/>
  <c r="CE627" i="1"/>
  <c r="CE628" i="1"/>
  <c r="CE629" i="1"/>
  <c r="CE630" i="1"/>
  <c r="CE631" i="1"/>
  <c r="CE632" i="1"/>
  <c r="CE633" i="1"/>
  <c r="CE634" i="1"/>
  <c r="CE635" i="1"/>
  <c r="CE636" i="1"/>
  <c r="CE637" i="1"/>
  <c r="CE638" i="1"/>
  <c r="CE639" i="1"/>
  <c r="CE640" i="1"/>
  <c r="CE641" i="1"/>
  <c r="CE642" i="1"/>
  <c r="CE643" i="1"/>
  <c r="CE644" i="1"/>
  <c r="CE645" i="1"/>
  <c r="CE646" i="1"/>
  <c r="CE647" i="1"/>
  <c r="CE648" i="1"/>
  <c r="CE649" i="1"/>
  <c r="CE650" i="1"/>
  <c r="CE651" i="1"/>
  <c r="CE652" i="1"/>
  <c r="CE653" i="1"/>
  <c r="CE654" i="1"/>
  <c r="CE655" i="1"/>
  <c r="CE656" i="1"/>
  <c r="CE657" i="1"/>
  <c r="CE658" i="1"/>
  <c r="CE659" i="1"/>
  <c r="CE660" i="1"/>
  <c r="CE661" i="1"/>
  <c r="CE662" i="1"/>
  <c r="CE663" i="1"/>
  <c r="CE664" i="1"/>
  <c r="CE665" i="1"/>
  <c r="CE666" i="1"/>
  <c r="CE667" i="1"/>
  <c r="CE668" i="1"/>
  <c r="CE669" i="1"/>
  <c r="CE670" i="1"/>
  <c r="CE671" i="1"/>
  <c r="CE672" i="1"/>
  <c r="CE673" i="1"/>
  <c r="CE674" i="1"/>
  <c r="CE675" i="1"/>
  <c r="CE676" i="1"/>
  <c r="CE677" i="1"/>
  <c r="CE678" i="1"/>
  <c r="CE679" i="1"/>
  <c r="CE680" i="1"/>
  <c r="CE681" i="1"/>
  <c r="CE682" i="1"/>
  <c r="CE683" i="1"/>
  <c r="CE684" i="1"/>
  <c r="CE685" i="1"/>
  <c r="CE686" i="1"/>
  <c r="CE687" i="1"/>
  <c r="CE688" i="1"/>
  <c r="CE689" i="1"/>
  <c r="CE690" i="1"/>
  <c r="CE691" i="1"/>
  <c r="CE692" i="1"/>
  <c r="CE693" i="1"/>
  <c r="CE694" i="1"/>
  <c r="CE695" i="1"/>
  <c r="CE696" i="1"/>
  <c r="CE697" i="1"/>
  <c r="CE698" i="1"/>
  <c r="CE699" i="1"/>
  <c r="CE700" i="1"/>
  <c r="CE701" i="1"/>
  <c r="CE702" i="1"/>
  <c r="CE703" i="1"/>
  <c r="CE704" i="1"/>
  <c r="CE705" i="1"/>
  <c r="CE706" i="1"/>
  <c r="CE707" i="1"/>
  <c r="CE708" i="1"/>
  <c r="CE709" i="1"/>
  <c r="CE710" i="1"/>
  <c r="CE711" i="1"/>
  <c r="CE712" i="1"/>
  <c r="CE713" i="1"/>
  <c r="CE714" i="1"/>
  <c r="CE715" i="1"/>
  <c r="CE716" i="1"/>
  <c r="CE717" i="1"/>
  <c r="CE718" i="1"/>
  <c r="CE719" i="1"/>
  <c r="CE720" i="1"/>
  <c r="CE721" i="1"/>
  <c r="CE722" i="1"/>
  <c r="CE723" i="1"/>
  <c r="CE724" i="1"/>
  <c r="CE725" i="1"/>
  <c r="CE726" i="1"/>
  <c r="CE727" i="1"/>
  <c r="CE728" i="1"/>
  <c r="CE729" i="1"/>
  <c r="CE730" i="1"/>
  <c r="CE731" i="1"/>
  <c r="CE732" i="1"/>
  <c r="CE733" i="1"/>
  <c r="CE734" i="1"/>
  <c r="CE735" i="1"/>
  <c r="CE736" i="1"/>
  <c r="CE737" i="1"/>
  <c r="CE738" i="1"/>
  <c r="CE739" i="1"/>
  <c r="CE740" i="1"/>
  <c r="CE741" i="1"/>
  <c r="CE742" i="1"/>
  <c r="CE743" i="1"/>
  <c r="CE744" i="1"/>
  <c r="CE745" i="1"/>
  <c r="CE746" i="1"/>
  <c r="CE747" i="1"/>
  <c r="CE748" i="1"/>
  <c r="CE749" i="1"/>
  <c r="CE750" i="1"/>
  <c r="CE751" i="1"/>
  <c r="CE752" i="1"/>
  <c r="CE753" i="1"/>
  <c r="CE754" i="1"/>
  <c r="CE755" i="1"/>
  <c r="CE756" i="1"/>
  <c r="CE757" i="1"/>
  <c r="CE758" i="1"/>
  <c r="CE759" i="1"/>
  <c r="CE760" i="1"/>
  <c r="CE761" i="1"/>
  <c r="CE762" i="1"/>
  <c r="CE763" i="1"/>
  <c r="CE764" i="1"/>
  <c r="CE765" i="1"/>
  <c r="CE766" i="1"/>
  <c r="CE767" i="1"/>
  <c r="CE768" i="1"/>
  <c r="CE769" i="1"/>
  <c r="CE770" i="1"/>
  <c r="CE771" i="1"/>
  <c r="CE772" i="1"/>
  <c r="CE773" i="1"/>
  <c r="CE774" i="1"/>
  <c r="CE775" i="1"/>
  <c r="CE776" i="1"/>
  <c r="CE777" i="1"/>
  <c r="CE778" i="1"/>
  <c r="CE779" i="1"/>
  <c r="CE780" i="1"/>
  <c r="CE781" i="1"/>
  <c r="CE782" i="1"/>
  <c r="CE783" i="1"/>
  <c r="CE784" i="1"/>
  <c r="CE785" i="1"/>
  <c r="CE786" i="1"/>
  <c r="CE787" i="1"/>
  <c r="CE788" i="1"/>
  <c r="CE789" i="1"/>
  <c r="CE790" i="1"/>
  <c r="CE791" i="1"/>
  <c r="CE792" i="1"/>
  <c r="CE793" i="1"/>
  <c r="CE794" i="1"/>
  <c r="CE795" i="1"/>
  <c r="CE796" i="1"/>
  <c r="CE797" i="1"/>
  <c r="CE798" i="1"/>
  <c r="CE799" i="1"/>
  <c r="CE800" i="1"/>
  <c r="CE801" i="1"/>
  <c r="CE802" i="1"/>
  <c r="CE803" i="1"/>
  <c r="CE804" i="1"/>
  <c r="CE805" i="1"/>
  <c r="CE806" i="1"/>
  <c r="CE807" i="1"/>
  <c r="CE808" i="1"/>
  <c r="CE809" i="1"/>
  <c r="CE810" i="1"/>
  <c r="CE811" i="1"/>
  <c r="CE812" i="1"/>
  <c r="CE813" i="1"/>
  <c r="CE814" i="1"/>
  <c r="CE815" i="1"/>
  <c r="CE816" i="1"/>
  <c r="CE817" i="1"/>
  <c r="CE818" i="1"/>
  <c r="CE819" i="1"/>
  <c r="CE820" i="1"/>
  <c r="CE821" i="1"/>
  <c r="CE822" i="1"/>
  <c r="CE823" i="1"/>
  <c r="CE824" i="1"/>
  <c r="CE825" i="1"/>
  <c r="CE826" i="1"/>
  <c r="CE827" i="1"/>
  <c r="CE828" i="1"/>
  <c r="CE829" i="1"/>
  <c r="CE830" i="1"/>
  <c r="CE831" i="1"/>
  <c r="CE832" i="1"/>
  <c r="CE833" i="1"/>
  <c r="CE834" i="1"/>
  <c r="CE835" i="1"/>
  <c r="CE836" i="1"/>
  <c r="CE837" i="1"/>
  <c r="CE838" i="1"/>
  <c r="CE839" i="1"/>
  <c r="CE840" i="1"/>
  <c r="CE841" i="1"/>
  <c r="CE842" i="1"/>
  <c r="CE843" i="1"/>
  <c r="CE844" i="1"/>
  <c r="CE845" i="1"/>
  <c r="CE846" i="1"/>
  <c r="CE847" i="1"/>
  <c r="CE848" i="1"/>
  <c r="CE849" i="1"/>
  <c r="CE850" i="1"/>
  <c r="CE851" i="1"/>
  <c r="CE852" i="1"/>
  <c r="CE853" i="1"/>
  <c r="CE854" i="1"/>
  <c r="CE855" i="1"/>
  <c r="CE856" i="1"/>
  <c r="CE857" i="1"/>
  <c r="CE858" i="1"/>
  <c r="CE859" i="1"/>
  <c r="CE860" i="1"/>
  <c r="CE861" i="1"/>
  <c r="CE862" i="1"/>
  <c r="CE863" i="1"/>
  <c r="CE864" i="1"/>
  <c r="CE865" i="1"/>
  <c r="CE866" i="1"/>
  <c r="CE867" i="1"/>
  <c r="CE868" i="1"/>
  <c r="CE869" i="1"/>
  <c r="CE870" i="1"/>
  <c r="CE871" i="1"/>
  <c r="CE872" i="1"/>
  <c r="CE873" i="1"/>
  <c r="CE874" i="1"/>
  <c r="CE875" i="1"/>
  <c r="CE876" i="1"/>
  <c r="CE877" i="1"/>
  <c r="CE878" i="1"/>
  <c r="CE879" i="1"/>
  <c r="CE880" i="1"/>
  <c r="CE881" i="1"/>
  <c r="CE882" i="1"/>
  <c r="CE883" i="1"/>
  <c r="CE884" i="1"/>
  <c r="CE885" i="1"/>
  <c r="CE886" i="1"/>
  <c r="CE887" i="1"/>
  <c r="CE888" i="1"/>
  <c r="CE889" i="1"/>
  <c r="CE890" i="1"/>
  <c r="CE891" i="1"/>
  <c r="CE892" i="1"/>
  <c r="CE893" i="1"/>
  <c r="CE894" i="1"/>
  <c r="CE895" i="1"/>
  <c r="CE896" i="1"/>
  <c r="CE897" i="1"/>
  <c r="CE898" i="1"/>
  <c r="CE899" i="1"/>
  <c r="CE900" i="1"/>
  <c r="CE901" i="1"/>
  <c r="CE902" i="1"/>
  <c r="CE903" i="1"/>
  <c r="CE904" i="1"/>
  <c r="CE905" i="1"/>
  <c r="CE906" i="1"/>
  <c r="CE907" i="1"/>
  <c r="CE908" i="1"/>
  <c r="CE909" i="1"/>
  <c r="CE910" i="1"/>
  <c r="CE911" i="1"/>
  <c r="CE912" i="1"/>
  <c r="CE913" i="1"/>
  <c r="CE914" i="1"/>
  <c r="CE915" i="1"/>
  <c r="CE916" i="1"/>
  <c r="CE917" i="1"/>
  <c r="CE918" i="1"/>
  <c r="CE919" i="1"/>
  <c r="CE920" i="1"/>
  <c r="CE921" i="1"/>
  <c r="CE922" i="1"/>
  <c r="CE923" i="1"/>
  <c r="CE924" i="1"/>
  <c r="CE925" i="1"/>
  <c r="CE926" i="1"/>
  <c r="CE927" i="1"/>
  <c r="CE928" i="1"/>
  <c r="CE929" i="1"/>
  <c r="CE930" i="1"/>
  <c r="CE931" i="1"/>
  <c r="CE932" i="1"/>
  <c r="CE933" i="1"/>
  <c r="CE934" i="1"/>
  <c r="CE935" i="1"/>
  <c r="CE936" i="1"/>
  <c r="CE937" i="1"/>
  <c r="CE938" i="1"/>
  <c r="CE939" i="1"/>
  <c r="CE940" i="1"/>
  <c r="CE941" i="1"/>
  <c r="CE942" i="1"/>
  <c r="CE943" i="1"/>
  <c r="CE944" i="1"/>
  <c r="CE945" i="1"/>
  <c r="CE946" i="1"/>
  <c r="CE947" i="1"/>
  <c r="CE948" i="1"/>
  <c r="CE949" i="1"/>
  <c r="CE950" i="1"/>
  <c r="CE951" i="1"/>
  <c r="CE952" i="1"/>
  <c r="CE953" i="1"/>
  <c r="CE954" i="1"/>
  <c r="CE955" i="1"/>
  <c r="CE956" i="1"/>
  <c r="CE957" i="1"/>
  <c r="CE958" i="1"/>
  <c r="CE959" i="1"/>
  <c r="CE960" i="1"/>
  <c r="CE961" i="1"/>
  <c r="CE962" i="1"/>
  <c r="CE963" i="1"/>
  <c r="CE964" i="1"/>
  <c r="CE965" i="1"/>
  <c r="CE966" i="1"/>
  <c r="CE967" i="1"/>
  <c r="CE968" i="1"/>
  <c r="CE969" i="1"/>
  <c r="CE970" i="1"/>
  <c r="CE971" i="1"/>
  <c r="CE972" i="1"/>
  <c r="CE973" i="1"/>
  <c r="CE974" i="1"/>
  <c r="CE975" i="1"/>
  <c r="CE976" i="1"/>
  <c r="CE977" i="1"/>
  <c r="CE978" i="1"/>
  <c r="CE979" i="1"/>
  <c r="CE980" i="1"/>
  <c r="CE981" i="1"/>
  <c r="CE2" i="1"/>
  <c r="CC3" i="1" l="1" a="1"/>
  <c r="CC3" i="1" s="1"/>
  <c r="CC4" i="1" a="1"/>
  <c r="CC4" i="1" s="1"/>
  <c r="CC5" i="1" a="1"/>
  <c r="CC5" i="1" s="1"/>
  <c r="CC6" i="1" a="1"/>
  <c r="CC6" i="1" s="1"/>
  <c r="CC7" i="1" a="1"/>
  <c r="CC7" i="1" s="1"/>
  <c r="CC8" i="1" a="1"/>
  <c r="CC8" i="1" s="1"/>
  <c r="CC9" i="1" a="1"/>
  <c r="CC9" i="1" s="1"/>
  <c r="CC10" i="1" a="1"/>
  <c r="CC10" i="1" s="1"/>
  <c r="CC11" i="1" a="1"/>
  <c r="CC11" i="1" s="1"/>
  <c r="CC12" i="1" a="1"/>
  <c r="CC12" i="1" s="1"/>
  <c r="CC13" i="1" a="1"/>
  <c r="CC13" i="1" s="1"/>
  <c r="CC14" i="1" a="1"/>
  <c r="CC14" i="1" s="1"/>
  <c r="CC15" i="1" a="1"/>
  <c r="CC15" i="1" s="1"/>
  <c r="CC16" i="1" a="1"/>
  <c r="CC16" i="1" s="1"/>
  <c r="CC17" i="1" a="1"/>
  <c r="CC17" i="1" s="1"/>
  <c r="CC18" i="1" a="1"/>
  <c r="CC18" i="1" s="1"/>
  <c r="CC19" i="1" a="1"/>
  <c r="CC19" i="1" s="1"/>
  <c r="CC20" i="1" a="1"/>
  <c r="CC20" i="1" s="1"/>
  <c r="CC21" i="1" a="1"/>
  <c r="CC21" i="1" s="1"/>
  <c r="CC22" i="1" a="1"/>
  <c r="CC22" i="1" s="1"/>
  <c r="CC23" i="1" a="1"/>
  <c r="CC23" i="1" s="1"/>
  <c r="CC24" i="1" a="1"/>
  <c r="CC24" i="1" s="1"/>
  <c r="CC25" i="1" a="1"/>
  <c r="CC25" i="1" s="1"/>
  <c r="CC26" i="1" a="1"/>
  <c r="CC26" i="1" s="1"/>
  <c r="CC27" i="1" a="1"/>
  <c r="CC27" i="1" s="1"/>
  <c r="CC28" i="1" a="1"/>
  <c r="CC28" i="1" s="1"/>
  <c r="CC29" i="1" a="1"/>
  <c r="CC29" i="1" s="1"/>
  <c r="CC30" i="1" a="1"/>
  <c r="CC30" i="1" s="1"/>
  <c r="CC31" i="1" a="1"/>
  <c r="CC31" i="1" s="1"/>
  <c r="CC32" i="1" a="1"/>
  <c r="CC32" i="1" s="1"/>
  <c r="CC33" i="1" a="1"/>
  <c r="CC33" i="1" s="1"/>
  <c r="CC34" i="1" a="1"/>
  <c r="CC34" i="1" s="1"/>
  <c r="CC35" i="1" a="1"/>
  <c r="CC35" i="1" s="1"/>
  <c r="CC36" i="1" a="1"/>
  <c r="CC36" i="1" s="1"/>
  <c r="CC37" i="1" a="1"/>
  <c r="CC37" i="1" s="1"/>
  <c r="CC38" i="1" a="1"/>
  <c r="CC38" i="1" s="1"/>
  <c r="CC39" i="1" a="1"/>
  <c r="CC39" i="1" s="1"/>
  <c r="CC40" i="1" a="1"/>
  <c r="CC40" i="1" s="1"/>
  <c r="CC41" i="1" a="1"/>
  <c r="CC41" i="1" s="1"/>
  <c r="CC42" i="1" a="1"/>
  <c r="CC42" i="1" s="1"/>
  <c r="CC43" i="1" a="1"/>
  <c r="CC43" i="1" s="1"/>
  <c r="CC44" i="1" a="1"/>
  <c r="CC44" i="1" s="1"/>
  <c r="CC45" i="1" a="1"/>
  <c r="CC45" i="1" s="1"/>
  <c r="CC46" i="1" a="1"/>
  <c r="CC46" i="1" s="1"/>
  <c r="CC47" i="1" a="1"/>
  <c r="CC47" i="1" s="1"/>
  <c r="CC48" i="1" a="1"/>
  <c r="CC48" i="1" s="1"/>
  <c r="CC49" i="1" a="1"/>
  <c r="CC49" i="1" s="1"/>
  <c r="CC50" i="1" a="1"/>
  <c r="CC50" i="1" s="1"/>
  <c r="CC51" i="1" a="1"/>
  <c r="CC51" i="1" s="1"/>
  <c r="CC52" i="1" a="1"/>
  <c r="CC52" i="1" s="1"/>
  <c r="CC53" i="1" a="1"/>
  <c r="CC53" i="1" s="1"/>
  <c r="CC54" i="1" a="1"/>
  <c r="CC54" i="1" s="1"/>
  <c r="CC55" i="1" a="1"/>
  <c r="CC55" i="1" s="1"/>
  <c r="CC56" i="1" a="1"/>
  <c r="CC56" i="1" s="1"/>
  <c r="CC57" i="1" a="1"/>
  <c r="CC57" i="1" s="1"/>
  <c r="CC58" i="1" a="1"/>
  <c r="CC58" i="1" s="1"/>
  <c r="CC59" i="1" a="1"/>
  <c r="CC59" i="1" s="1"/>
  <c r="CC60" i="1" a="1"/>
  <c r="CC60" i="1" s="1"/>
  <c r="CC61" i="1" a="1"/>
  <c r="CC61" i="1" s="1"/>
  <c r="CC62" i="1" a="1"/>
  <c r="CC62" i="1" s="1"/>
  <c r="CC63" i="1" a="1"/>
  <c r="CC63" i="1" s="1"/>
  <c r="CC64" i="1" a="1"/>
  <c r="CC64" i="1" s="1"/>
  <c r="CC65" i="1" a="1"/>
  <c r="CC65" i="1" s="1"/>
  <c r="CC66" i="1" a="1"/>
  <c r="CC66" i="1" s="1"/>
  <c r="CC67" i="1" a="1"/>
  <c r="CC67" i="1" s="1"/>
  <c r="CC68" i="1" a="1"/>
  <c r="CC68" i="1" s="1"/>
  <c r="CC69" i="1" a="1"/>
  <c r="CC69" i="1" s="1"/>
  <c r="CC70" i="1" a="1"/>
  <c r="CC70" i="1" s="1"/>
  <c r="CC71" i="1" a="1"/>
  <c r="CC71" i="1" s="1"/>
  <c r="CC72" i="1" a="1"/>
  <c r="CC72" i="1" s="1"/>
  <c r="CC73" i="1" a="1"/>
  <c r="CC73" i="1" s="1"/>
  <c r="CC74" i="1" a="1"/>
  <c r="CC74" i="1" s="1"/>
  <c r="CC75" i="1" a="1"/>
  <c r="CC75" i="1" s="1"/>
  <c r="CC76" i="1" a="1"/>
  <c r="CC76" i="1" s="1"/>
  <c r="CC77" i="1" a="1"/>
  <c r="CC77" i="1" s="1"/>
  <c r="CC78" i="1" a="1"/>
  <c r="CC78" i="1" s="1"/>
  <c r="CC79" i="1" a="1"/>
  <c r="CC79" i="1" s="1"/>
  <c r="CC80" i="1" a="1"/>
  <c r="CC80" i="1" s="1"/>
  <c r="CC81" i="1" a="1"/>
  <c r="CC81" i="1" s="1"/>
  <c r="CC82" i="1" a="1"/>
  <c r="CC82" i="1" s="1"/>
  <c r="CC83" i="1" a="1"/>
  <c r="CC83" i="1" s="1"/>
  <c r="CC84" i="1" a="1"/>
  <c r="CC84" i="1" s="1"/>
  <c r="CC85" i="1" a="1"/>
  <c r="CC85" i="1" s="1"/>
  <c r="CC86" i="1" a="1"/>
  <c r="CC86" i="1" s="1"/>
  <c r="CC87" i="1" a="1"/>
  <c r="CC87" i="1" s="1"/>
  <c r="CC88" i="1" a="1"/>
  <c r="CC88" i="1" s="1"/>
  <c r="CC89" i="1" a="1"/>
  <c r="CC89" i="1" s="1"/>
  <c r="CC90" i="1" a="1"/>
  <c r="CC90" i="1" s="1"/>
  <c r="CC91" i="1" a="1"/>
  <c r="CC91" i="1" s="1"/>
  <c r="CC92" i="1" a="1"/>
  <c r="CC92" i="1" s="1"/>
  <c r="CC93" i="1" a="1"/>
  <c r="CC93" i="1" s="1"/>
  <c r="CC94" i="1" a="1"/>
  <c r="CC94" i="1" s="1"/>
  <c r="CC95" i="1" a="1"/>
  <c r="CC95" i="1" s="1"/>
  <c r="CC96" i="1" a="1"/>
  <c r="CC96" i="1" s="1"/>
  <c r="CC97" i="1" a="1"/>
  <c r="CC97" i="1" s="1"/>
  <c r="CC98" i="1" a="1"/>
  <c r="CC98" i="1" s="1"/>
  <c r="CC99" i="1" a="1"/>
  <c r="CC99" i="1" s="1"/>
  <c r="CC100" i="1" a="1"/>
  <c r="CC100" i="1" s="1"/>
  <c r="CC101" i="1" a="1"/>
  <c r="CC101" i="1" s="1"/>
  <c r="CC102" i="1" a="1"/>
  <c r="CC102" i="1" s="1"/>
  <c r="CC103" i="1" a="1"/>
  <c r="CC103" i="1" s="1"/>
  <c r="CC104" i="1" a="1"/>
  <c r="CC104" i="1" s="1"/>
  <c r="CC105" i="1" a="1"/>
  <c r="CC105" i="1" s="1"/>
  <c r="CC106" i="1" a="1"/>
  <c r="CC106" i="1" s="1"/>
  <c r="CC107" i="1" a="1"/>
  <c r="CC107" i="1" s="1"/>
  <c r="CC108" i="1" a="1"/>
  <c r="CC108" i="1" s="1"/>
  <c r="CC109" i="1" a="1"/>
  <c r="CC109" i="1" s="1"/>
  <c r="CC110" i="1" a="1"/>
  <c r="CC110" i="1" s="1"/>
  <c r="CC111" i="1" a="1"/>
  <c r="CC111" i="1" s="1"/>
  <c r="CC112" i="1" a="1"/>
  <c r="CC112" i="1" s="1"/>
  <c r="CC113" i="1" a="1"/>
  <c r="CC113" i="1" s="1"/>
  <c r="CC114" i="1" a="1"/>
  <c r="CC114" i="1" s="1"/>
  <c r="CC115" i="1" a="1"/>
  <c r="CC115" i="1" s="1"/>
  <c r="CC116" i="1" a="1"/>
  <c r="CC116" i="1" s="1"/>
  <c r="CC117" i="1" a="1"/>
  <c r="CC117" i="1" s="1"/>
  <c r="CC118" i="1" a="1"/>
  <c r="CC118" i="1" s="1"/>
  <c r="CC119" i="1" a="1"/>
  <c r="CC119" i="1" s="1"/>
  <c r="CC120" i="1" a="1"/>
  <c r="CC120" i="1" s="1"/>
  <c r="CC121" i="1" a="1"/>
  <c r="CC121" i="1" s="1"/>
  <c r="CC122" i="1" a="1"/>
  <c r="CC122" i="1" s="1"/>
  <c r="CC123" i="1" a="1"/>
  <c r="CC123" i="1" s="1"/>
  <c r="CC124" i="1" a="1"/>
  <c r="CC124" i="1" s="1"/>
  <c r="CC125" i="1" a="1"/>
  <c r="CC125" i="1" s="1"/>
  <c r="CC126" i="1" a="1"/>
  <c r="CC126" i="1" s="1"/>
  <c r="CC127" i="1" a="1"/>
  <c r="CC127" i="1" s="1"/>
  <c r="CC128" i="1" a="1"/>
  <c r="CC128" i="1" s="1"/>
  <c r="CC129" i="1" a="1"/>
  <c r="CC129" i="1" s="1"/>
  <c r="CC130" i="1" a="1"/>
  <c r="CC130" i="1" s="1"/>
  <c r="CC131" i="1" a="1"/>
  <c r="CC131" i="1" s="1"/>
  <c r="CC132" i="1" a="1"/>
  <c r="CC132" i="1" s="1"/>
  <c r="CC133" i="1" a="1"/>
  <c r="CC133" i="1" s="1"/>
  <c r="CC134" i="1" a="1"/>
  <c r="CC134" i="1" s="1"/>
  <c r="CC135" i="1" a="1"/>
  <c r="CC135" i="1" s="1"/>
  <c r="CC136" i="1" a="1"/>
  <c r="CC136" i="1" s="1"/>
  <c r="CC137" i="1" a="1"/>
  <c r="CC137" i="1" s="1"/>
  <c r="CC138" i="1" a="1"/>
  <c r="CC138" i="1" s="1"/>
  <c r="CC139" i="1" a="1"/>
  <c r="CC139" i="1" s="1"/>
  <c r="CC140" i="1" a="1"/>
  <c r="CC140" i="1" s="1"/>
  <c r="CC141" i="1" a="1"/>
  <c r="CC141" i="1" s="1"/>
  <c r="CC142" i="1" a="1"/>
  <c r="CC142" i="1" s="1"/>
  <c r="CC143" i="1" a="1"/>
  <c r="CC143" i="1" s="1"/>
  <c r="CC144" i="1" a="1"/>
  <c r="CC144" i="1" s="1"/>
  <c r="CC145" i="1" a="1"/>
  <c r="CC145" i="1" s="1"/>
  <c r="CC146" i="1" a="1"/>
  <c r="CC146" i="1" s="1"/>
  <c r="CC147" i="1" a="1"/>
  <c r="CC147" i="1" s="1"/>
  <c r="CC148" i="1" a="1"/>
  <c r="CC148" i="1" s="1"/>
  <c r="CC149" i="1" a="1"/>
  <c r="CC149" i="1" s="1"/>
  <c r="CC150" i="1" a="1"/>
  <c r="CC150" i="1" s="1"/>
  <c r="CC151" i="1" a="1"/>
  <c r="CC151" i="1" s="1"/>
  <c r="CC152" i="1" a="1"/>
  <c r="CC152" i="1" s="1"/>
  <c r="CC153" i="1" a="1"/>
  <c r="CC153" i="1" s="1"/>
  <c r="CC154" i="1" a="1"/>
  <c r="CC154" i="1" s="1"/>
  <c r="CC155" i="1" a="1"/>
  <c r="CC155" i="1" s="1"/>
  <c r="CC156" i="1" a="1"/>
  <c r="CC156" i="1" s="1"/>
  <c r="CC157" i="1" a="1"/>
  <c r="CC157" i="1" s="1"/>
  <c r="CC158" i="1" a="1"/>
  <c r="CC158" i="1" s="1"/>
  <c r="CC159" i="1" a="1"/>
  <c r="CC159" i="1" s="1"/>
  <c r="CC160" i="1" a="1"/>
  <c r="CC160" i="1" s="1"/>
  <c r="CC161" i="1" a="1"/>
  <c r="CC161" i="1" s="1"/>
  <c r="CC162" i="1" a="1"/>
  <c r="CC162" i="1" s="1"/>
  <c r="CC163" i="1" a="1"/>
  <c r="CC163" i="1" s="1"/>
  <c r="CC164" i="1" a="1"/>
  <c r="CC164" i="1" s="1"/>
  <c r="CC165" i="1" a="1"/>
  <c r="CC165" i="1" s="1"/>
  <c r="CC166" i="1" a="1"/>
  <c r="CC166" i="1" s="1"/>
  <c r="CC167" i="1" a="1"/>
  <c r="CC167" i="1" s="1"/>
  <c r="CC168" i="1" a="1"/>
  <c r="CC168" i="1" s="1"/>
  <c r="CC169" i="1" a="1"/>
  <c r="CC169" i="1" s="1"/>
  <c r="CC170" i="1" a="1"/>
  <c r="CC170" i="1" s="1"/>
  <c r="CC171" i="1" a="1"/>
  <c r="CC171" i="1" s="1"/>
  <c r="CC172" i="1" a="1"/>
  <c r="CC172" i="1" s="1"/>
  <c r="CC173" i="1" a="1"/>
  <c r="CC173" i="1" s="1"/>
  <c r="CC174" i="1" a="1"/>
  <c r="CC174" i="1" s="1"/>
  <c r="CC175" i="1" a="1"/>
  <c r="CC175" i="1" s="1"/>
  <c r="CC176" i="1" a="1"/>
  <c r="CC176" i="1" s="1"/>
  <c r="CC177" i="1" a="1"/>
  <c r="CC177" i="1" s="1"/>
  <c r="CC178" i="1" a="1"/>
  <c r="CC178" i="1" s="1"/>
  <c r="CC179" i="1" a="1"/>
  <c r="CC179" i="1" s="1"/>
  <c r="CC180" i="1" a="1"/>
  <c r="CC180" i="1" s="1"/>
  <c r="CC181" i="1" a="1"/>
  <c r="CC181" i="1" s="1"/>
  <c r="CC182" i="1" a="1"/>
  <c r="CC182" i="1" s="1"/>
  <c r="CC183" i="1" a="1"/>
  <c r="CC183" i="1" s="1"/>
  <c r="CC184" i="1" a="1"/>
  <c r="CC184" i="1" s="1"/>
  <c r="CC185" i="1" a="1"/>
  <c r="CC185" i="1" s="1"/>
  <c r="CC186" i="1" a="1"/>
  <c r="CC186" i="1" s="1"/>
  <c r="CC187" i="1" a="1"/>
  <c r="CC187" i="1" s="1"/>
  <c r="CC188" i="1" a="1"/>
  <c r="CC188" i="1" s="1"/>
  <c r="CC189" i="1" a="1"/>
  <c r="CC189" i="1" s="1"/>
  <c r="CC190" i="1" a="1"/>
  <c r="CC190" i="1" s="1"/>
  <c r="CC191" i="1" a="1"/>
  <c r="CC191" i="1" s="1"/>
  <c r="CC192" i="1" a="1"/>
  <c r="CC192" i="1" s="1"/>
  <c r="CC193" i="1" a="1"/>
  <c r="CC193" i="1" s="1"/>
  <c r="CC194" i="1" a="1"/>
  <c r="CC194" i="1" s="1"/>
  <c r="CC195" i="1" a="1"/>
  <c r="CC195" i="1" s="1"/>
  <c r="CC196" i="1" a="1"/>
  <c r="CC196" i="1" s="1"/>
  <c r="CC197" i="1" a="1"/>
  <c r="CC197" i="1" s="1"/>
  <c r="CC198" i="1" a="1"/>
  <c r="CC198" i="1" s="1"/>
  <c r="CC199" i="1" a="1"/>
  <c r="CC199" i="1" s="1"/>
  <c r="CC200" i="1" a="1"/>
  <c r="CC200" i="1" s="1"/>
  <c r="CC201" i="1" a="1"/>
  <c r="CC201" i="1" s="1"/>
  <c r="CC202" i="1" a="1"/>
  <c r="CC202" i="1" s="1"/>
  <c r="CC203" i="1" a="1"/>
  <c r="CC203" i="1" s="1"/>
  <c r="CC204" i="1" a="1"/>
  <c r="CC204" i="1" s="1"/>
  <c r="CC205" i="1" a="1"/>
  <c r="CC205" i="1" s="1"/>
  <c r="CC206" i="1" a="1"/>
  <c r="CC206" i="1" s="1"/>
  <c r="CC207" i="1" a="1"/>
  <c r="CC207" i="1" s="1"/>
  <c r="CC208" i="1" a="1"/>
  <c r="CC208" i="1" s="1"/>
  <c r="CC209" i="1" a="1"/>
  <c r="CC209" i="1" s="1"/>
  <c r="CC210" i="1" a="1"/>
  <c r="CC210" i="1" s="1"/>
  <c r="CC211" i="1" a="1"/>
  <c r="CC211" i="1" s="1"/>
  <c r="CC212" i="1" a="1"/>
  <c r="CC212" i="1" s="1"/>
  <c r="CC213" i="1" a="1"/>
  <c r="CC213" i="1" s="1"/>
  <c r="CC214" i="1" a="1"/>
  <c r="CC214" i="1" s="1"/>
  <c r="CC215" i="1" a="1"/>
  <c r="CC215" i="1" s="1"/>
  <c r="CC216" i="1" a="1"/>
  <c r="CC216" i="1" s="1"/>
  <c r="CC217" i="1" a="1"/>
  <c r="CC217" i="1" s="1"/>
  <c r="CC218" i="1" a="1"/>
  <c r="CC218" i="1" s="1"/>
  <c r="CC219" i="1" a="1"/>
  <c r="CC219" i="1" s="1"/>
  <c r="CC220" i="1" a="1"/>
  <c r="CC220" i="1" s="1"/>
  <c r="CC221" i="1" a="1"/>
  <c r="CC221" i="1" s="1"/>
  <c r="CC222" i="1" a="1"/>
  <c r="CC222" i="1" s="1"/>
  <c r="CC223" i="1" a="1"/>
  <c r="CC223" i="1" s="1"/>
  <c r="CC224" i="1" a="1"/>
  <c r="CC224" i="1" s="1"/>
  <c r="CC225" i="1" a="1"/>
  <c r="CC225" i="1" s="1"/>
  <c r="CC226" i="1" a="1"/>
  <c r="CC226" i="1" s="1"/>
  <c r="CC227" i="1" a="1"/>
  <c r="CC227" i="1" s="1"/>
  <c r="CC228" i="1" a="1"/>
  <c r="CC228" i="1" s="1"/>
  <c r="CC229" i="1" a="1"/>
  <c r="CC229" i="1" s="1"/>
  <c r="CC230" i="1" a="1"/>
  <c r="CC230" i="1" s="1"/>
  <c r="CC231" i="1" a="1"/>
  <c r="CC231" i="1" s="1"/>
  <c r="CC232" i="1" a="1"/>
  <c r="CC232" i="1" s="1"/>
  <c r="CC233" i="1" a="1"/>
  <c r="CC233" i="1" s="1"/>
  <c r="CC234" i="1" a="1"/>
  <c r="CC234" i="1" s="1"/>
  <c r="CC235" i="1" a="1"/>
  <c r="CC235" i="1" s="1"/>
  <c r="CC236" i="1" a="1"/>
  <c r="CC236" i="1" s="1"/>
  <c r="CC237" i="1" a="1"/>
  <c r="CC237" i="1" s="1"/>
  <c r="CC238" i="1" a="1"/>
  <c r="CC238" i="1" s="1"/>
  <c r="CC239" i="1" a="1"/>
  <c r="CC239" i="1" s="1"/>
  <c r="CC240" i="1" a="1"/>
  <c r="CC240" i="1" s="1"/>
  <c r="CC241" i="1" a="1"/>
  <c r="CC241" i="1" s="1"/>
  <c r="CC242" i="1" a="1"/>
  <c r="CC242" i="1" s="1"/>
  <c r="CC243" i="1" a="1"/>
  <c r="CC243" i="1" s="1"/>
  <c r="CC244" i="1" a="1"/>
  <c r="CC244" i="1" s="1"/>
  <c r="CC245" i="1" a="1"/>
  <c r="CC245" i="1" s="1"/>
  <c r="CC246" i="1" a="1"/>
  <c r="CC246" i="1" s="1"/>
  <c r="CC247" i="1" a="1"/>
  <c r="CC247" i="1" s="1"/>
  <c r="CC248" i="1" a="1"/>
  <c r="CC248" i="1" s="1"/>
  <c r="CC249" i="1" a="1"/>
  <c r="CC249" i="1" s="1"/>
  <c r="CC250" i="1" a="1"/>
  <c r="CC250" i="1" s="1"/>
  <c r="CC251" i="1" a="1"/>
  <c r="CC251" i="1" s="1"/>
  <c r="CC252" i="1" a="1"/>
  <c r="CC252" i="1" s="1"/>
  <c r="CC253" i="1" a="1"/>
  <c r="CC253" i="1" s="1"/>
  <c r="CC254" i="1" a="1"/>
  <c r="CC254" i="1" s="1"/>
  <c r="CC255" i="1" a="1"/>
  <c r="CC255" i="1" s="1"/>
  <c r="CC256" i="1" a="1"/>
  <c r="CC256" i="1" s="1"/>
  <c r="CC257" i="1" a="1"/>
  <c r="CC257" i="1" s="1"/>
  <c r="CC258" i="1" a="1"/>
  <c r="CC258" i="1" s="1"/>
  <c r="CC259" i="1" a="1"/>
  <c r="CC259" i="1" s="1"/>
  <c r="CC260" i="1" a="1"/>
  <c r="CC260" i="1" s="1"/>
  <c r="CC261" i="1" a="1"/>
  <c r="CC261" i="1" s="1"/>
  <c r="CC262" i="1" a="1"/>
  <c r="CC262" i="1" s="1"/>
  <c r="CC263" i="1" a="1"/>
  <c r="CC263" i="1" s="1"/>
  <c r="CC264" i="1" a="1"/>
  <c r="CC264" i="1" s="1"/>
  <c r="CC265" i="1" a="1"/>
  <c r="CC265" i="1" s="1"/>
  <c r="CC266" i="1" a="1"/>
  <c r="CC266" i="1" s="1"/>
  <c r="CC267" i="1" a="1"/>
  <c r="CC267" i="1" s="1"/>
  <c r="CC268" i="1" a="1"/>
  <c r="CC268" i="1" s="1"/>
  <c r="CC269" i="1" a="1"/>
  <c r="CC269" i="1" s="1"/>
  <c r="CC270" i="1" a="1"/>
  <c r="CC270" i="1" s="1"/>
  <c r="CC271" i="1" a="1"/>
  <c r="CC271" i="1" s="1"/>
  <c r="CC272" i="1" a="1"/>
  <c r="CC272" i="1" s="1"/>
  <c r="CC273" i="1" a="1"/>
  <c r="CC273" i="1" s="1"/>
  <c r="CC274" i="1" a="1"/>
  <c r="CC274" i="1" s="1"/>
  <c r="CC275" i="1" a="1"/>
  <c r="CC275" i="1" s="1"/>
  <c r="CC276" i="1" a="1"/>
  <c r="CC276" i="1" s="1"/>
  <c r="CC277" i="1" a="1"/>
  <c r="CC277" i="1" s="1"/>
  <c r="CC278" i="1" a="1"/>
  <c r="CC278" i="1" s="1"/>
  <c r="CC279" i="1" a="1"/>
  <c r="CC279" i="1" s="1"/>
  <c r="CC280" i="1" a="1"/>
  <c r="CC280" i="1" s="1"/>
  <c r="CC281" i="1" a="1"/>
  <c r="CC281" i="1" s="1"/>
  <c r="CC282" i="1" a="1"/>
  <c r="CC282" i="1" s="1"/>
  <c r="CC283" i="1" a="1"/>
  <c r="CC283" i="1" s="1"/>
  <c r="CC284" i="1" a="1"/>
  <c r="CC284" i="1" s="1"/>
  <c r="CC285" i="1" a="1"/>
  <c r="CC285" i="1" s="1"/>
  <c r="CC286" i="1" a="1"/>
  <c r="CC286" i="1" s="1"/>
  <c r="CC287" i="1" a="1"/>
  <c r="CC287" i="1" s="1"/>
  <c r="CC288" i="1" a="1"/>
  <c r="CC288" i="1" s="1"/>
  <c r="CC289" i="1" a="1"/>
  <c r="CC289" i="1" s="1"/>
  <c r="CC290" i="1" a="1"/>
  <c r="CC290" i="1" s="1"/>
  <c r="CC291" i="1" a="1"/>
  <c r="CC291" i="1" s="1"/>
  <c r="CC292" i="1" a="1"/>
  <c r="CC292" i="1" s="1"/>
  <c r="CC293" i="1" a="1"/>
  <c r="CC293" i="1" s="1"/>
  <c r="CC294" i="1" a="1"/>
  <c r="CC294" i="1" s="1"/>
  <c r="CC295" i="1" a="1"/>
  <c r="CC295" i="1" s="1"/>
  <c r="CC296" i="1" a="1"/>
  <c r="CC296" i="1" s="1"/>
  <c r="CC297" i="1" a="1"/>
  <c r="CC297" i="1" s="1"/>
  <c r="CC298" i="1" a="1"/>
  <c r="CC298" i="1" s="1"/>
  <c r="CC299" i="1" a="1"/>
  <c r="CC299" i="1" s="1"/>
  <c r="CC300" i="1" a="1"/>
  <c r="CC300" i="1" s="1"/>
  <c r="CC301" i="1" a="1"/>
  <c r="CC301" i="1" s="1"/>
  <c r="CC302" i="1" a="1"/>
  <c r="CC302" i="1" s="1"/>
  <c r="CC303" i="1" a="1"/>
  <c r="CC303" i="1" s="1"/>
  <c r="CC304" i="1" a="1"/>
  <c r="CC304" i="1" s="1"/>
  <c r="CC305" i="1" a="1"/>
  <c r="CC305" i="1" s="1"/>
  <c r="CC306" i="1" a="1"/>
  <c r="CC306" i="1" s="1"/>
  <c r="CC307" i="1" a="1"/>
  <c r="CC307" i="1" s="1"/>
  <c r="CC308" i="1" a="1"/>
  <c r="CC308" i="1" s="1"/>
  <c r="CC309" i="1" a="1"/>
  <c r="CC309" i="1" s="1"/>
  <c r="CC310" i="1" a="1"/>
  <c r="CC310" i="1" s="1"/>
  <c r="CC311" i="1" a="1"/>
  <c r="CC311" i="1" s="1"/>
  <c r="CC312" i="1" a="1"/>
  <c r="CC312" i="1" s="1"/>
  <c r="CC313" i="1" a="1"/>
  <c r="CC313" i="1" s="1"/>
  <c r="CC314" i="1" a="1"/>
  <c r="CC314" i="1" s="1"/>
  <c r="CC315" i="1" a="1"/>
  <c r="CC315" i="1" s="1"/>
  <c r="CC316" i="1" a="1"/>
  <c r="CC316" i="1" s="1"/>
  <c r="CC317" i="1" a="1"/>
  <c r="CC317" i="1" s="1"/>
  <c r="CC318" i="1" a="1"/>
  <c r="CC318" i="1" s="1"/>
  <c r="CC319" i="1" a="1"/>
  <c r="CC319" i="1" s="1"/>
  <c r="CC320" i="1" a="1"/>
  <c r="CC320" i="1" s="1"/>
  <c r="CC321" i="1" a="1"/>
  <c r="CC321" i="1" s="1"/>
  <c r="CC322" i="1" a="1"/>
  <c r="CC322" i="1" s="1"/>
  <c r="CC323" i="1" a="1"/>
  <c r="CC323" i="1" s="1"/>
  <c r="CC324" i="1" a="1"/>
  <c r="CC324" i="1" s="1"/>
  <c r="CC325" i="1" a="1"/>
  <c r="CC325" i="1" s="1"/>
  <c r="CC326" i="1" a="1"/>
  <c r="CC326" i="1" s="1"/>
  <c r="CC327" i="1" a="1"/>
  <c r="CC327" i="1" s="1"/>
  <c r="CC328" i="1" a="1"/>
  <c r="CC328" i="1" s="1"/>
  <c r="CC329" i="1" a="1"/>
  <c r="CC329" i="1" s="1"/>
  <c r="CC330" i="1" a="1"/>
  <c r="CC330" i="1" s="1"/>
  <c r="CC331" i="1" a="1"/>
  <c r="CC331" i="1" s="1"/>
  <c r="CC332" i="1" a="1"/>
  <c r="CC332" i="1" s="1"/>
  <c r="CC333" i="1" a="1"/>
  <c r="CC333" i="1" s="1"/>
  <c r="CC334" i="1" a="1"/>
  <c r="CC334" i="1" s="1"/>
  <c r="CC335" i="1" a="1"/>
  <c r="CC335" i="1" s="1"/>
  <c r="CC336" i="1" a="1"/>
  <c r="CC336" i="1" s="1"/>
  <c r="CC337" i="1" a="1"/>
  <c r="CC337" i="1" s="1"/>
  <c r="CC338" i="1" a="1"/>
  <c r="CC338" i="1" s="1"/>
  <c r="CC339" i="1" a="1"/>
  <c r="CC339" i="1" s="1"/>
  <c r="CC340" i="1" a="1"/>
  <c r="CC340" i="1" s="1"/>
  <c r="CC341" i="1" a="1"/>
  <c r="CC341" i="1" s="1"/>
  <c r="CC342" i="1" a="1"/>
  <c r="CC342" i="1" s="1"/>
  <c r="CC343" i="1" a="1"/>
  <c r="CC343" i="1" s="1"/>
  <c r="CC344" i="1" a="1"/>
  <c r="CC344" i="1" s="1"/>
  <c r="CC345" i="1" a="1"/>
  <c r="CC345" i="1" s="1"/>
  <c r="CC346" i="1" a="1"/>
  <c r="CC346" i="1" s="1"/>
  <c r="CC347" i="1" a="1"/>
  <c r="CC347" i="1" s="1"/>
  <c r="CC348" i="1" a="1"/>
  <c r="CC348" i="1" s="1"/>
  <c r="CC349" i="1" a="1"/>
  <c r="CC349" i="1" s="1"/>
  <c r="CC350" i="1" a="1"/>
  <c r="CC350" i="1" s="1"/>
  <c r="CC351" i="1" a="1"/>
  <c r="CC351" i="1" s="1"/>
  <c r="CC352" i="1" a="1"/>
  <c r="CC352" i="1" s="1"/>
  <c r="CC353" i="1" a="1"/>
  <c r="CC353" i="1" s="1"/>
  <c r="CC354" i="1" a="1"/>
  <c r="CC354" i="1" s="1"/>
  <c r="CC355" i="1" a="1"/>
  <c r="CC355" i="1" s="1"/>
  <c r="CC356" i="1" a="1"/>
  <c r="CC356" i="1" s="1"/>
  <c r="CC357" i="1" a="1"/>
  <c r="CC357" i="1" s="1"/>
  <c r="CC358" i="1" a="1"/>
  <c r="CC358" i="1" s="1"/>
  <c r="CC359" i="1" a="1"/>
  <c r="CC359" i="1" s="1"/>
  <c r="CC360" i="1" a="1"/>
  <c r="CC360" i="1" s="1"/>
  <c r="CC361" i="1" a="1"/>
  <c r="CC361" i="1" s="1"/>
  <c r="CC362" i="1" a="1"/>
  <c r="CC362" i="1" s="1"/>
  <c r="CC363" i="1" a="1"/>
  <c r="CC363" i="1" s="1"/>
  <c r="CC364" i="1" a="1"/>
  <c r="CC364" i="1" s="1"/>
  <c r="CC365" i="1" a="1"/>
  <c r="CC365" i="1" s="1"/>
  <c r="CC366" i="1" a="1"/>
  <c r="CC366" i="1" s="1"/>
  <c r="CC367" i="1" a="1"/>
  <c r="CC367" i="1" s="1"/>
  <c r="CC368" i="1" a="1"/>
  <c r="CC368" i="1" s="1"/>
  <c r="CC369" i="1" a="1"/>
  <c r="CC369" i="1" s="1"/>
  <c r="CC370" i="1" a="1"/>
  <c r="CC370" i="1" s="1"/>
  <c r="CC371" i="1" a="1"/>
  <c r="CC371" i="1" s="1"/>
  <c r="CC372" i="1" a="1"/>
  <c r="CC372" i="1" s="1"/>
  <c r="CC373" i="1" a="1"/>
  <c r="CC373" i="1" s="1"/>
  <c r="CC374" i="1" a="1"/>
  <c r="CC374" i="1" s="1"/>
  <c r="CC375" i="1" a="1"/>
  <c r="CC375" i="1" s="1"/>
  <c r="CC376" i="1" a="1"/>
  <c r="CC376" i="1" s="1"/>
  <c r="CC377" i="1" a="1"/>
  <c r="CC377" i="1" s="1"/>
  <c r="CC378" i="1" a="1"/>
  <c r="CC378" i="1" s="1"/>
  <c r="CC379" i="1" a="1"/>
  <c r="CC379" i="1" s="1"/>
  <c r="CC380" i="1" a="1"/>
  <c r="CC380" i="1" s="1"/>
  <c r="CC381" i="1" a="1"/>
  <c r="CC381" i="1" s="1"/>
  <c r="CC382" i="1" a="1"/>
  <c r="CC382" i="1" s="1"/>
  <c r="CC383" i="1" a="1"/>
  <c r="CC383" i="1" s="1"/>
  <c r="CC384" i="1" a="1"/>
  <c r="CC384" i="1" s="1"/>
  <c r="CC385" i="1" a="1"/>
  <c r="CC385" i="1" s="1"/>
  <c r="CC386" i="1" a="1"/>
  <c r="CC386" i="1" s="1"/>
  <c r="CC387" i="1" a="1"/>
  <c r="CC387" i="1" s="1"/>
  <c r="CC388" i="1" a="1"/>
  <c r="CC388" i="1" s="1"/>
  <c r="CC389" i="1" a="1"/>
  <c r="CC389" i="1" s="1"/>
  <c r="CC390" i="1" a="1"/>
  <c r="CC390" i="1" s="1"/>
  <c r="CC391" i="1" a="1"/>
  <c r="CC391" i="1" s="1"/>
  <c r="CC392" i="1" a="1"/>
  <c r="CC392" i="1" s="1"/>
  <c r="CC393" i="1" a="1"/>
  <c r="CC393" i="1" s="1"/>
  <c r="CC394" i="1" a="1"/>
  <c r="CC394" i="1" s="1"/>
  <c r="CC395" i="1" a="1"/>
  <c r="CC395" i="1" s="1"/>
  <c r="CC396" i="1" a="1"/>
  <c r="CC396" i="1" s="1"/>
  <c r="CC397" i="1" a="1"/>
  <c r="CC397" i="1" s="1"/>
  <c r="CC398" i="1" a="1"/>
  <c r="CC398" i="1" s="1"/>
  <c r="CC399" i="1" a="1"/>
  <c r="CC399" i="1" s="1"/>
  <c r="CC400" i="1" a="1"/>
  <c r="CC400" i="1" s="1"/>
  <c r="CC401" i="1" a="1"/>
  <c r="CC401" i="1" s="1"/>
  <c r="CC402" i="1" a="1"/>
  <c r="CC402" i="1" s="1"/>
  <c r="CC403" i="1" a="1"/>
  <c r="CC403" i="1" s="1"/>
  <c r="CC404" i="1" a="1"/>
  <c r="CC404" i="1" s="1"/>
  <c r="CC405" i="1" a="1"/>
  <c r="CC405" i="1" s="1"/>
  <c r="CC406" i="1" a="1"/>
  <c r="CC406" i="1" s="1"/>
  <c r="CC407" i="1" a="1"/>
  <c r="CC407" i="1" s="1"/>
  <c r="CC408" i="1" a="1"/>
  <c r="CC408" i="1" s="1"/>
  <c r="CC409" i="1" a="1"/>
  <c r="CC409" i="1" s="1"/>
  <c r="CC410" i="1" a="1"/>
  <c r="CC410" i="1" s="1"/>
  <c r="CC411" i="1" a="1"/>
  <c r="CC411" i="1" s="1"/>
  <c r="CC412" i="1" a="1"/>
  <c r="CC412" i="1" s="1"/>
  <c r="CC413" i="1" a="1"/>
  <c r="CC413" i="1" s="1"/>
  <c r="CC414" i="1" a="1"/>
  <c r="CC414" i="1" s="1"/>
  <c r="CC415" i="1" a="1"/>
  <c r="CC415" i="1" s="1"/>
  <c r="CC416" i="1" a="1"/>
  <c r="CC416" i="1" s="1"/>
  <c r="CC417" i="1" a="1"/>
  <c r="CC417" i="1" s="1"/>
  <c r="CC418" i="1" a="1"/>
  <c r="CC418" i="1" s="1"/>
  <c r="CC419" i="1" a="1"/>
  <c r="CC419" i="1" s="1"/>
  <c r="CC420" i="1" a="1"/>
  <c r="CC420" i="1" s="1"/>
  <c r="CC421" i="1" a="1"/>
  <c r="CC421" i="1" s="1"/>
  <c r="CC422" i="1" a="1"/>
  <c r="CC422" i="1" s="1"/>
  <c r="CC423" i="1" a="1"/>
  <c r="CC423" i="1" s="1"/>
  <c r="CC424" i="1" a="1"/>
  <c r="CC424" i="1" s="1"/>
  <c r="CC425" i="1" a="1"/>
  <c r="CC425" i="1" s="1"/>
  <c r="CC426" i="1" a="1"/>
  <c r="CC426" i="1" s="1"/>
  <c r="CC427" i="1" a="1"/>
  <c r="CC427" i="1" s="1"/>
  <c r="CC428" i="1" a="1"/>
  <c r="CC428" i="1" s="1"/>
  <c r="CC429" i="1" a="1"/>
  <c r="CC429" i="1" s="1"/>
  <c r="CC430" i="1" a="1"/>
  <c r="CC430" i="1" s="1"/>
  <c r="CC431" i="1" a="1"/>
  <c r="CC431" i="1" s="1"/>
  <c r="CC432" i="1" a="1"/>
  <c r="CC432" i="1" s="1"/>
  <c r="CC433" i="1" a="1"/>
  <c r="CC433" i="1" s="1"/>
  <c r="CC434" i="1" a="1"/>
  <c r="CC434" i="1" s="1"/>
  <c r="CC435" i="1" a="1"/>
  <c r="CC435" i="1" s="1"/>
  <c r="CC436" i="1" a="1"/>
  <c r="CC436" i="1" s="1"/>
  <c r="CC437" i="1" a="1"/>
  <c r="CC437" i="1" s="1"/>
  <c r="CC438" i="1" a="1"/>
  <c r="CC438" i="1" s="1"/>
  <c r="CC439" i="1" a="1"/>
  <c r="CC439" i="1" s="1"/>
  <c r="CC440" i="1" a="1"/>
  <c r="CC440" i="1" s="1"/>
  <c r="CC441" i="1" a="1"/>
  <c r="CC441" i="1" s="1"/>
  <c r="CC442" i="1" a="1"/>
  <c r="CC442" i="1" s="1"/>
  <c r="CC443" i="1" a="1"/>
  <c r="CC443" i="1" s="1"/>
  <c r="CC444" i="1" a="1"/>
  <c r="CC444" i="1" s="1"/>
  <c r="CC445" i="1" a="1"/>
  <c r="CC445" i="1" s="1"/>
  <c r="CC446" i="1" a="1"/>
  <c r="CC446" i="1" s="1"/>
  <c r="CC447" i="1" a="1"/>
  <c r="CC447" i="1" s="1"/>
  <c r="CC448" i="1" a="1"/>
  <c r="CC448" i="1" s="1"/>
  <c r="CC449" i="1" a="1"/>
  <c r="CC449" i="1" s="1"/>
  <c r="CC450" i="1" a="1"/>
  <c r="CC450" i="1" s="1"/>
  <c r="CC451" i="1" a="1"/>
  <c r="CC451" i="1" s="1"/>
  <c r="CC452" i="1" a="1"/>
  <c r="CC452" i="1" s="1"/>
  <c r="CC453" i="1" a="1"/>
  <c r="CC453" i="1" s="1"/>
  <c r="CC454" i="1" a="1"/>
  <c r="CC454" i="1" s="1"/>
  <c r="CC455" i="1" a="1"/>
  <c r="CC455" i="1" s="1"/>
  <c r="CC456" i="1" a="1"/>
  <c r="CC456" i="1" s="1"/>
  <c r="CC457" i="1" a="1"/>
  <c r="CC457" i="1" s="1"/>
  <c r="CC458" i="1" a="1"/>
  <c r="CC458" i="1" s="1"/>
  <c r="CC459" i="1" a="1"/>
  <c r="CC459" i="1" s="1"/>
  <c r="CC460" i="1" a="1"/>
  <c r="CC460" i="1" s="1"/>
  <c r="CC461" i="1" a="1"/>
  <c r="CC461" i="1" s="1"/>
  <c r="CC462" i="1" a="1"/>
  <c r="CC462" i="1" s="1"/>
  <c r="CC463" i="1" a="1"/>
  <c r="CC463" i="1" s="1"/>
  <c r="CC464" i="1" a="1"/>
  <c r="CC464" i="1" s="1"/>
  <c r="CC465" i="1" a="1"/>
  <c r="CC465" i="1" s="1"/>
  <c r="CC466" i="1" a="1"/>
  <c r="CC466" i="1" s="1"/>
  <c r="CC467" i="1" a="1"/>
  <c r="CC467" i="1" s="1"/>
  <c r="CC468" i="1" a="1"/>
  <c r="CC468" i="1" s="1"/>
  <c r="CC469" i="1" a="1"/>
  <c r="CC469" i="1" s="1"/>
  <c r="CC470" i="1" a="1"/>
  <c r="CC470" i="1" s="1"/>
  <c r="CC471" i="1" a="1"/>
  <c r="CC471" i="1" s="1"/>
  <c r="CC472" i="1" a="1"/>
  <c r="CC472" i="1" s="1"/>
  <c r="CC473" i="1" a="1"/>
  <c r="CC473" i="1" s="1"/>
  <c r="CC474" i="1" a="1"/>
  <c r="CC474" i="1" s="1"/>
  <c r="CC475" i="1" a="1"/>
  <c r="CC475" i="1" s="1"/>
  <c r="CC476" i="1" a="1"/>
  <c r="CC476" i="1" s="1"/>
  <c r="CC477" i="1" a="1"/>
  <c r="CC477" i="1" s="1"/>
  <c r="CC478" i="1" a="1"/>
  <c r="CC478" i="1" s="1"/>
  <c r="CC479" i="1" a="1"/>
  <c r="CC479" i="1" s="1"/>
  <c r="CC480" i="1" a="1"/>
  <c r="CC480" i="1" s="1"/>
  <c r="CC481" i="1" a="1"/>
  <c r="CC481" i="1" s="1"/>
  <c r="CC482" i="1" a="1"/>
  <c r="CC482" i="1" s="1"/>
  <c r="CC483" i="1" a="1"/>
  <c r="CC483" i="1" s="1"/>
  <c r="CC484" i="1" a="1"/>
  <c r="CC484" i="1" s="1"/>
  <c r="CC485" i="1" a="1"/>
  <c r="CC485" i="1" s="1"/>
  <c r="CC486" i="1" a="1"/>
  <c r="CC486" i="1" s="1"/>
  <c r="CC487" i="1" a="1"/>
  <c r="CC487" i="1" s="1"/>
  <c r="CC488" i="1" a="1"/>
  <c r="CC488" i="1" s="1"/>
  <c r="CC489" i="1" a="1"/>
  <c r="CC489" i="1" s="1"/>
  <c r="CC490" i="1" a="1"/>
  <c r="CC490" i="1" s="1"/>
  <c r="CC491" i="1" a="1"/>
  <c r="CC491" i="1" s="1"/>
  <c r="CC492" i="1" a="1"/>
  <c r="CC492" i="1" s="1"/>
  <c r="CC493" i="1" a="1"/>
  <c r="CC493" i="1" s="1"/>
  <c r="CC494" i="1" a="1"/>
  <c r="CC494" i="1" s="1"/>
  <c r="CC495" i="1" a="1"/>
  <c r="CC495" i="1" s="1"/>
  <c r="CC496" i="1" a="1"/>
  <c r="CC496" i="1" s="1"/>
  <c r="CC497" i="1" a="1"/>
  <c r="CC497" i="1" s="1"/>
  <c r="CC498" i="1" a="1"/>
  <c r="CC498" i="1" s="1"/>
  <c r="CC499" i="1" a="1"/>
  <c r="CC499" i="1" s="1"/>
  <c r="CC500" i="1" a="1"/>
  <c r="CC500" i="1" s="1"/>
  <c r="CC501" i="1" a="1"/>
  <c r="CC501" i="1" s="1"/>
  <c r="CC502" i="1" a="1"/>
  <c r="CC502" i="1" s="1"/>
  <c r="CC503" i="1" a="1"/>
  <c r="CC503" i="1" s="1"/>
  <c r="CC504" i="1" a="1"/>
  <c r="CC504" i="1" s="1"/>
  <c r="CC505" i="1" a="1"/>
  <c r="CC505" i="1" s="1"/>
  <c r="CC506" i="1" a="1"/>
  <c r="CC506" i="1" s="1"/>
  <c r="CC507" i="1" a="1"/>
  <c r="CC507" i="1" s="1"/>
  <c r="CC508" i="1" a="1"/>
  <c r="CC508" i="1" s="1"/>
  <c r="CC509" i="1" a="1"/>
  <c r="CC509" i="1" s="1"/>
  <c r="CC510" i="1" a="1"/>
  <c r="CC510" i="1" s="1"/>
  <c r="CC511" i="1" a="1"/>
  <c r="CC511" i="1" s="1"/>
  <c r="CC512" i="1" a="1"/>
  <c r="CC512" i="1" s="1"/>
  <c r="CC513" i="1" a="1"/>
  <c r="CC513" i="1" s="1"/>
  <c r="CC514" i="1" a="1"/>
  <c r="CC514" i="1" s="1"/>
  <c r="CC515" i="1" a="1"/>
  <c r="CC515" i="1" s="1"/>
  <c r="CC516" i="1" a="1"/>
  <c r="CC516" i="1" s="1"/>
  <c r="CC517" i="1" a="1"/>
  <c r="CC517" i="1" s="1"/>
  <c r="CC518" i="1" a="1"/>
  <c r="CC518" i="1" s="1"/>
  <c r="CC519" i="1" a="1"/>
  <c r="CC519" i="1" s="1"/>
  <c r="CC520" i="1" a="1"/>
  <c r="CC520" i="1" s="1"/>
  <c r="CC521" i="1" a="1"/>
  <c r="CC521" i="1" s="1"/>
  <c r="CC522" i="1" a="1"/>
  <c r="CC522" i="1" s="1"/>
  <c r="CC523" i="1" a="1"/>
  <c r="CC523" i="1" s="1"/>
  <c r="CC524" i="1" a="1"/>
  <c r="CC524" i="1" s="1"/>
  <c r="CC525" i="1" a="1"/>
  <c r="CC525" i="1" s="1"/>
  <c r="CC526" i="1" a="1"/>
  <c r="CC526" i="1" s="1"/>
  <c r="CC527" i="1" a="1"/>
  <c r="CC527" i="1" s="1"/>
  <c r="CC528" i="1" a="1"/>
  <c r="CC528" i="1" s="1"/>
  <c r="CC529" i="1" a="1"/>
  <c r="CC529" i="1" s="1"/>
  <c r="CC530" i="1" a="1"/>
  <c r="CC530" i="1" s="1"/>
  <c r="CC531" i="1" a="1"/>
  <c r="CC531" i="1" s="1"/>
  <c r="CC532" i="1" a="1"/>
  <c r="CC532" i="1" s="1"/>
  <c r="CC533" i="1" a="1"/>
  <c r="CC533" i="1" s="1"/>
  <c r="CC534" i="1" a="1"/>
  <c r="CC534" i="1" s="1"/>
  <c r="CC535" i="1" a="1"/>
  <c r="CC535" i="1" s="1"/>
  <c r="CC536" i="1" a="1"/>
  <c r="CC536" i="1" s="1"/>
  <c r="CC537" i="1" a="1"/>
  <c r="CC537" i="1" s="1"/>
  <c r="CC538" i="1" a="1"/>
  <c r="CC538" i="1" s="1"/>
  <c r="CC539" i="1" a="1"/>
  <c r="CC539" i="1" s="1"/>
  <c r="CC540" i="1" a="1"/>
  <c r="CC540" i="1" s="1"/>
  <c r="CC541" i="1" a="1"/>
  <c r="CC541" i="1" s="1"/>
  <c r="CC542" i="1" a="1"/>
  <c r="CC542" i="1" s="1"/>
  <c r="CC543" i="1" a="1"/>
  <c r="CC543" i="1" s="1"/>
  <c r="CC544" i="1" a="1"/>
  <c r="CC544" i="1" s="1"/>
  <c r="CC545" i="1" a="1"/>
  <c r="CC545" i="1" s="1"/>
  <c r="CC546" i="1" a="1"/>
  <c r="CC546" i="1" s="1"/>
  <c r="CC547" i="1" a="1"/>
  <c r="CC547" i="1" s="1"/>
  <c r="CC548" i="1" a="1"/>
  <c r="CC548" i="1" s="1"/>
  <c r="CC549" i="1" a="1"/>
  <c r="CC549" i="1" s="1"/>
  <c r="CC550" i="1" a="1"/>
  <c r="CC550" i="1" s="1"/>
  <c r="CC551" i="1" a="1"/>
  <c r="CC551" i="1" s="1"/>
  <c r="CC552" i="1" a="1"/>
  <c r="CC552" i="1" s="1"/>
  <c r="CC553" i="1" a="1"/>
  <c r="CC553" i="1" s="1"/>
  <c r="CC554" i="1" a="1"/>
  <c r="CC554" i="1" s="1"/>
  <c r="CC555" i="1" a="1"/>
  <c r="CC555" i="1" s="1"/>
  <c r="CC556" i="1" a="1"/>
  <c r="CC556" i="1" s="1"/>
  <c r="CC557" i="1" a="1"/>
  <c r="CC557" i="1" s="1"/>
  <c r="CC558" i="1" a="1"/>
  <c r="CC558" i="1" s="1"/>
  <c r="CC559" i="1" a="1"/>
  <c r="CC559" i="1" s="1"/>
  <c r="CC560" i="1" a="1"/>
  <c r="CC560" i="1" s="1"/>
  <c r="CC561" i="1" a="1"/>
  <c r="CC561" i="1" s="1"/>
  <c r="CC562" i="1" a="1"/>
  <c r="CC562" i="1" s="1"/>
  <c r="CC563" i="1" a="1"/>
  <c r="CC563" i="1" s="1"/>
  <c r="CC564" i="1" a="1"/>
  <c r="CC564" i="1" s="1"/>
  <c r="CC565" i="1" a="1"/>
  <c r="CC565" i="1" s="1"/>
  <c r="CC566" i="1" a="1"/>
  <c r="CC566" i="1" s="1"/>
  <c r="CC567" i="1" a="1"/>
  <c r="CC567" i="1" s="1"/>
  <c r="CC568" i="1" a="1"/>
  <c r="CC568" i="1" s="1"/>
  <c r="CC569" i="1" a="1"/>
  <c r="CC569" i="1" s="1"/>
  <c r="CC570" i="1" a="1"/>
  <c r="CC570" i="1" s="1"/>
  <c r="CC571" i="1" a="1"/>
  <c r="CC571" i="1" s="1"/>
  <c r="CC572" i="1" a="1"/>
  <c r="CC572" i="1" s="1"/>
  <c r="CC573" i="1" a="1"/>
  <c r="CC573" i="1" s="1"/>
  <c r="CC574" i="1" a="1"/>
  <c r="CC574" i="1" s="1"/>
  <c r="CC575" i="1" a="1"/>
  <c r="CC575" i="1" s="1"/>
  <c r="CC576" i="1" a="1"/>
  <c r="CC576" i="1" s="1"/>
  <c r="CC577" i="1" a="1"/>
  <c r="CC577" i="1" s="1"/>
  <c r="CC578" i="1" a="1"/>
  <c r="CC578" i="1" s="1"/>
  <c r="CC579" i="1" a="1"/>
  <c r="CC579" i="1" s="1"/>
  <c r="CC580" i="1" a="1"/>
  <c r="CC580" i="1" s="1"/>
  <c r="CC581" i="1" a="1"/>
  <c r="CC581" i="1" s="1"/>
  <c r="CC582" i="1" a="1"/>
  <c r="CC582" i="1" s="1"/>
  <c r="CC583" i="1" a="1"/>
  <c r="CC583" i="1" s="1"/>
  <c r="CC584" i="1" a="1"/>
  <c r="CC584" i="1" s="1"/>
  <c r="CC585" i="1" a="1"/>
  <c r="CC585" i="1" s="1"/>
  <c r="CC586" i="1" a="1"/>
  <c r="CC586" i="1" s="1"/>
  <c r="CC587" i="1" a="1"/>
  <c r="CC587" i="1" s="1"/>
  <c r="CC588" i="1" a="1"/>
  <c r="CC588" i="1" s="1"/>
  <c r="CC589" i="1" a="1"/>
  <c r="CC589" i="1" s="1"/>
  <c r="CC590" i="1" a="1"/>
  <c r="CC590" i="1" s="1"/>
  <c r="CC591" i="1" a="1"/>
  <c r="CC591" i="1" s="1"/>
  <c r="CC592" i="1" a="1"/>
  <c r="CC592" i="1" s="1"/>
  <c r="CC593" i="1" a="1"/>
  <c r="CC593" i="1" s="1"/>
  <c r="CC594" i="1" a="1"/>
  <c r="CC594" i="1" s="1"/>
  <c r="CC595" i="1" a="1"/>
  <c r="CC595" i="1" s="1"/>
  <c r="CC596" i="1" a="1"/>
  <c r="CC596" i="1" s="1"/>
  <c r="CC597" i="1" a="1"/>
  <c r="CC597" i="1" s="1"/>
  <c r="CC598" i="1" a="1"/>
  <c r="CC598" i="1" s="1"/>
  <c r="CC599" i="1" a="1"/>
  <c r="CC599" i="1" s="1"/>
  <c r="CC600" i="1" a="1"/>
  <c r="CC600" i="1" s="1"/>
  <c r="CC601" i="1" a="1"/>
  <c r="CC601" i="1" s="1"/>
  <c r="CC602" i="1" a="1"/>
  <c r="CC602" i="1" s="1"/>
  <c r="CC603" i="1" a="1"/>
  <c r="CC603" i="1" s="1"/>
  <c r="CC604" i="1" a="1"/>
  <c r="CC604" i="1" s="1"/>
  <c r="CC605" i="1" a="1"/>
  <c r="CC605" i="1" s="1"/>
  <c r="CC606" i="1" a="1"/>
  <c r="CC606" i="1" s="1"/>
  <c r="CC607" i="1" a="1"/>
  <c r="CC607" i="1" s="1"/>
  <c r="CC608" i="1" a="1"/>
  <c r="CC608" i="1" s="1"/>
  <c r="CC609" i="1" a="1"/>
  <c r="CC609" i="1" s="1"/>
  <c r="CC610" i="1" a="1"/>
  <c r="CC610" i="1" s="1"/>
  <c r="CC611" i="1" a="1"/>
  <c r="CC611" i="1" s="1"/>
  <c r="CC612" i="1" a="1"/>
  <c r="CC612" i="1" s="1"/>
  <c r="CC613" i="1" a="1"/>
  <c r="CC613" i="1" s="1"/>
  <c r="CC614" i="1" a="1"/>
  <c r="CC614" i="1" s="1"/>
  <c r="CC615" i="1" a="1"/>
  <c r="CC615" i="1" s="1"/>
  <c r="CC616" i="1" a="1"/>
  <c r="CC616" i="1" s="1"/>
  <c r="CC617" i="1" a="1"/>
  <c r="CC617" i="1" s="1"/>
  <c r="CC618" i="1" a="1"/>
  <c r="CC618" i="1" s="1"/>
  <c r="CC619" i="1" a="1"/>
  <c r="CC619" i="1" s="1"/>
  <c r="CC620" i="1" a="1"/>
  <c r="CC620" i="1" s="1"/>
  <c r="CC621" i="1" a="1"/>
  <c r="CC621" i="1" s="1"/>
  <c r="CC622" i="1" a="1"/>
  <c r="CC622" i="1" s="1"/>
  <c r="CC623" i="1" a="1"/>
  <c r="CC623" i="1" s="1"/>
  <c r="CC624" i="1" a="1"/>
  <c r="CC624" i="1" s="1"/>
  <c r="CC625" i="1" a="1"/>
  <c r="CC625" i="1" s="1"/>
  <c r="CC626" i="1" a="1"/>
  <c r="CC626" i="1" s="1"/>
  <c r="CC627" i="1" a="1"/>
  <c r="CC627" i="1" s="1"/>
  <c r="CC628" i="1" a="1"/>
  <c r="CC628" i="1" s="1"/>
  <c r="CC629" i="1" a="1"/>
  <c r="CC629" i="1" s="1"/>
  <c r="CC630" i="1" a="1"/>
  <c r="CC630" i="1" s="1"/>
  <c r="CC631" i="1" a="1"/>
  <c r="CC631" i="1" s="1"/>
  <c r="CC632" i="1" a="1"/>
  <c r="CC632" i="1" s="1"/>
  <c r="CC633" i="1" a="1"/>
  <c r="CC633" i="1" s="1"/>
  <c r="CC634" i="1" a="1"/>
  <c r="CC634" i="1" s="1"/>
  <c r="CC635" i="1" a="1"/>
  <c r="CC635" i="1" s="1"/>
  <c r="CC636" i="1" a="1"/>
  <c r="CC636" i="1" s="1"/>
  <c r="CC637" i="1" a="1"/>
  <c r="CC637" i="1" s="1"/>
  <c r="CC638" i="1" a="1"/>
  <c r="CC638" i="1" s="1"/>
  <c r="CC639" i="1" a="1"/>
  <c r="CC639" i="1" s="1"/>
  <c r="CC640" i="1" a="1"/>
  <c r="CC640" i="1" s="1"/>
  <c r="CC641" i="1" a="1"/>
  <c r="CC641" i="1" s="1"/>
  <c r="CC642" i="1" a="1"/>
  <c r="CC642" i="1" s="1"/>
  <c r="CC643" i="1" a="1"/>
  <c r="CC643" i="1" s="1"/>
  <c r="CC644" i="1" a="1"/>
  <c r="CC644" i="1" s="1"/>
  <c r="CC645" i="1" a="1"/>
  <c r="CC645" i="1" s="1"/>
  <c r="CC646" i="1" a="1"/>
  <c r="CC646" i="1" s="1"/>
  <c r="CC647" i="1" a="1"/>
  <c r="CC647" i="1" s="1"/>
  <c r="CC648" i="1" a="1"/>
  <c r="CC648" i="1" s="1"/>
  <c r="CC649" i="1" a="1"/>
  <c r="CC649" i="1" s="1"/>
  <c r="CC650" i="1" a="1"/>
  <c r="CC650" i="1" s="1"/>
  <c r="CC651" i="1" a="1"/>
  <c r="CC651" i="1" s="1"/>
  <c r="CC652" i="1" a="1"/>
  <c r="CC652" i="1" s="1"/>
  <c r="CC653" i="1" a="1"/>
  <c r="CC653" i="1" s="1"/>
  <c r="CC654" i="1" a="1"/>
  <c r="CC654" i="1" s="1"/>
  <c r="CC655" i="1" a="1"/>
  <c r="CC655" i="1" s="1"/>
  <c r="CC656" i="1" a="1"/>
  <c r="CC656" i="1" s="1"/>
  <c r="CC657" i="1" a="1"/>
  <c r="CC657" i="1" s="1"/>
  <c r="CC658" i="1" a="1"/>
  <c r="CC658" i="1" s="1"/>
  <c r="CC659" i="1" a="1"/>
  <c r="CC659" i="1" s="1"/>
  <c r="CC660" i="1" a="1"/>
  <c r="CC660" i="1" s="1"/>
  <c r="CC661" i="1" a="1"/>
  <c r="CC661" i="1" s="1"/>
  <c r="CC662" i="1" a="1"/>
  <c r="CC662" i="1" s="1"/>
  <c r="CC663" i="1" a="1"/>
  <c r="CC663" i="1" s="1"/>
  <c r="CC664" i="1" a="1"/>
  <c r="CC664" i="1" s="1"/>
  <c r="CC665" i="1" a="1"/>
  <c r="CC665" i="1" s="1"/>
  <c r="CC666" i="1" a="1"/>
  <c r="CC666" i="1" s="1"/>
  <c r="CC667" i="1" a="1"/>
  <c r="CC667" i="1" s="1"/>
  <c r="CC668" i="1" a="1"/>
  <c r="CC668" i="1" s="1"/>
  <c r="CC669" i="1" a="1"/>
  <c r="CC669" i="1" s="1"/>
  <c r="CC670" i="1" a="1"/>
  <c r="CC670" i="1" s="1"/>
  <c r="CC671" i="1" a="1"/>
  <c r="CC671" i="1" s="1"/>
  <c r="CC672" i="1" a="1"/>
  <c r="CC672" i="1" s="1"/>
  <c r="CC673" i="1" a="1"/>
  <c r="CC673" i="1" s="1"/>
  <c r="CC674" i="1" a="1"/>
  <c r="CC674" i="1" s="1"/>
  <c r="CC675" i="1" a="1"/>
  <c r="CC675" i="1" s="1"/>
  <c r="CC676" i="1" a="1"/>
  <c r="CC676" i="1" s="1"/>
  <c r="CC677" i="1" a="1"/>
  <c r="CC677" i="1" s="1"/>
  <c r="CC678" i="1" a="1"/>
  <c r="CC678" i="1" s="1"/>
  <c r="CC679" i="1" a="1"/>
  <c r="CC679" i="1" s="1"/>
  <c r="CC680" i="1" a="1"/>
  <c r="CC680" i="1" s="1"/>
  <c r="CC681" i="1" a="1"/>
  <c r="CC681" i="1" s="1"/>
  <c r="CC682" i="1" a="1"/>
  <c r="CC682" i="1" s="1"/>
  <c r="CC683" i="1" a="1"/>
  <c r="CC683" i="1" s="1"/>
  <c r="CC684" i="1" a="1"/>
  <c r="CC684" i="1" s="1"/>
  <c r="CC685" i="1" a="1"/>
  <c r="CC685" i="1" s="1"/>
  <c r="CC686" i="1" a="1"/>
  <c r="CC686" i="1" s="1"/>
  <c r="CC687" i="1" a="1"/>
  <c r="CC687" i="1" s="1"/>
  <c r="CC688" i="1" a="1"/>
  <c r="CC688" i="1" s="1"/>
  <c r="CC689" i="1" a="1"/>
  <c r="CC689" i="1" s="1"/>
  <c r="CC690" i="1" a="1"/>
  <c r="CC690" i="1" s="1"/>
  <c r="CC691" i="1" a="1"/>
  <c r="CC691" i="1" s="1"/>
  <c r="CC692" i="1" a="1"/>
  <c r="CC692" i="1" s="1"/>
  <c r="CC693" i="1" a="1"/>
  <c r="CC693" i="1" s="1"/>
  <c r="CC694" i="1" a="1"/>
  <c r="CC694" i="1" s="1"/>
  <c r="CC695" i="1" a="1"/>
  <c r="CC695" i="1" s="1"/>
  <c r="CC696" i="1" a="1"/>
  <c r="CC696" i="1" s="1"/>
  <c r="CC697" i="1" a="1"/>
  <c r="CC697" i="1" s="1"/>
  <c r="CC698" i="1" a="1"/>
  <c r="CC698" i="1" s="1"/>
  <c r="CC699" i="1" a="1"/>
  <c r="CC699" i="1" s="1"/>
  <c r="CC700" i="1" a="1"/>
  <c r="CC700" i="1" s="1"/>
  <c r="CC701" i="1" a="1"/>
  <c r="CC701" i="1" s="1"/>
  <c r="CC702" i="1" a="1"/>
  <c r="CC702" i="1" s="1"/>
  <c r="CC703" i="1" a="1"/>
  <c r="CC703" i="1" s="1"/>
  <c r="CC704" i="1" a="1"/>
  <c r="CC704" i="1" s="1"/>
  <c r="CC705" i="1" a="1"/>
  <c r="CC705" i="1" s="1"/>
  <c r="CC706" i="1" a="1"/>
  <c r="CC706" i="1" s="1"/>
  <c r="CC707" i="1" a="1"/>
  <c r="CC707" i="1" s="1"/>
  <c r="CC708" i="1" a="1"/>
  <c r="CC708" i="1" s="1"/>
  <c r="CC709" i="1" a="1"/>
  <c r="CC709" i="1" s="1"/>
  <c r="CC710" i="1" a="1"/>
  <c r="CC710" i="1" s="1"/>
  <c r="CC711" i="1" a="1"/>
  <c r="CC711" i="1" s="1"/>
  <c r="CC712" i="1" a="1"/>
  <c r="CC712" i="1" s="1"/>
  <c r="CC713" i="1" a="1"/>
  <c r="CC713" i="1" s="1"/>
  <c r="CC714" i="1" a="1"/>
  <c r="CC714" i="1" s="1"/>
  <c r="CC715" i="1" a="1"/>
  <c r="CC715" i="1" s="1"/>
  <c r="CC716" i="1" a="1"/>
  <c r="CC716" i="1" s="1"/>
  <c r="CC717" i="1" a="1"/>
  <c r="CC717" i="1" s="1"/>
  <c r="CC718" i="1" a="1"/>
  <c r="CC718" i="1" s="1"/>
  <c r="CC719" i="1" a="1"/>
  <c r="CC719" i="1" s="1"/>
  <c r="CC720" i="1" a="1"/>
  <c r="CC720" i="1" s="1"/>
  <c r="CC721" i="1" a="1"/>
  <c r="CC721" i="1" s="1"/>
  <c r="CC722" i="1" a="1"/>
  <c r="CC722" i="1" s="1"/>
  <c r="CC723" i="1" a="1"/>
  <c r="CC723" i="1" s="1"/>
  <c r="CC724" i="1" a="1"/>
  <c r="CC724" i="1" s="1"/>
  <c r="CC725" i="1" a="1"/>
  <c r="CC725" i="1" s="1"/>
  <c r="CC726" i="1" a="1"/>
  <c r="CC726" i="1" s="1"/>
  <c r="CC727" i="1" a="1"/>
  <c r="CC727" i="1" s="1"/>
  <c r="CC728" i="1" a="1"/>
  <c r="CC728" i="1" s="1"/>
  <c r="CC729" i="1" a="1"/>
  <c r="CC729" i="1" s="1"/>
  <c r="CC730" i="1" a="1"/>
  <c r="CC730" i="1" s="1"/>
  <c r="CC731" i="1" a="1"/>
  <c r="CC731" i="1" s="1"/>
  <c r="CC732" i="1" a="1"/>
  <c r="CC732" i="1" s="1"/>
  <c r="CC733" i="1" a="1"/>
  <c r="CC733" i="1" s="1"/>
  <c r="CC734" i="1" a="1"/>
  <c r="CC734" i="1" s="1"/>
  <c r="CC735" i="1" a="1"/>
  <c r="CC735" i="1" s="1"/>
  <c r="CC736" i="1" a="1"/>
  <c r="CC736" i="1" s="1"/>
  <c r="CC737" i="1" a="1"/>
  <c r="CC737" i="1" s="1"/>
  <c r="CC738" i="1" a="1"/>
  <c r="CC738" i="1" s="1"/>
  <c r="CC739" i="1" a="1"/>
  <c r="CC739" i="1" s="1"/>
  <c r="CC740" i="1" a="1"/>
  <c r="CC740" i="1" s="1"/>
  <c r="CC741" i="1" a="1"/>
  <c r="CC741" i="1" s="1"/>
  <c r="CC742" i="1" a="1"/>
  <c r="CC742" i="1" s="1"/>
  <c r="CC743" i="1" a="1"/>
  <c r="CC743" i="1" s="1"/>
  <c r="CC744" i="1" a="1"/>
  <c r="CC744" i="1" s="1"/>
  <c r="CC745" i="1" a="1"/>
  <c r="CC745" i="1" s="1"/>
  <c r="CC746" i="1" a="1"/>
  <c r="CC746" i="1" s="1"/>
  <c r="CC747" i="1" a="1"/>
  <c r="CC747" i="1" s="1"/>
  <c r="CC748" i="1" a="1"/>
  <c r="CC748" i="1" s="1"/>
  <c r="CC749" i="1" a="1"/>
  <c r="CC749" i="1" s="1"/>
  <c r="CC750" i="1" a="1"/>
  <c r="CC750" i="1" s="1"/>
  <c r="CC751" i="1" a="1"/>
  <c r="CC751" i="1" s="1"/>
  <c r="CC752" i="1" a="1"/>
  <c r="CC752" i="1" s="1"/>
  <c r="CC753" i="1" a="1"/>
  <c r="CC753" i="1" s="1"/>
  <c r="CC754" i="1" a="1"/>
  <c r="CC754" i="1" s="1"/>
  <c r="CC755" i="1" a="1"/>
  <c r="CC755" i="1" s="1"/>
  <c r="CC756" i="1" a="1"/>
  <c r="CC756" i="1" s="1"/>
  <c r="CC757" i="1" a="1"/>
  <c r="CC757" i="1" s="1"/>
  <c r="CC758" i="1" a="1"/>
  <c r="CC758" i="1" s="1"/>
  <c r="CC759" i="1" a="1"/>
  <c r="CC759" i="1" s="1"/>
  <c r="CC760" i="1" a="1"/>
  <c r="CC760" i="1" s="1"/>
  <c r="CC761" i="1" a="1"/>
  <c r="CC761" i="1" s="1"/>
  <c r="CC762" i="1" a="1"/>
  <c r="CC762" i="1" s="1"/>
  <c r="CC763" i="1" a="1"/>
  <c r="CC763" i="1" s="1"/>
  <c r="CC764" i="1" a="1"/>
  <c r="CC764" i="1" s="1"/>
  <c r="CC765" i="1" a="1"/>
  <c r="CC765" i="1" s="1"/>
  <c r="CC766" i="1" a="1"/>
  <c r="CC766" i="1" s="1"/>
  <c r="CC767" i="1" a="1"/>
  <c r="CC767" i="1" s="1"/>
  <c r="CC768" i="1" a="1"/>
  <c r="CC768" i="1" s="1"/>
  <c r="CC769" i="1" a="1"/>
  <c r="CC769" i="1" s="1"/>
  <c r="CC770" i="1" a="1"/>
  <c r="CC770" i="1" s="1"/>
  <c r="CC771" i="1" a="1"/>
  <c r="CC771" i="1" s="1"/>
  <c r="CC772" i="1" a="1"/>
  <c r="CC772" i="1" s="1"/>
  <c r="CC773" i="1" a="1"/>
  <c r="CC773" i="1" s="1"/>
  <c r="CC774" i="1" a="1"/>
  <c r="CC774" i="1" s="1"/>
  <c r="CC775" i="1" a="1"/>
  <c r="CC775" i="1" s="1"/>
  <c r="CC776" i="1" a="1"/>
  <c r="CC776" i="1" s="1"/>
  <c r="CC777" i="1" a="1"/>
  <c r="CC777" i="1" s="1"/>
  <c r="CC778" i="1" a="1"/>
  <c r="CC778" i="1" s="1"/>
  <c r="CC779" i="1" a="1"/>
  <c r="CC779" i="1" s="1"/>
  <c r="CC780" i="1" a="1"/>
  <c r="CC780" i="1" s="1"/>
  <c r="CC781" i="1" a="1"/>
  <c r="CC781" i="1" s="1"/>
  <c r="CC782" i="1" a="1"/>
  <c r="CC782" i="1" s="1"/>
  <c r="CC783" i="1" a="1"/>
  <c r="CC783" i="1" s="1"/>
  <c r="CC784" i="1" a="1"/>
  <c r="CC784" i="1" s="1"/>
  <c r="CC785" i="1" a="1"/>
  <c r="CC785" i="1" s="1"/>
  <c r="CC786" i="1" a="1"/>
  <c r="CC786" i="1" s="1"/>
  <c r="CC787" i="1" a="1"/>
  <c r="CC787" i="1" s="1"/>
  <c r="CC788" i="1" a="1"/>
  <c r="CC788" i="1" s="1"/>
  <c r="CC789" i="1" a="1"/>
  <c r="CC789" i="1" s="1"/>
  <c r="CC790" i="1" a="1"/>
  <c r="CC790" i="1" s="1"/>
  <c r="CC791" i="1" a="1"/>
  <c r="CC791" i="1" s="1"/>
  <c r="CC792" i="1" a="1"/>
  <c r="CC792" i="1" s="1"/>
  <c r="CC793" i="1" a="1"/>
  <c r="CC793" i="1" s="1"/>
  <c r="CC794" i="1" a="1"/>
  <c r="CC794" i="1" s="1"/>
  <c r="CC795" i="1" a="1"/>
  <c r="CC795" i="1" s="1"/>
  <c r="CC796" i="1" a="1"/>
  <c r="CC796" i="1" s="1"/>
  <c r="CC797" i="1" a="1"/>
  <c r="CC797" i="1" s="1"/>
  <c r="CC798" i="1" a="1"/>
  <c r="CC798" i="1" s="1"/>
  <c r="CC799" i="1" a="1"/>
  <c r="CC799" i="1" s="1"/>
  <c r="CC800" i="1" a="1"/>
  <c r="CC800" i="1" s="1"/>
  <c r="CC801" i="1" a="1"/>
  <c r="CC801" i="1" s="1"/>
  <c r="CC802" i="1" a="1"/>
  <c r="CC802" i="1" s="1"/>
  <c r="CC803" i="1" a="1"/>
  <c r="CC803" i="1" s="1"/>
  <c r="CC804" i="1" a="1"/>
  <c r="CC804" i="1" s="1"/>
  <c r="CC805" i="1" a="1"/>
  <c r="CC805" i="1" s="1"/>
  <c r="CC806" i="1" a="1"/>
  <c r="CC806" i="1" s="1"/>
  <c r="CC807" i="1" a="1"/>
  <c r="CC807" i="1" s="1"/>
  <c r="CC808" i="1" a="1"/>
  <c r="CC808" i="1" s="1"/>
  <c r="CC809" i="1" a="1"/>
  <c r="CC809" i="1" s="1"/>
  <c r="CC810" i="1" a="1"/>
  <c r="CC810" i="1" s="1"/>
  <c r="CC811" i="1" a="1"/>
  <c r="CC811" i="1" s="1"/>
  <c r="CC812" i="1" a="1"/>
  <c r="CC812" i="1" s="1"/>
  <c r="CC813" i="1" a="1"/>
  <c r="CC813" i="1" s="1"/>
  <c r="CC814" i="1" a="1"/>
  <c r="CC814" i="1" s="1"/>
  <c r="CC815" i="1" a="1"/>
  <c r="CC815" i="1" s="1"/>
  <c r="CC816" i="1" a="1"/>
  <c r="CC816" i="1" s="1"/>
  <c r="CC817" i="1" a="1"/>
  <c r="CC817" i="1" s="1"/>
  <c r="CC818" i="1" a="1"/>
  <c r="CC818" i="1" s="1"/>
  <c r="CC819" i="1" a="1"/>
  <c r="CC819" i="1" s="1"/>
  <c r="CC820" i="1" a="1"/>
  <c r="CC820" i="1" s="1"/>
  <c r="CC821" i="1" a="1"/>
  <c r="CC821" i="1" s="1"/>
  <c r="CC822" i="1" a="1"/>
  <c r="CC822" i="1" s="1"/>
  <c r="CC823" i="1" a="1"/>
  <c r="CC823" i="1" s="1"/>
  <c r="CC824" i="1" a="1"/>
  <c r="CC824" i="1" s="1"/>
  <c r="CC825" i="1" a="1"/>
  <c r="CC825" i="1" s="1"/>
  <c r="CC826" i="1" a="1"/>
  <c r="CC826" i="1" s="1"/>
  <c r="CC827" i="1" a="1"/>
  <c r="CC827" i="1" s="1"/>
  <c r="CC828" i="1" a="1"/>
  <c r="CC828" i="1" s="1"/>
  <c r="CC829" i="1" a="1"/>
  <c r="CC829" i="1" s="1"/>
  <c r="CC830" i="1" a="1"/>
  <c r="CC830" i="1" s="1"/>
  <c r="CC831" i="1" a="1"/>
  <c r="CC831" i="1" s="1"/>
  <c r="CC832" i="1" a="1"/>
  <c r="CC832" i="1" s="1"/>
  <c r="CC833" i="1" a="1"/>
  <c r="CC833" i="1" s="1"/>
  <c r="CC834" i="1" a="1"/>
  <c r="CC834" i="1" s="1"/>
  <c r="CC835" i="1" a="1"/>
  <c r="CC835" i="1" s="1"/>
  <c r="CC836" i="1" a="1"/>
  <c r="CC836" i="1" s="1"/>
  <c r="CC837" i="1" a="1"/>
  <c r="CC837" i="1" s="1"/>
  <c r="CC838" i="1" a="1"/>
  <c r="CC838" i="1" s="1"/>
  <c r="CC839" i="1" a="1"/>
  <c r="CC839" i="1" s="1"/>
  <c r="CC840" i="1" a="1"/>
  <c r="CC840" i="1" s="1"/>
  <c r="CC841" i="1" a="1"/>
  <c r="CC841" i="1" s="1"/>
  <c r="CC842" i="1" a="1"/>
  <c r="CC842" i="1" s="1"/>
  <c r="CC843" i="1" a="1"/>
  <c r="CC843" i="1" s="1"/>
  <c r="CC844" i="1" a="1"/>
  <c r="CC844" i="1" s="1"/>
  <c r="CC845" i="1" a="1"/>
  <c r="CC845" i="1" s="1"/>
  <c r="CC846" i="1" a="1"/>
  <c r="CC846" i="1" s="1"/>
  <c r="CC847" i="1" a="1"/>
  <c r="CC847" i="1" s="1"/>
  <c r="CC848" i="1" a="1"/>
  <c r="CC848" i="1" s="1"/>
  <c r="CC849" i="1" a="1"/>
  <c r="CC849" i="1" s="1"/>
  <c r="CC850" i="1" a="1"/>
  <c r="CC850" i="1" s="1"/>
  <c r="CC851" i="1" a="1"/>
  <c r="CC851" i="1" s="1"/>
  <c r="CC852" i="1" a="1"/>
  <c r="CC852" i="1" s="1"/>
  <c r="CC853" i="1" a="1"/>
  <c r="CC853" i="1" s="1"/>
  <c r="CC854" i="1" a="1"/>
  <c r="CC854" i="1" s="1"/>
  <c r="CC855" i="1" a="1"/>
  <c r="CC855" i="1" s="1"/>
  <c r="CC856" i="1" a="1"/>
  <c r="CC856" i="1" s="1"/>
  <c r="CC857" i="1" a="1"/>
  <c r="CC857" i="1" s="1"/>
  <c r="CC858" i="1" a="1"/>
  <c r="CC858" i="1" s="1"/>
  <c r="CC859" i="1" a="1"/>
  <c r="CC859" i="1" s="1"/>
  <c r="CC860" i="1" a="1"/>
  <c r="CC860" i="1" s="1"/>
  <c r="CC861" i="1" a="1"/>
  <c r="CC861" i="1" s="1"/>
  <c r="CC862" i="1" a="1"/>
  <c r="CC862" i="1" s="1"/>
  <c r="CC863" i="1" a="1"/>
  <c r="CC863" i="1" s="1"/>
  <c r="CC864" i="1" a="1"/>
  <c r="CC864" i="1" s="1"/>
  <c r="CC865" i="1" a="1"/>
  <c r="CC865" i="1" s="1"/>
  <c r="CC866" i="1" a="1"/>
  <c r="CC866" i="1" s="1"/>
  <c r="CC867" i="1" a="1"/>
  <c r="CC867" i="1" s="1"/>
  <c r="CC868" i="1" a="1"/>
  <c r="CC868" i="1" s="1"/>
  <c r="CC869" i="1" a="1"/>
  <c r="CC869" i="1" s="1"/>
  <c r="CC870" i="1" a="1"/>
  <c r="CC870" i="1" s="1"/>
  <c r="CC871" i="1" a="1"/>
  <c r="CC871" i="1" s="1"/>
  <c r="CC872" i="1" a="1"/>
  <c r="CC872" i="1" s="1"/>
  <c r="CC873" i="1" a="1"/>
  <c r="CC873" i="1" s="1"/>
  <c r="CC874" i="1" a="1"/>
  <c r="CC874" i="1" s="1"/>
  <c r="CC875" i="1" a="1"/>
  <c r="CC875" i="1" s="1"/>
  <c r="CC876" i="1" a="1"/>
  <c r="CC876" i="1" s="1"/>
  <c r="CC877" i="1" a="1"/>
  <c r="CC877" i="1" s="1"/>
  <c r="CC878" i="1" a="1"/>
  <c r="CC878" i="1" s="1"/>
  <c r="CC879" i="1" a="1"/>
  <c r="CC879" i="1" s="1"/>
  <c r="CC880" i="1" a="1"/>
  <c r="CC880" i="1" s="1"/>
  <c r="CC881" i="1" a="1"/>
  <c r="CC881" i="1" s="1"/>
  <c r="CC882" i="1" a="1"/>
  <c r="CC882" i="1" s="1"/>
  <c r="CC883" i="1" a="1"/>
  <c r="CC883" i="1" s="1"/>
  <c r="CC884" i="1" a="1"/>
  <c r="CC884" i="1" s="1"/>
  <c r="CC885" i="1" a="1"/>
  <c r="CC885" i="1" s="1"/>
  <c r="CC886" i="1" a="1"/>
  <c r="CC886" i="1" s="1"/>
  <c r="CC887" i="1" a="1"/>
  <c r="CC887" i="1" s="1"/>
  <c r="CC888" i="1" a="1"/>
  <c r="CC888" i="1" s="1"/>
  <c r="CC889" i="1" a="1"/>
  <c r="CC889" i="1" s="1"/>
  <c r="CC890" i="1" a="1"/>
  <c r="CC890" i="1" s="1"/>
  <c r="CC891" i="1" a="1"/>
  <c r="CC891" i="1" s="1"/>
  <c r="CC892" i="1" a="1"/>
  <c r="CC892" i="1" s="1"/>
  <c r="CC893" i="1" a="1"/>
  <c r="CC893" i="1" s="1"/>
  <c r="CC894" i="1" a="1"/>
  <c r="CC894" i="1" s="1"/>
  <c r="CC895" i="1" a="1"/>
  <c r="CC895" i="1" s="1"/>
  <c r="CC896" i="1" a="1"/>
  <c r="CC896" i="1" s="1"/>
  <c r="CC897" i="1" a="1"/>
  <c r="CC897" i="1" s="1"/>
  <c r="CC898" i="1" a="1"/>
  <c r="CC898" i="1" s="1"/>
  <c r="CC899" i="1" a="1"/>
  <c r="CC899" i="1" s="1"/>
  <c r="CC900" i="1" a="1"/>
  <c r="CC900" i="1" s="1"/>
  <c r="CC901" i="1" a="1"/>
  <c r="CC901" i="1" s="1"/>
  <c r="CC902" i="1" a="1"/>
  <c r="CC902" i="1" s="1"/>
  <c r="CC903" i="1" a="1"/>
  <c r="CC903" i="1" s="1"/>
  <c r="CC904" i="1" a="1"/>
  <c r="CC904" i="1" s="1"/>
  <c r="CC905" i="1" a="1"/>
  <c r="CC905" i="1" s="1"/>
  <c r="CC906" i="1" a="1"/>
  <c r="CC906" i="1" s="1"/>
  <c r="CC907" i="1" a="1"/>
  <c r="CC907" i="1" s="1"/>
  <c r="CC908" i="1" a="1"/>
  <c r="CC908" i="1" s="1"/>
  <c r="CC909" i="1" a="1"/>
  <c r="CC909" i="1" s="1"/>
  <c r="CC910" i="1" a="1"/>
  <c r="CC910" i="1" s="1"/>
  <c r="CC911" i="1" a="1"/>
  <c r="CC911" i="1" s="1"/>
  <c r="CC912" i="1" a="1"/>
  <c r="CC912" i="1" s="1"/>
  <c r="CC913" i="1" a="1"/>
  <c r="CC913" i="1" s="1"/>
  <c r="CC914" i="1" a="1"/>
  <c r="CC914" i="1" s="1"/>
  <c r="CC915" i="1" a="1"/>
  <c r="CC915" i="1" s="1"/>
  <c r="CC916" i="1" a="1"/>
  <c r="CC916" i="1" s="1"/>
  <c r="CC917" i="1" a="1"/>
  <c r="CC917" i="1" s="1"/>
  <c r="CC918" i="1" a="1"/>
  <c r="CC918" i="1" s="1"/>
  <c r="CC919" i="1" a="1"/>
  <c r="CC919" i="1" s="1"/>
  <c r="CC920" i="1" a="1"/>
  <c r="CC920" i="1" s="1"/>
  <c r="CC921" i="1" a="1"/>
  <c r="CC921" i="1" s="1"/>
  <c r="CC922" i="1" a="1"/>
  <c r="CC922" i="1" s="1"/>
  <c r="CC923" i="1" a="1"/>
  <c r="CC923" i="1" s="1"/>
  <c r="CC924" i="1" a="1"/>
  <c r="CC924" i="1" s="1"/>
  <c r="CC925" i="1" a="1"/>
  <c r="CC925" i="1" s="1"/>
  <c r="CC926" i="1" a="1"/>
  <c r="CC926" i="1" s="1"/>
  <c r="CC927" i="1" a="1"/>
  <c r="CC927" i="1" s="1"/>
  <c r="CC928" i="1" a="1"/>
  <c r="CC928" i="1" s="1"/>
  <c r="CC929" i="1" a="1"/>
  <c r="CC929" i="1" s="1"/>
  <c r="CC930" i="1" a="1"/>
  <c r="CC930" i="1" s="1"/>
  <c r="CC931" i="1" a="1"/>
  <c r="CC931" i="1" s="1"/>
  <c r="CC932" i="1" a="1"/>
  <c r="CC932" i="1" s="1"/>
  <c r="CC933" i="1" a="1"/>
  <c r="CC933" i="1" s="1"/>
  <c r="CC934" i="1" a="1"/>
  <c r="CC934" i="1" s="1"/>
  <c r="CC935" i="1" a="1"/>
  <c r="CC935" i="1" s="1"/>
  <c r="CC936" i="1" a="1"/>
  <c r="CC936" i="1" s="1"/>
  <c r="CC937" i="1" a="1"/>
  <c r="CC937" i="1" s="1"/>
  <c r="CC938" i="1" a="1"/>
  <c r="CC938" i="1" s="1"/>
  <c r="CC939" i="1" a="1"/>
  <c r="CC939" i="1" s="1"/>
  <c r="CC940" i="1" a="1"/>
  <c r="CC940" i="1" s="1"/>
  <c r="CC941" i="1" a="1"/>
  <c r="CC941" i="1" s="1"/>
  <c r="CC942" i="1" a="1"/>
  <c r="CC942" i="1" s="1"/>
  <c r="CC943" i="1" a="1"/>
  <c r="CC943" i="1" s="1"/>
  <c r="CC944" i="1" a="1"/>
  <c r="CC944" i="1" s="1"/>
  <c r="CC945" i="1" a="1"/>
  <c r="CC945" i="1" s="1"/>
  <c r="CC946" i="1" a="1"/>
  <c r="CC946" i="1" s="1"/>
  <c r="CC947" i="1" a="1"/>
  <c r="CC947" i="1" s="1"/>
  <c r="CC948" i="1" a="1"/>
  <c r="CC948" i="1" s="1"/>
  <c r="CC949" i="1" a="1"/>
  <c r="CC949" i="1" s="1"/>
  <c r="CC950" i="1" a="1"/>
  <c r="CC950" i="1" s="1"/>
  <c r="CC951" i="1" a="1"/>
  <c r="CC951" i="1" s="1"/>
  <c r="CC952" i="1" a="1"/>
  <c r="CC952" i="1" s="1"/>
  <c r="CC953" i="1" a="1"/>
  <c r="CC953" i="1" s="1"/>
  <c r="CC954" i="1" a="1"/>
  <c r="CC954" i="1" s="1"/>
  <c r="CC955" i="1" a="1"/>
  <c r="CC955" i="1" s="1"/>
  <c r="CC956" i="1" a="1"/>
  <c r="CC956" i="1" s="1"/>
  <c r="CC957" i="1" a="1"/>
  <c r="CC957" i="1" s="1"/>
  <c r="CC958" i="1" a="1"/>
  <c r="CC958" i="1" s="1"/>
  <c r="CC959" i="1" a="1"/>
  <c r="CC959" i="1" s="1"/>
  <c r="CC960" i="1" a="1"/>
  <c r="CC960" i="1" s="1"/>
  <c r="CC961" i="1" a="1"/>
  <c r="CC961" i="1" s="1"/>
  <c r="CC962" i="1" a="1"/>
  <c r="CC962" i="1" s="1"/>
  <c r="CC963" i="1" a="1"/>
  <c r="CC963" i="1" s="1"/>
  <c r="CC964" i="1" a="1"/>
  <c r="CC964" i="1" s="1"/>
  <c r="CC965" i="1" a="1"/>
  <c r="CC965" i="1" s="1"/>
  <c r="CC966" i="1" a="1"/>
  <c r="CC966" i="1" s="1"/>
  <c r="CC967" i="1" a="1"/>
  <c r="CC967" i="1" s="1"/>
  <c r="CC968" i="1" a="1"/>
  <c r="CC968" i="1" s="1"/>
  <c r="CC969" i="1" a="1"/>
  <c r="CC969" i="1" s="1"/>
  <c r="CC970" i="1" a="1"/>
  <c r="CC970" i="1" s="1"/>
  <c r="CC971" i="1" a="1"/>
  <c r="CC971" i="1" s="1"/>
  <c r="CC972" i="1" a="1"/>
  <c r="CC972" i="1" s="1"/>
  <c r="CC973" i="1" a="1"/>
  <c r="CC973" i="1" s="1"/>
  <c r="CC974" i="1" a="1"/>
  <c r="CC974" i="1" s="1"/>
  <c r="CC975" i="1" a="1"/>
  <c r="CC975" i="1" s="1"/>
  <c r="CC976" i="1" a="1"/>
  <c r="CC976" i="1" s="1"/>
  <c r="CC977" i="1" a="1"/>
  <c r="CC977" i="1" s="1"/>
  <c r="CC978" i="1" a="1"/>
  <c r="CC978" i="1" s="1"/>
  <c r="CC979" i="1" a="1"/>
  <c r="CC979" i="1" s="1"/>
  <c r="CC980" i="1" a="1"/>
  <c r="CC980" i="1" s="1"/>
  <c r="CC981" i="1" a="1"/>
  <c r="CC981" i="1" s="1"/>
  <c r="CC2" i="1" a="1"/>
  <c r="CC2" i="1" s="1"/>
  <c r="CB2" i="1"/>
  <c r="CB3" i="1" a="1"/>
  <c r="CB3" i="1" s="1"/>
  <c r="CB4" i="1" a="1"/>
  <c r="CB4" i="1" s="1"/>
  <c r="CB5" i="1" a="1"/>
  <c r="CB5" i="1" s="1"/>
  <c r="CB6" i="1" a="1"/>
  <c r="CB6" i="1" s="1"/>
  <c r="CB7" i="1" a="1"/>
  <c r="CB7" i="1" s="1"/>
  <c r="CB8" i="1" a="1"/>
  <c r="CB8" i="1" s="1"/>
  <c r="CB9" i="1" a="1"/>
  <c r="CB9" i="1" s="1"/>
  <c r="CB10" i="1" a="1"/>
  <c r="CB10" i="1" s="1"/>
  <c r="CB11" i="1" a="1"/>
  <c r="CB11" i="1" s="1"/>
  <c r="CB12" i="1" a="1"/>
  <c r="CB12" i="1" s="1"/>
  <c r="CB13" i="1" a="1"/>
  <c r="CB13" i="1" s="1"/>
  <c r="CB14" i="1" a="1"/>
  <c r="CB14" i="1" s="1"/>
  <c r="CB15" i="1" a="1"/>
  <c r="CB15" i="1" s="1"/>
  <c r="CB16" i="1" a="1"/>
  <c r="CB16" i="1" s="1"/>
  <c r="CB17" i="1" a="1"/>
  <c r="CB17" i="1" s="1"/>
  <c r="CB18" i="1" a="1"/>
  <c r="CB18" i="1" s="1"/>
  <c r="CB19" i="1" a="1"/>
  <c r="CB19" i="1" s="1"/>
  <c r="CB20" i="1" a="1"/>
  <c r="CB20" i="1" s="1"/>
  <c r="CB21" i="1" a="1"/>
  <c r="CB21" i="1" s="1"/>
  <c r="CB22" i="1" a="1"/>
  <c r="CB22" i="1" s="1"/>
  <c r="CB23" i="1" a="1"/>
  <c r="CB23" i="1" s="1"/>
  <c r="CB24" i="1" a="1"/>
  <c r="CB24" i="1" s="1"/>
  <c r="CB25" i="1" a="1"/>
  <c r="CB25" i="1" s="1"/>
  <c r="CB26" i="1" a="1"/>
  <c r="CB26" i="1" s="1"/>
  <c r="CB27" i="1" a="1"/>
  <c r="CB27" i="1" s="1"/>
  <c r="CB28" i="1" a="1"/>
  <c r="CB28" i="1" s="1"/>
  <c r="CB29" i="1" a="1"/>
  <c r="CB29" i="1" s="1"/>
  <c r="CB30" i="1" a="1"/>
  <c r="CB30" i="1" s="1"/>
  <c r="CB31" i="1" a="1"/>
  <c r="CB31" i="1" s="1"/>
  <c r="CB32" i="1" a="1"/>
  <c r="CB32" i="1" s="1"/>
  <c r="CB33" i="1" a="1"/>
  <c r="CB33" i="1" s="1"/>
  <c r="CB34" i="1" a="1"/>
  <c r="CB34" i="1" s="1"/>
  <c r="CB35" i="1" a="1"/>
  <c r="CB35" i="1" s="1"/>
  <c r="CB36" i="1" a="1"/>
  <c r="CB36" i="1" s="1"/>
  <c r="CB37" i="1" a="1"/>
  <c r="CB37" i="1" s="1"/>
  <c r="CB38" i="1" a="1"/>
  <c r="CB38" i="1" s="1"/>
  <c r="CB39" i="1" a="1"/>
  <c r="CB39" i="1" s="1"/>
  <c r="CB40" i="1" a="1"/>
  <c r="CB40" i="1" s="1"/>
  <c r="CB41" i="1" a="1"/>
  <c r="CB41" i="1" s="1"/>
  <c r="CB42" i="1" a="1"/>
  <c r="CB42" i="1" s="1"/>
  <c r="CB43" i="1" a="1"/>
  <c r="CB43" i="1" s="1"/>
  <c r="CB44" i="1" a="1"/>
  <c r="CB44" i="1" s="1"/>
  <c r="CB45" i="1" a="1"/>
  <c r="CB45" i="1" s="1"/>
  <c r="CB46" i="1" a="1"/>
  <c r="CB46" i="1" s="1"/>
  <c r="CB47" i="1" a="1"/>
  <c r="CB47" i="1" s="1"/>
  <c r="CB48" i="1" a="1"/>
  <c r="CB48" i="1" s="1"/>
  <c r="CB49" i="1" a="1"/>
  <c r="CB49" i="1" s="1"/>
  <c r="CB50" i="1" a="1"/>
  <c r="CB50" i="1" s="1"/>
  <c r="CB51" i="1" a="1"/>
  <c r="CB51" i="1" s="1"/>
  <c r="CB52" i="1" a="1"/>
  <c r="CB52" i="1" s="1"/>
  <c r="CB53" i="1" a="1"/>
  <c r="CB53" i="1" s="1"/>
  <c r="CB54" i="1" a="1"/>
  <c r="CB54" i="1" s="1"/>
  <c r="CB55" i="1" a="1"/>
  <c r="CB55" i="1" s="1"/>
  <c r="CB56" i="1" a="1"/>
  <c r="CB56" i="1" s="1"/>
  <c r="CB57" i="1" a="1"/>
  <c r="CB57" i="1" s="1"/>
  <c r="CB58" i="1" a="1"/>
  <c r="CB58" i="1" s="1"/>
  <c r="CB59" i="1" a="1"/>
  <c r="CB59" i="1" s="1"/>
  <c r="CB60" i="1" a="1"/>
  <c r="CB60" i="1" s="1"/>
  <c r="CB61" i="1" a="1"/>
  <c r="CB61" i="1" s="1"/>
  <c r="CB62" i="1" a="1"/>
  <c r="CB62" i="1" s="1"/>
  <c r="CB63" i="1" a="1"/>
  <c r="CB63" i="1" s="1"/>
  <c r="CB64" i="1" a="1"/>
  <c r="CB64" i="1" s="1"/>
  <c r="CB65" i="1" a="1"/>
  <c r="CB65" i="1" s="1"/>
  <c r="CB66" i="1" a="1"/>
  <c r="CB66" i="1" s="1"/>
  <c r="CB67" i="1" a="1"/>
  <c r="CB67" i="1" s="1"/>
  <c r="CB68" i="1" a="1"/>
  <c r="CB68" i="1" s="1"/>
  <c r="CB69" i="1" a="1"/>
  <c r="CB69" i="1" s="1"/>
  <c r="CB70" i="1" a="1"/>
  <c r="CB70" i="1" s="1"/>
  <c r="CB71" i="1" a="1"/>
  <c r="CB71" i="1" s="1"/>
  <c r="CB72" i="1" a="1"/>
  <c r="CB72" i="1" s="1"/>
  <c r="CB73" i="1" a="1"/>
  <c r="CB73" i="1" s="1"/>
  <c r="CB74" i="1" a="1"/>
  <c r="CB74" i="1" s="1"/>
  <c r="CB75" i="1" a="1"/>
  <c r="CB75" i="1" s="1"/>
  <c r="CB76" i="1" a="1"/>
  <c r="CB76" i="1" s="1"/>
  <c r="CB77" i="1" a="1"/>
  <c r="CB77" i="1" s="1"/>
  <c r="CB78" i="1" a="1"/>
  <c r="CB78" i="1" s="1"/>
  <c r="CB79" i="1" a="1"/>
  <c r="CB79" i="1" s="1"/>
  <c r="CB80" i="1" a="1"/>
  <c r="CB80" i="1" s="1"/>
  <c r="CB81" i="1" a="1"/>
  <c r="CB81" i="1" s="1"/>
  <c r="CB82" i="1" a="1"/>
  <c r="CB82" i="1" s="1"/>
  <c r="CB83" i="1" a="1"/>
  <c r="CB83" i="1" s="1"/>
  <c r="CB84" i="1" a="1"/>
  <c r="CB84" i="1" s="1"/>
  <c r="CB85" i="1" a="1"/>
  <c r="CB85" i="1" s="1"/>
  <c r="CB86" i="1" a="1"/>
  <c r="CB86" i="1" s="1"/>
  <c r="CB87" i="1" a="1"/>
  <c r="CB87" i="1" s="1"/>
  <c r="CB88" i="1" a="1"/>
  <c r="CB88" i="1" s="1"/>
  <c r="CB89" i="1" a="1"/>
  <c r="CB89" i="1" s="1"/>
  <c r="CB90" i="1" a="1"/>
  <c r="CB90" i="1" s="1"/>
  <c r="CB91" i="1" a="1"/>
  <c r="CB91" i="1" s="1"/>
  <c r="CB92" i="1" a="1"/>
  <c r="CB92" i="1" s="1"/>
  <c r="CB93" i="1" a="1"/>
  <c r="CB93" i="1" s="1"/>
  <c r="CB94" i="1" a="1"/>
  <c r="CB94" i="1" s="1"/>
  <c r="CB95" i="1" a="1"/>
  <c r="CB95" i="1" s="1"/>
  <c r="CB96" i="1" a="1"/>
  <c r="CB96" i="1" s="1"/>
  <c r="CB97" i="1" a="1"/>
  <c r="CB97" i="1" s="1"/>
  <c r="CB98" i="1" a="1"/>
  <c r="CB98" i="1" s="1"/>
  <c r="CB99" i="1" a="1"/>
  <c r="CB99" i="1" s="1"/>
  <c r="CB100" i="1" a="1"/>
  <c r="CB100" i="1" s="1"/>
  <c r="CB101" i="1" a="1"/>
  <c r="CB101" i="1" s="1"/>
  <c r="CB102" i="1" a="1"/>
  <c r="CB102" i="1" s="1"/>
  <c r="CB103" i="1" a="1"/>
  <c r="CB103" i="1" s="1"/>
  <c r="CB104" i="1" a="1"/>
  <c r="CB104" i="1" s="1"/>
  <c r="CB105" i="1" a="1"/>
  <c r="CB105" i="1" s="1"/>
  <c r="CB106" i="1" a="1"/>
  <c r="CB106" i="1" s="1"/>
  <c r="CB107" i="1" a="1"/>
  <c r="CB107" i="1" s="1"/>
  <c r="CB108" i="1" a="1"/>
  <c r="CB108" i="1" s="1"/>
  <c r="CB109" i="1" a="1"/>
  <c r="CB109" i="1" s="1"/>
  <c r="CB110" i="1" a="1"/>
  <c r="CB110" i="1" s="1"/>
  <c r="CB111" i="1" a="1"/>
  <c r="CB111" i="1" s="1"/>
  <c r="CB112" i="1" a="1"/>
  <c r="CB112" i="1" s="1"/>
  <c r="CB113" i="1" a="1"/>
  <c r="CB113" i="1" s="1"/>
  <c r="CB114" i="1" a="1"/>
  <c r="CB114" i="1" s="1"/>
  <c r="CB115" i="1" a="1"/>
  <c r="CB115" i="1" s="1"/>
  <c r="CB116" i="1" a="1"/>
  <c r="CB116" i="1" s="1"/>
  <c r="CB117" i="1" a="1"/>
  <c r="CB117" i="1" s="1"/>
  <c r="CB118" i="1" a="1"/>
  <c r="CB118" i="1" s="1"/>
  <c r="CB119" i="1" a="1"/>
  <c r="CB119" i="1" s="1"/>
  <c r="CB120" i="1" a="1"/>
  <c r="CB120" i="1" s="1"/>
  <c r="CB121" i="1" a="1"/>
  <c r="CB121" i="1" s="1"/>
  <c r="CB122" i="1" a="1"/>
  <c r="CB122" i="1" s="1"/>
  <c r="CB123" i="1" a="1"/>
  <c r="CB123" i="1" s="1"/>
  <c r="CB124" i="1" a="1"/>
  <c r="CB124" i="1" s="1"/>
  <c r="CB125" i="1" a="1"/>
  <c r="CB125" i="1" s="1"/>
  <c r="CB126" i="1" a="1"/>
  <c r="CB126" i="1" s="1"/>
  <c r="CB127" i="1" a="1"/>
  <c r="CB127" i="1" s="1"/>
  <c r="CB128" i="1" a="1"/>
  <c r="CB128" i="1" s="1"/>
  <c r="CB129" i="1" a="1"/>
  <c r="CB129" i="1" s="1"/>
  <c r="CB130" i="1" a="1"/>
  <c r="CB130" i="1" s="1"/>
  <c r="CB131" i="1" a="1"/>
  <c r="CB131" i="1" s="1"/>
  <c r="CB132" i="1" a="1"/>
  <c r="CB132" i="1" s="1"/>
  <c r="CB133" i="1" a="1"/>
  <c r="CB133" i="1" s="1"/>
  <c r="CB134" i="1" a="1"/>
  <c r="CB134" i="1" s="1"/>
  <c r="CB135" i="1" a="1"/>
  <c r="CB135" i="1" s="1"/>
  <c r="CB136" i="1" a="1"/>
  <c r="CB136" i="1" s="1"/>
  <c r="CB137" i="1" a="1"/>
  <c r="CB137" i="1" s="1"/>
  <c r="CB138" i="1" a="1"/>
  <c r="CB138" i="1" s="1"/>
  <c r="CB139" i="1" a="1"/>
  <c r="CB139" i="1" s="1"/>
  <c r="CB140" i="1" a="1"/>
  <c r="CB140" i="1" s="1"/>
  <c r="CB141" i="1" a="1"/>
  <c r="CB141" i="1" s="1"/>
  <c r="CB142" i="1" a="1"/>
  <c r="CB142" i="1" s="1"/>
  <c r="CB143" i="1" a="1"/>
  <c r="CB143" i="1" s="1"/>
  <c r="CB144" i="1" a="1"/>
  <c r="CB144" i="1" s="1"/>
  <c r="CB145" i="1" a="1"/>
  <c r="CB145" i="1" s="1"/>
  <c r="CB146" i="1" a="1"/>
  <c r="CB146" i="1" s="1"/>
  <c r="CB147" i="1" a="1"/>
  <c r="CB147" i="1" s="1"/>
  <c r="CB148" i="1" a="1"/>
  <c r="CB148" i="1" s="1"/>
  <c r="CB149" i="1" a="1"/>
  <c r="CB149" i="1" s="1"/>
  <c r="CB150" i="1" a="1"/>
  <c r="CB150" i="1" s="1"/>
  <c r="CB151" i="1" a="1"/>
  <c r="CB151" i="1" s="1"/>
  <c r="CB152" i="1" a="1"/>
  <c r="CB152" i="1" s="1"/>
  <c r="CB153" i="1" a="1"/>
  <c r="CB153" i="1" s="1"/>
  <c r="CB154" i="1" a="1"/>
  <c r="CB154" i="1" s="1"/>
  <c r="CB155" i="1" a="1"/>
  <c r="CB155" i="1" s="1"/>
  <c r="CB156" i="1" a="1"/>
  <c r="CB156" i="1" s="1"/>
  <c r="CB157" i="1" a="1"/>
  <c r="CB157" i="1" s="1"/>
  <c r="CB158" i="1" a="1"/>
  <c r="CB158" i="1" s="1"/>
  <c r="CB159" i="1" a="1"/>
  <c r="CB159" i="1" s="1"/>
  <c r="CB160" i="1" a="1"/>
  <c r="CB160" i="1" s="1"/>
  <c r="CB161" i="1" a="1"/>
  <c r="CB161" i="1" s="1"/>
  <c r="CB162" i="1" a="1"/>
  <c r="CB162" i="1" s="1"/>
  <c r="CB163" i="1" a="1"/>
  <c r="CB163" i="1" s="1"/>
  <c r="CB164" i="1" a="1"/>
  <c r="CB164" i="1" s="1"/>
  <c r="CB165" i="1" a="1"/>
  <c r="CB165" i="1" s="1"/>
  <c r="CB166" i="1" a="1"/>
  <c r="CB166" i="1" s="1"/>
  <c r="CB167" i="1" a="1"/>
  <c r="CB167" i="1" s="1"/>
  <c r="CB168" i="1" a="1"/>
  <c r="CB168" i="1" s="1"/>
  <c r="CB169" i="1" a="1"/>
  <c r="CB169" i="1" s="1"/>
  <c r="CB170" i="1" a="1"/>
  <c r="CB170" i="1" s="1"/>
  <c r="CB171" i="1" a="1"/>
  <c r="CB171" i="1" s="1"/>
  <c r="CB172" i="1" a="1"/>
  <c r="CB172" i="1" s="1"/>
  <c r="CB173" i="1" a="1"/>
  <c r="CB173" i="1" s="1"/>
  <c r="CB174" i="1" a="1"/>
  <c r="CB174" i="1" s="1"/>
  <c r="CB175" i="1" a="1"/>
  <c r="CB175" i="1" s="1"/>
  <c r="CB176" i="1" a="1"/>
  <c r="CB176" i="1" s="1"/>
  <c r="CB177" i="1" a="1"/>
  <c r="CB177" i="1" s="1"/>
  <c r="CB178" i="1" a="1"/>
  <c r="CB178" i="1" s="1"/>
  <c r="CB179" i="1" a="1"/>
  <c r="CB179" i="1" s="1"/>
  <c r="CB180" i="1" a="1"/>
  <c r="CB180" i="1" s="1"/>
  <c r="CB181" i="1" a="1"/>
  <c r="CB181" i="1" s="1"/>
  <c r="CB182" i="1" a="1"/>
  <c r="CB182" i="1" s="1"/>
  <c r="CB183" i="1" a="1"/>
  <c r="CB183" i="1" s="1"/>
  <c r="CB184" i="1" a="1"/>
  <c r="CB184" i="1" s="1"/>
  <c r="CB185" i="1" a="1"/>
  <c r="CB185" i="1" s="1"/>
  <c r="CB186" i="1" a="1"/>
  <c r="CB186" i="1" s="1"/>
  <c r="CB187" i="1" a="1"/>
  <c r="CB187" i="1" s="1"/>
  <c r="CB188" i="1" a="1"/>
  <c r="CB188" i="1" s="1"/>
  <c r="CB189" i="1" a="1"/>
  <c r="CB189" i="1" s="1"/>
  <c r="CB190" i="1" a="1"/>
  <c r="CB190" i="1" s="1"/>
  <c r="CB191" i="1" a="1"/>
  <c r="CB191" i="1" s="1"/>
  <c r="CB192" i="1" a="1"/>
  <c r="CB192" i="1" s="1"/>
  <c r="CB193" i="1" a="1"/>
  <c r="CB193" i="1" s="1"/>
  <c r="CB194" i="1" a="1"/>
  <c r="CB194" i="1" s="1"/>
  <c r="CB195" i="1" a="1"/>
  <c r="CB195" i="1" s="1"/>
  <c r="CB196" i="1" a="1"/>
  <c r="CB196" i="1" s="1"/>
  <c r="CB197" i="1" a="1"/>
  <c r="CB197" i="1" s="1"/>
  <c r="CB198" i="1" a="1"/>
  <c r="CB198" i="1" s="1"/>
  <c r="CB199" i="1" a="1"/>
  <c r="CB199" i="1" s="1"/>
  <c r="CB200" i="1" a="1"/>
  <c r="CB200" i="1" s="1"/>
  <c r="CB201" i="1" a="1"/>
  <c r="CB201" i="1" s="1"/>
  <c r="CB202" i="1" a="1"/>
  <c r="CB202" i="1" s="1"/>
  <c r="CB203" i="1" a="1"/>
  <c r="CB203" i="1" s="1"/>
  <c r="CB204" i="1" a="1"/>
  <c r="CB204" i="1" s="1"/>
  <c r="CB205" i="1" a="1"/>
  <c r="CB205" i="1" s="1"/>
  <c r="CB206" i="1" a="1"/>
  <c r="CB206" i="1" s="1"/>
  <c r="CB207" i="1" a="1"/>
  <c r="CB207" i="1" s="1"/>
  <c r="CB208" i="1" a="1"/>
  <c r="CB208" i="1" s="1"/>
  <c r="CB209" i="1" a="1"/>
  <c r="CB209" i="1" s="1"/>
  <c r="CB210" i="1" a="1"/>
  <c r="CB210" i="1" s="1"/>
  <c r="CB211" i="1" a="1"/>
  <c r="CB211" i="1" s="1"/>
  <c r="CB212" i="1" a="1"/>
  <c r="CB212" i="1" s="1"/>
  <c r="CB213" i="1" a="1"/>
  <c r="CB213" i="1" s="1"/>
  <c r="CB214" i="1" a="1"/>
  <c r="CB214" i="1" s="1"/>
  <c r="CB215" i="1" a="1"/>
  <c r="CB215" i="1" s="1"/>
  <c r="CB216" i="1" a="1"/>
  <c r="CB216" i="1" s="1"/>
  <c r="CB217" i="1" a="1"/>
  <c r="CB217" i="1" s="1"/>
  <c r="CB218" i="1" a="1"/>
  <c r="CB218" i="1" s="1"/>
  <c r="CB219" i="1" a="1"/>
  <c r="CB219" i="1" s="1"/>
  <c r="CB220" i="1" a="1"/>
  <c r="CB220" i="1" s="1"/>
  <c r="CB221" i="1" a="1"/>
  <c r="CB221" i="1" s="1"/>
  <c r="CB222" i="1" a="1"/>
  <c r="CB222" i="1" s="1"/>
  <c r="CB223" i="1" a="1"/>
  <c r="CB223" i="1" s="1"/>
  <c r="CB224" i="1" a="1"/>
  <c r="CB224" i="1" s="1"/>
  <c r="CB225" i="1" a="1"/>
  <c r="CB225" i="1" s="1"/>
  <c r="CB226" i="1" a="1"/>
  <c r="CB226" i="1" s="1"/>
  <c r="CB227" i="1" a="1"/>
  <c r="CB227" i="1" s="1"/>
  <c r="CB228" i="1" a="1"/>
  <c r="CB228" i="1" s="1"/>
  <c r="CB229" i="1" a="1"/>
  <c r="CB229" i="1" s="1"/>
  <c r="CB230" i="1" a="1"/>
  <c r="CB230" i="1" s="1"/>
  <c r="CB231" i="1" a="1"/>
  <c r="CB231" i="1" s="1"/>
  <c r="CB232" i="1" a="1"/>
  <c r="CB232" i="1" s="1"/>
  <c r="CB233" i="1" a="1"/>
  <c r="CB233" i="1" s="1"/>
  <c r="CB234" i="1" a="1"/>
  <c r="CB234" i="1" s="1"/>
  <c r="CB235" i="1" a="1"/>
  <c r="CB235" i="1" s="1"/>
  <c r="CB236" i="1" a="1"/>
  <c r="CB236" i="1" s="1"/>
  <c r="CB237" i="1" a="1"/>
  <c r="CB237" i="1" s="1"/>
  <c r="CB238" i="1" a="1"/>
  <c r="CB238" i="1" s="1"/>
  <c r="CB239" i="1" a="1"/>
  <c r="CB239" i="1" s="1"/>
  <c r="CB240" i="1" a="1"/>
  <c r="CB240" i="1" s="1"/>
  <c r="CB241" i="1" a="1"/>
  <c r="CB241" i="1" s="1"/>
  <c r="CB242" i="1" a="1"/>
  <c r="CB242" i="1" s="1"/>
  <c r="CB243" i="1" a="1"/>
  <c r="CB243" i="1" s="1"/>
  <c r="CB244" i="1" a="1"/>
  <c r="CB244" i="1" s="1"/>
  <c r="CB245" i="1" a="1"/>
  <c r="CB245" i="1" s="1"/>
  <c r="CB246" i="1" a="1"/>
  <c r="CB246" i="1" s="1"/>
  <c r="CB247" i="1" a="1"/>
  <c r="CB247" i="1" s="1"/>
  <c r="CB248" i="1" a="1"/>
  <c r="CB248" i="1" s="1"/>
  <c r="CB249" i="1" a="1"/>
  <c r="CB249" i="1" s="1"/>
  <c r="CB250" i="1" a="1"/>
  <c r="CB250" i="1" s="1"/>
  <c r="CB251" i="1" a="1"/>
  <c r="CB251" i="1" s="1"/>
  <c r="CB252" i="1" a="1"/>
  <c r="CB252" i="1" s="1"/>
  <c r="CB253" i="1" a="1"/>
  <c r="CB253" i="1" s="1"/>
  <c r="CB254" i="1" a="1"/>
  <c r="CB254" i="1" s="1"/>
  <c r="CB255" i="1" a="1"/>
  <c r="CB255" i="1" s="1"/>
  <c r="CB256" i="1" a="1"/>
  <c r="CB256" i="1" s="1"/>
  <c r="CB257" i="1" a="1"/>
  <c r="CB257" i="1" s="1"/>
  <c r="CB258" i="1" a="1"/>
  <c r="CB258" i="1" s="1"/>
  <c r="CB259" i="1" a="1"/>
  <c r="CB259" i="1" s="1"/>
  <c r="CB260" i="1" a="1"/>
  <c r="CB260" i="1" s="1"/>
  <c r="CB261" i="1" a="1"/>
  <c r="CB261" i="1" s="1"/>
  <c r="CB262" i="1" a="1"/>
  <c r="CB262" i="1" s="1"/>
  <c r="CB263" i="1" a="1"/>
  <c r="CB263" i="1" s="1"/>
  <c r="CB264" i="1" a="1"/>
  <c r="CB264" i="1" s="1"/>
  <c r="CB265" i="1" a="1"/>
  <c r="CB265" i="1" s="1"/>
  <c r="CB266" i="1" a="1"/>
  <c r="CB266" i="1" s="1"/>
  <c r="CB267" i="1" a="1"/>
  <c r="CB267" i="1" s="1"/>
  <c r="CB268" i="1" a="1"/>
  <c r="CB268" i="1" s="1"/>
  <c r="CB269" i="1" a="1"/>
  <c r="CB269" i="1" s="1"/>
  <c r="CB270" i="1" a="1"/>
  <c r="CB270" i="1" s="1"/>
  <c r="CB271" i="1" a="1"/>
  <c r="CB271" i="1" s="1"/>
  <c r="CB272" i="1" a="1"/>
  <c r="CB272" i="1" s="1"/>
  <c r="CB273" i="1" a="1"/>
  <c r="CB273" i="1" s="1"/>
  <c r="CB274" i="1" a="1"/>
  <c r="CB274" i="1" s="1"/>
  <c r="CB275" i="1" a="1"/>
  <c r="CB275" i="1" s="1"/>
  <c r="CB276" i="1" a="1"/>
  <c r="CB276" i="1" s="1"/>
  <c r="CB277" i="1" a="1"/>
  <c r="CB277" i="1" s="1"/>
  <c r="CB278" i="1" a="1"/>
  <c r="CB278" i="1" s="1"/>
  <c r="CB279" i="1" a="1"/>
  <c r="CB279" i="1" s="1"/>
  <c r="CB280" i="1" a="1"/>
  <c r="CB280" i="1" s="1"/>
  <c r="CB281" i="1" a="1"/>
  <c r="CB281" i="1" s="1"/>
  <c r="CB282" i="1" a="1"/>
  <c r="CB282" i="1" s="1"/>
  <c r="CB283" i="1" a="1"/>
  <c r="CB283" i="1" s="1"/>
  <c r="CB284" i="1" a="1"/>
  <c r="CB284" i="1" s="1"/>
  <c r="CB285" i="1" a="1"/>
  <c r="CB285" i="1" s="1"/>
  <c r="CB286" i="1" a="1"/>
  <c r="CB286" i="1" s="1"/>
  <c r="CB287" i="1" a="1"/>
  <c r="CB287" i="1" s="1"/>
  <c r="CB288" i="1" a="1"/>
  <c r="CB288" i="1" s="1"/>
  <c r="CB289" i="1" a="1"/>
  <c r="CB289" i="1" s="1"/>
  <c r="CB290" i="1" a="1"/>
  <c r="CB290" i="1" s="1"/>
  <c r="CB291" i="1" a="1"/>
  <c r="CB291" i="1" s="1"/>
  <c r="CB292" i="1" a="1"/>
  <c r="CB292" i="1" s="1"/>
  <c r="CB293" i="1" a="1"/>
  <c r="CB293" i="1" s="1"/>
  <c r="CB294" i="1" a="1"/>
  <c r="CB294" i="1" s="1"/>
  <c r="CB295" i="1" a="1"/>
  <c r="CB295" i="1" s="1"/>
  <c r="CB296" i="1" a="1"/>
  <c r="CB296" i="1" s="1"/>
  <c r="CB297" i="1" a="1"/>
  <c r="CB297" i="1" s="1"/>
  <c r="CB298" i="1" a="1"/>
  <c r="CB298" i="1" s="1"/>
  <c r="CB299" i="1" a="1"/>
  <c r="CB299" i="1" s="1"/>
  <c r="CB300" i="1" a="1"/>
  <c r="CB300" i="1" s="1"/>
  <c r="CB301" i="1" a="1"/>
  <c r="CB301" i="1" s="1"/>
  <c r="CB302" i="1" a="1"/>
  <c r="CB302" i="1" s="1"/>
  <c r="CB303" i="1" a="1"/>
  <c r="CB303" i="1" s="1"/>
  <c r="CB304" i="1" a="1"/>
  <c r="CB304" i="1" s="1"/>
  <c r="CB305" i="1" a="1"/>
  <c r="CB305" i="1" s="1"/>
  <c r="CB306" i="1" a="1"/>
  <c r="CB306" i="1" s="1"/>
  <c r="CB307" i="1" a="1"/>
  <c r="CB307" i="1" s="1"/>
  <c r="CB308" i="1" a="1"/>
  <c r="CB308" i="1" s="1"/>
  <c r="CB309" i="1" a="1"/>
  <c r="CB309" i="1" s="1"/>
  <c r="CB310" i="1" a="1"/>
  <c r="CB310" i="1" s="1"/>
  <c r="CB311" i="1" a="1"/>
  <c r="CB311" i="1" s="1"/>
  <c r="CB312" i="1" a="1"/>
  <c r="CB312" i="1" s="1"/>
  <c r="CB313" i="1" a="1"/>
  <c r="CB313" i="1" s="1"/>
  <c r="CB314" i="1" a="1"/>
  <c r="CB314" i="1" s="1"/>
  <c r="CB315" i="1" a="1"/>
  <c r="CB315" i="1" s="1"/>
  <c r="CB316" i="1" a="1"/>
  <c r="CB316" i="1" s="1"/>
  <c r="CB317" i="1" a="1"/>
  <c r="CB317" i="1" s="1"/>
  <c r="CB318" i="1" a="1"/>
  <c r="CB318" i="1" s="1"/>
  <c r="CB319" i="1" a="1"/>
  <c r="CB319" i="1" s="1"/>
  <c r="CB320" i="1" a="1"/>
  <c r="CB320" i="1" s="1"/>
  <c r="CB321" i="1" a="1"/>
  <c r="CB321" i="1" s="1"/>
  <c r="CB322" i="1" a="1"/>
  <c r="CB322" i="1" s="1"/>
  <c r="CB323" i="1" a="1"/>
  <c r="CB323" i="1" s="1"/>
  <c r="CB324" i="1" a="1"/>
  <c r="CB324" i="1" s="1"/>
  <c r="CB325" i="1" a="1"/>
  <c r="CB325" i="1" s="1"/>
  <c r="CB326" i="1" a="1"/>
  <c r="CB326" i="1" s="1"/>
  <c r="CB327" i="1" a="1"/>
  <c r="CB327" i="1" s="1"/>
  <c r="CB328" i="1" a="1"/>
  <c r="CB328" i="1" s="1"/>
  <c r="CB329" i="1" a="1"/>
  <c r="CB329" i="1" s="1"/>
  <c r="CB330" i="1" a="1"/>
  <c r="CB330" i="1" s="1"/>
  <c r="CB331" i="1" a="1"/>
  <c r="CB331" i="1" s="1"/>
  <c r="CB332" i="1" a="1"/>
  <c r="CB332" i="1" s="1"/>
  <c r="CB333" i="1" a="1"/>
  <c r="CB333" i="1" s="1"/>
  <c r="CB334" i="1" a="1"/>
  <c r="CB334" i="1" s="1"/>
  <c r="CB335" i="1" a="1"/>
  <c r="CB335" i="1" s="1"/>
  <c r="CB336" i="1" a="1"/>
  <c r="CB336" i="1" s="1"/>
  <c r="CB337" i="1" a="1"/>
  <c r="CB337" i="1" s="1"/>
  <c r="CB338" i="1" a="1"/>
  <c r="CB338" i="1" s="1"/>
  <c r="CB339" i="1" a="1"/>
  <c r="CB339" i="1" s="1"/>
  <c r="CB340" i="1" a="1"/>
  <c r="CB340" i="1" s="1"/>
  <c r="CB341" i="1" a="1"/>
  <c r="CB341" i="1" s="1"/>
  <c r="CB342" i="1" a="1"/>
  <c r="CB342" i="1" s="1"/>
  <c r="CB343" i="1" a="1"/>
  <c r="CB343" i="1" s="1"/>
  <c r="CB344" i="1" a="1"/>
  <c r="CB344" i="1" s="1"/>
  <c r="CB345" i="1" a="1"/>
  <c r="CB345" i="1" s="1"/>
  <c r="CB346" i="1" a="1"/>
  <c r="CB346" i="1" s="1"/>
  <c r="CB347" i="1" a="1"/>
  <c r="CB347" i="1" s="1"/>
  <c r="CB348" i="1" a="1"/>
  <c r="CB348" i="1" s="1"/>
  <c r="CB349" i="1" a="1"/>
  <c r="CB349" i="1" s="1"/>
  <c r="CB350" i="1" a="1"/>
  <c r="CB350" i="1" s="1"/>
  <c r="CB351" i="1" a="1"/>
  <c r="CB351" i="1" s="1"/>
  <c r="CB352" i="1" a="1"/>
  <c r="CB352" i="1" s="1"/>
  <c r="CB353" i="1" a="1"/>
  <c r="CB353" i="1" s="1"/>
  <c r="CB354" i="1" a="1"/>
  <c r="CB354" i="1" s="1"/>
  <c r="CB355" i="1" a="1"/>
  <c r="CB355" i="1" s="1"/>
  <c r="CB356" i="1" a="1"/>
  <c r="CB356" i="1" s="1"/>
  <c r="CB357" i="1" a="1"/>
  <c r="CB357" i="1" s="1"/>
  <c r="CB358" i="1" a="1"/>
  <c r="CB358" i="1" s="1"/>
  <c r="CB359" i="1" a="1"/>
  <c r="CB359" i="1" s="1"/>
  <c r="CB360" i="1" a="1"/>
  <c r="CB360" i="1" s="1"/>
  <c r="CB361" i="1" a="1"/>
  <c r="CB361" i="1" s="1"/>
  <c r="CB362" i="1" a="1"/>
  <c r="CB362" i="1" s="1"/>
  <c r="CB363" i="1" a="1"/>
  <c r="CB363" i="1" s="1"/>
  <c r="CB364" i="1" a="1"/>
  <c r="CB364" i="1" s="1"/>
  <c r="CB365" i="1" a="1"/>
  <c r="CB365" i="1" s="1"/>
  <c r="CB366" i="1" a="1"/>
  <c r="CB366" i="1" s="1"/>
  <c r="CB367" i="1" a="1"/>
  <c r="CB367" i="1" s="1"/>
  <c r="CB368" i="1" a="1"/>
  <c r="CB368" i="1" s="1"/>
  <c r="CB369" i="1" a="1"/>
  <c r="CB369" i="1" s="1"/>
  <c r="CB370" i="1" a="1"/>
  <c r="CB370" i="1" s="1"/>
  <c r="CB371" i="1" a="1"/>
  <c r="CB371" i="1" s="1"/>
  <c r="CB372" i="1" a="1"/>
  <c r="CB372" i="1" s="1"/>
  <c r="CB373" i="1" a="1"/>
  <c r="CB373" i="1" s="1"/>
  <c r="CB374" i="1" a="1"/>
  <c r="CB374" i="1" s="1"/>
  <c r="CB375" i="1" a="1"/>
  <c r="CB375" i="1" s="1"/>
  <c r="CB376" i="1" a="1"/>
  <c r="CB376" i="1" s="1"/>
  <c r="CB377" i="1" a="1"/>
  <c r="CB377" i="1" s="1"/>
  <c r="CB378" i="1" a="1"/>
  <c r="CB378" i="1" s="1"/>
  <c r="CB379" i="1" a="1"/>
  <c r="CB379" i="1" s="1"/>
  <c r="CB380" i="1" a="1"/>
  <c r="CB380" i="1" s="1"/>
  <c r="CB381" i="1" a="1"/>
  <c r="CB381" i="1" s="1"/>
  <c r="CB382" i="1" a="1"/>
  <c r="CB382" i="1" s="1"/>
  <c r="CB383" i="1" a="1"/>
  <c r="CB383" i="1" s="1"/>
  <c r="CB384" i="1" a="1"/>
  <c r="CB384" i="1" s="1"/>
  <c r="CB385" i="1" a="1"/>
  <c r="CB385" i="1" s="1"/>
  <c r="CB386" i="1" a="1"/>
  <c r="CB386" i="1" s="1"/>
  <c r="CB387" i="1" a="1"/>
  <c r="CB387" i="1" s="1"/>
  <c r="CB388" i="1" a="1"/>
  <c r="CB388" i="1" s="1"/>
  <c r="CB389" i="1" a="1"/>
  <c r="CB389" i="1" s="1"/>
  <c r="CB390" i="1" a="1"/>
  <c r="CB390" i="1" s="1"/>
  <c r="CB391" i="1" a="1"/>
  <c r="CB391" i="1" s="1"/>
  <c r="CB392" i="1" a="1"/>
  <c r="CB392" i="1" s="1"/>
  <c r="CB393" i="1" a="1"/>
  <c r="CB393" i="1" s="1"/>
  <c r="CB394" i="1" a="1"/>
  <c r="CB394" i="1" s="1"/>
  <c r="CB395" i="1" a="1"/>
  <c r="CB395" i="1" s="1"/>
  <c r="CB396" i="1" a="1"/>
  <c r="CB396" i="1" s="1"/>
  <c r="CB397" i="1" a="1"/>
  <c r="CB397" i="1" s="1"/>
  <c r="CB398" i="1" a="1"/>
  <c r="CB398" i="1" s="1"/>
  <c r="CB399" i="1" a="1"/>
  <c r="CB399" i="1" s="1"/>
  <c r="CB400" i="1" a="1"/>
  <c r="CB400" i="1" s="1"/>
  <c r="CB401" i="1" a="1"/>
  <c r="CB401" i="1" s="1"/>
  <c r="CB402" i="1" a="1"/>
  <c r="CB402" i="1" s="1"/>
  <c r="CB403" i="1" a="1"/>
  <c r="CB403" i="1" s="1"/>
  <c r="CB404" i="1" a="1"/>
  <c r="CB404" i="1" s="1"/>
  <c r="CB405" i="1" a="1"/>
  <c r="CB405" i="1" s="1"/>
  <c r="CB406" i="1" a="1"/>
  <c r="CB406" i="1" s="1"/>
  <c r="CB407" i="1" a="1"/>
  <c r="CB407" i="1" s="1"/>
  <c r="CB408" i="1" a="1"/>
  <c r="CB408" i="1" s="1"/>
  <c r="CB409" i="1" a="1"/>
  <c r="CB409" i="1" s="1"/>
  <c r="CB410" i="1" a="1"/>
  <c r="CB410" i="1" s="1"/>
  <c r="CB411" i="1" a="1"/>
  <c r="CB411" i="1" s="1"/>
  <c r="CB412" i="1" a="1"/>
  <c r="CB412" i="1" s="1"/>
  <c r="CB413" i="1" a="1"/>
  <c r="CB413" i="1" s="1"/>
  <c r="CB414" i="1" a="1"/>
  <c r="CB414" i="1" s="1"/>
  <c r="CB415" i="1" a="1"/>
  <c r="CB415" i="1" s="1"/>
  <c r="CB416" i="1" a="1"/>
  <c r="CB416" i="1" s="1"/>
  <c r="CB417" i="1" a="1"/>
  <c r="CB417" i="1" s="1"/>
  <c r="CB418" i="1" a="1"/>
  <c r="CB418" i="1" s="1"/>
  <c r="CB419" i="1" a="1"/>
  <c r="CB419" i="1" s="1"/>
  <c r="CB420" i="1" a="1"/>
  <c r="CB420" i="1" s="1"/>
  <c r="CB421" i="1" a="1"/>
  <c r="CB421" i="1" s="1"/>
  <c r="CB422" i="1" a="1"/>
  <c r="CB422" i="1" s="1"/>
  <c r="CB423" i="1" a="1"/>
  <c r="CB423" i="1" s="1"/>
  <c r="CB424" i="1" a="1"/>
  <c r="CB424" i="1" s="1"/>
  <c r="CB425" i="1" a="1"/>
  <c r="CB425" i="1" s="1"/>
  <c r="CB426" i="1" a="1"/>
  <c r="CB426" i="1" s="1"/>
  <c r="CB427" i="1" a="1"/>
  <c r="CB427" i="1" s="1"/>
  <c r="CB428" i="1" a="1"/>
  <c r="CB428" i="1" s="1"/>
  <c r="CB429" i="1" a="1"/>
  <c r="CB429" i="1" s="1"/>
  <c r="CB430" i="1" a="1"/>
  <c r="CB430" i="1" s="1"/>
  <c r="CB431" i="1" a="1"/>
  <c r="CB431" i="1" s="1"/>
  <c r="CB432" i="1" a="1"/>
  <c r="CB432" i="1" s="1"/>
  <c r="CB433" i="1" a="1"/>
  <c r="CB433" i="1" s="1"/>
  <c r="CB434" i="1" a="1"/>
  <c r="CB434" i="1" s="1"/>
  <c r="CB435" i="1" a="1"/>
  <c r="CB435" i="1" s="1"/>
  <c r="CB436" i="1" a="1"/>
  <c r="CB436" i="1" s="1"/>
  <c r="CB437" i="1" a="1"/>
  <c r="CB437" i="1" s="1"/>
  <c r="CB438" i="1" a="1"/>
  <c r="CB438" i="1" s="1"/>
  <c r="CB439" i="1" a="1"/>
  <c r="CB439" i="1" s="1"/>
  <c r="CB440" i="1" a="1"/>
  <c r="CB440" i="1" s="1"/>
  <c r="CB441" i="1" a="1"/>
  <c r="CB441" i="1" s="1"/>
  <c r="CB442" i="1" a="1"/>
  <c r="CB442" i="1" s="1"/>
  <c r="CB443" i="1" a="1"/>
  <c r="CB443" i="1" s="1"/>
  <c r="CB444" i="1" a="1"/>
  <c r="CB444" i="1" s="1"/>
  <c r="CB445" i="1" a="1"/>
  <c r="CB445" i="1" s="1"/>
  <c r="CB446" i="1" a="1"/>
  <c r="CB446" i="1" s="1"/>
  <c r="CB447" i="1" a="1"/>
  <c r="CB447" i="1" s="1"/>
  <c r="CB448" i="1" a="1"/>
  <c r="CB448" i="1" s="1"/>
  <c r="CB449" i="1" a="1"/>
  <c r="CB449" i="1" s="1"/>
  <c r="CB450" i="1" a="1"/>
  <c r="CB450" i="1" s="1"/>
  <c r="CB451" i="1" a="1"/>
  <c r="CB451" i="1" s="1"/>
  <c r="CB452" i="1" a="1"/>
  <c r="CB452" i="1" s="1"/>
  <c r="CB453" i="1" a="1"/>
  <c r="CB453" i="1" s="1"/>
  <c r="CB454" i="1" a="1"/>
  <c r="CB454" i="1" s="1"/>
  <c r="CB455" i="1" a="1"/>
  <c r="CB455" i="1" s="1"/>
  <c r="CB456" i="1" a="1"/>
  <c r="CB456" i="1" s="1"/>
  <c r="CB457" i="1" a="1"/>
  <c r="CB457" i="1" s="1"/>
  <c r="CB458" i="1" a="1"/>
  <c r="CB458" i="1" s="1"/>
  <c r="CB459" i="1" a="1"/>
  <c r="CB459" i="1" s="1"/>
  <c r="CB460" i="1" a="1"/>
  <c r="CB460" i="1" s="1"/>
  <c r="CB461" i="1" a="1"/>
  <c r="CB461" i="1" s="1"/>
  <c r="CB462" i="1" a="1"/>
  <c r="CB462" i="1" s="1"/>
  <c r="CB463" i="1" a="1"/>
  <c r="CB463" i="1" s="1"/>
  <c r="CB464" i="1" a="1"/>
  <c r="CB464" i="1" s="1"/>
  <c r="CB465" i="1" a="1"/>
  <c r="CB465" i="1" s="1"/>
  <c r="CB466" i="1" a="1"/>
  <c r="CB466" i="1" s="1"/>
  <c r="CB467" i="1" a="1"/>
  <c r="CB467" i="1" s="1"/>
  <c r="CB468" i="1" a="1"/>
  <c r="CB468" i="1" s="1"/>
  <c r="CB469" i="1" a="1"/>
  <c r="CB469" i="1" s="1"/>
  <c r="CB470" i="1" a="1"/>
  <c r="CB470" i="1" s="1"/>
  <c r="CB471" i="1" a="1"/>
  <c r="CB471" i="1" s="1"/>
  <c r="CB472" i="1" a="1"/>
  <c r="CB472" i="1" s="1"/>
  <c r="CB473" i="1" a="1"/>
  <c r="CB473" i="1" s="1"/>
  <c r="CB474" i="1" a="1"/>
  <c r="CB474" i="1" s="1"/>
  <c r="CB475" i="1" a="1"/>
  <c r="CB475" i="1" s="1"/>
  <c r="CB476" i="1" a="1"/>
  <c r="CB476" i="1" s="1"/>
  <c r="CB477" i="1" a="1"/>
  <c r="CB477" i="1" s="1"/>
  <c r="CB478" i="1" a="1"/>
  <c r="CB478" i="1" s="1"/>
  <c r="CB479" i="1" a="1"/>
  <c r="CB479" i="1" s="1"/>
  <c r="CB480" i="1" a="1"/>
  <c r="CB480" i="1" s="1"/>
  <c r="CB481" i="1" a="1"/>
  <c r="CB481" i="1" s="1"/>
  <c r="CB482" i="1" a="1"/>
  <c r="CB482" i="1" s="1"/>
  <c r="CB483" i="1" a="1"/>
  <c r="CB483" i="1" s="1"/>
  <c r="CB484" i="1" a="1"/>
  <c r="CB484" i="1" s="1"/>
  <c r="CB485" i="1" a="1"/>
  <c r="CB485" i="1" s="1"/>
  <c r="CB486" i="1" a="1"/>
  <c r="CB486" i="1" s="1"/>
  <c r="CB487" i="1" a="1"/>
  <c r="CB487" i="1" s="1"/>
  <c r="CB488" i="1" a="1"/>
  <c r="CB488" i="1" s="1"/>
  <c r="CB489" i="1" a="1"/>
  <c r="CB489" i="1" s="1"/>
  <c r="CB490" i="1" a="1"/>
  <c r="CB490" i="1" s="1"/>
  <c r="CB491" i="1" a="1"/>
  <c r="CB491" i="1" s="1"/>
  <c r="CB492" i="1" a="1"/>
  <c r="CB492" i="1" s="1"/>
  <c r="CB493" i="1" a="1"/>
  <c r="CB493" i="1" s="1"/>
  <c r="CB494" i="1" a="1"/>
  <c r="CB494" i="1" s="1"/>
  <c r="CB495" i="1" a="1"/>
  <c r="CB495" i="1" s="1"/>
  <c r="CB496" i="1" a="1"/>
  <c r="CB496" i="1" s="1"/>
  <c r="CB497" i="1" a="1"/>
  <c r="CB497" i="1" s="1"/>
  <c r="CB498" i="1" a="1"/>
  <c r="CB498" i="1" s="1"/>
  <c r="CB499" i="1" a="1"/>
  <c r="CB499" i="1" s="1"/>
  <c r="CB500" i="1" a="1"/>
  <c r="CB500" i="1" s="1"/>
  <c r="CB501" i="1" a="1"/>
  <c r="CB501" i="1" s="1"/>
  <c r="CB502" i="1" a="1"/>
  <c r="CB502" i="1" s="1"/>
  <c r="CB503" i="1" a="1"/>
  <c r="CB503" i="1" s="1"/>
  <c r="CB504" i="1" a="1"/>
  <c r="CB504" i="1" s="1"/>
  <c r="CB505" i="1" a="1"/>
  <c r="CB505" i="1" s="1"/>
  <c r="CB506" i="1" a="1"/>
  <c r="CB506" i="1" s="1"/>
  <c r="CB507" i="1" a="1"/>
  <c r="CB507" i="1" s="1"/>
  <c r="CB508" i="1" a="1"/>
  <c r="CB508" i="1" s="1"/>
  <c r="CB509" i="1" a="1"/>
  <c r="CB509" i="1" s="1"/>
  <c r="CB510" i="1" a="1"/>
  <c r="CB510" i="1" s="1"/>
  <c r="CB511" i="1" a="1"/>
  <c r="CB511" i="1" s="1"/>
  <c r="CB512" i="1" a="1"/>
  <c r="CB512" i="1" s="1"/>
  <c r="CB513" i="1" a="1"/>
  <c r="CB513" i="1" s="1"/>
  <c r="CB514" i="1" a="1"/>
  <c r="CB514" i="1" s="1"/>
  <c r="CB515" i="1" a="1"/>
  <c r="CB515" i="1" s="1"/>
  <c r="CB516" i="1" a="1"/>
  <c r="CB516" i="1" s="1"/>
  <c r="CB517" i="1" a="1"/>
  <c r="CB517" i="1" s="1"/>
  <c r="CB518" i="1" a="1"/>
  <c r="CB518" i="1" s="1"/>
  <c r="CB519" i="1" a="1"/>
  <c r="CB519" i="1" s="1"/>
  <c r="CB520" i="1" a="1"/>
  <c r="CB520" i="1" s="1"/>
  <c r="CB521" i="1" a="1"/>
  <c r="CB521" i="1" s="1"/>
  <c r="CB522" i="1" a="1"/>
  <c r="CB522" i="1" s="1"/>
  <c r="CB523" i="1" a="1"/>
  <c r="CB523" i="1" s="1"/>
  <c r="CB524" i="1" a="1"/>
  <c r="CB524" i="1" s="1"/>
  <c r="CB525" i="1" a="1"/>
  <c r="CB525" i="1" s="1"/>
  <c r="CB526" i="1" a="1"/>
  <c r="CB526" i="1" s="1"/>
  <c r="CB527" i="1" a="1"/>
  <c r="CB527" i="1" s="1"/>
  <c r="CB528" i="1" a="1"/>
  <c r="CB528" i="1" s="1"/>
  <c r="CB529" i="1" a="1"/>
  <c r="CB529" i="1" s="1"/>
  <c r="CB530" i="1" a="1"/>
  <c r="CB530" i="1" s="1"/>
  <c r="CB531" i="1" a="1"/>
  <c r="CB531" i="1" s="1"/>
  <c r="CB532" i="1" a="1"/>
  <c r="CB532" i="1" s="1"/>
  <c r="CB533" i="1" a="1"/>
  <c r="CB533" i="1" s="1"/>
  <c r="CB534" i="1" a="1"/>
  <c r="CB534" i="1" s="1"/>
  <c r="CB535" i="1" a="1"/>
  <c r="CB535" i="1" s="1"/>
  <c r="CB536" i="1" a="1"/>
  <c r="CB536" i="1" s="1"/>
  <c r="CB537" i="1" a="1"/>
  <c r="CB537" i="1" s="1"/>
  <c r="CB538" i="1" a="1"/>
  <c r="CB538" i="1" s="1"/>
  <c r="CB539" i="1" a="1"/>
  <c r="CB539" i="1" s="1"/>
  <c r="CB540" i="1" a="1"/>
  <c r="CB540" i="1" s="1"/>
  <c r="CB541" i="1" a="1"/>
  <c r="CB541" i="1" s="1"/>
  <c r="CB542" i="1" a="1"/>
  <c r="CB542" i="1" s="1"/>
  <c r="CB543" i="1" a="1"/>
  <c r="CB543" i="1" s="1"/>
  <c r="CB544" i="1" a="1"/>
  <c r="CB544" i="1" s="1"/>
  <c r="CB545" i="1" a="1"/>
  <c r="CB545" i="1" s="1"/>
  <c r="CB546" i="1" a="1"/>
  <c r="CB546" i="1" s="1"/>
  <c r="CB547" i="1" a="1"/>
  <c r="CB547" i="1" s="1"/>
  <c r="CB548" i="1" a="1"/>
  <c r="CB548" i="1" s="1"/>
  <c r="CB549" i="1" a="1"/>
  <c r="CB549" i="1" s="1"/>
  <c r="CB550" i="1" a="1"/>
  <c r="CB550" i="1" s="1"/>
  <c r="CB551" i="1" a="1"/>
  <c r="CB551" i="1" s="1"/>
  <c r="CB552" i="1" a="1"/>
  <c r="CB552" i="1" s="1"/>
  <c r="CB553" i="1" a="1"/>
  <c r="CB553" i="1" s="1"/>
  <c r="CB554" i="1" a="1"/>
  <c r="CB554" i="1" s="1"/>
  <c r="CB555" i="1" a="1"/>
  <c r="CB555" i="1" s="1"/>
  <c r="CB556" i="1" a="1"/>
  <c r="CB556" i="1" s="1"/>
  <c r="CB557" i="1" a="1"/>
  <c r="CB557" i="1" s="1"/>
  <c r="CB558" i="1" a="1"/>
  <c r="CB558" i="1" s="1"/>
  <c r="CB559" i="1" a="1"/>
  <c r="CB559" i="1" s="1"/>
  <c r="CB560" i="1" a="1"/>
  <c r="CB560" i="1" s="1"/>
  <c r="CB561" i="1" a="1"/>
  <c r="CB561" i="1" s="1"/>
  <c r="CB562" i="1" a="1"/>
  <c r="CB562" i="1" s="1"/>
  <c r="CB563" i="1" a="1"/>
  <c r="CB563" i="1" s="1"/>
  <c r="CB564" i="1" a="1"/>
  <c r="CB564" i="1" s="1"/>
  <c r="CB565" i="1" a="1"/>
  <c r="CB565" i="1" s="1"/>
  <c r="CB566" i="1" a="1"/>
  <c r="CB566" i="1" s="1"/>
  <c r="CB567" i="1" a="1"/>
  <c r="CB567" i="1" s="1"/>
  <c r="CB568" i="1" a="1"/>
  <c r="CB568" i="1" s="1"/>
  <c r="CB569" i="1" a="1"/>
  <c r="CB569" i="1" s="1"/>
  <c r="CB570" i="1" a="1"/>
  <c r="CB570" i="1" s="1"/>
  <c r="CB571" i="1" a="1"/>
  <c r="CB571" i="1" s="1"/>
  <c r="CB572" i="1" a="1"/>
  <c r="CB572" i="1" s="1"/>
  <c r="CB573" i="1" a="1"/>
  <c r="CB573" i="1" s="1"/>
  <c r="CB574" i="1" a="1"/>
  <c r="CB574" i="1" s="1"/>
  <c r="CB575" i="1" a="1"/>
  <c r="CB575" i="1" s="1"/>
  <c r="CB576" i="1" a="1"/>
  <c r="CB576" i="1" s="1"/>
  <c r="CB577" i="1" a="1"/>
  <c r="CB577" i="1" s="1"/>
  <c r="CB578" i="1" a="1"/>
  <c r="CB578" i="1" s="1"/>
  <c r="CB579" i="1" a="1"/>
  <c r="CB579" i="1" s="1"/>
  <c r="CB580" i="1" a="1"/>
  <c r="CB580" i="1" s="1"/>
  <c r="CB581" i="1" a="1"/>
  <c r="CB581" i="1" s="1"/>
  <c r="CB582" i="1" a="1"/>
  <c r="CB582" i="1" s="1"/>
  <c r="CB583" i="1" a="1"/>
  <c r="CB583" i="1" s="1"/>
  <c r="CB584" i="1" a="1"/>
  <c r="CB584" i="1" s="1"/>
  <c r="CB585" i="1" a="1"/>
  <c r="CB585" i="1" s="1"/>
  <c r="CB586" i="1" a="1"/>
  <c r="CB586" i="1" s="1"/>
  <c r="CB587" i="1" a="1"/>
  <c r="CB587" i="1" s="1"/>
  <c r="CB588" i="1" a="1"/>
  <c r="CB588" i="1" s="1"/>
  <c r="CB589" i="1" a="1"/>
  <c r="CB589" i="1" s="1"/>
  <c r="CB590" i="1" a="1"/>
  <c r="CB590" i="1" s="1"/>
  <c r="CB591" i="1" a="1"/>
  <c r="CB591" i="1" s="1"/>
  <c r="CB592" i="1" a="1"/>
  <c r="CB592" i="1" s="1"/>
  <c r="CB593" i="1" a="1"/>
  <c r="CB593" i="1" s="1"/>
  <c r="CB594" i="1" a="1"/>
  <c r="CB594" i="1" s="1"/>
  <c r="CB595" i="1" a="1"/>
  <c r="CB595" i="1" s="1"/>
  <c r="CB596" i="1" a="1"/>
  <c r="CB596" i="1" s="1"/>
  <c r="CB597" i="1" a="1"/>
  <c r="CB597" i="1" s="1"/>
  <c r="CB598" i="1" a="1"/>
  <c r="CB598" i="1" s="1"/>
  <c r="CB599" i="1" a="1"/>
  <c r="CB599" i="1" s="1"/>
  <c r="CB600" i="1" a="1"/>
  <c r="CB600" i="1" s="1"/>
  <c r="CB601" i="1" a="1"/>
  <c r="CB601" i="1" s="1"/>
  <c r="CB602" i="1" a="1"/>
  <c r="CB602" i="1" s="1"/>
  <c r="CB603" i="1" a="1"/>
  <c r="CB603" i="1" s="1"/>
  <c r="CB604" i="1" a="1"/>
  <c r="CB604" i="1" s="1"/>
  <c r="CB605" i="1" a="1"/>
  <c r="CB605" i="1" s="1"/>
  <c r="CB606" i="1" a="1"/>
  <c r="CB606" i="1" s="1"/>
  <c r="CB607" i="1" a="1"/>
  <c r="CB607" i="1" s="1"/>
  <c r="CB608" i="1" a="1"/>
  <c r="CB608" i="1" s="1"/>
  <c r="CB609" i="1" a="1"/>
  <c r="CB609" i="1" s="1"/>
  <c r="CB610" i="1" a="1"/>
  <c r="CB610" i="1" s="1"/>
  <c r="CB611" i="1" a="1"/>
  <c r="CB611" i="1" s="1"/>
  <c r="CB612" i="1" a="1"/>
  <c r="CB612" i="1" s="1"/>
  <c r="CB613" i="1" a="1"/>
  <c r="CB613" i="1" s="1"/>
  <c r="CB614" i="1" a="1"/>
  <c r="CB614" i="1" s="1"/>
  <c r="CB615" i="1" a="1"/>
  <c r="CB615" i="1" s="1"/>
  <c r="CB616" i="1" a="1"/>
  <c r="CB616" i="1" s="1"/>
  <c r="CB617" i="1" a="1"/>
  <c r="CB617" i="1" s="1"/>
  <c r="CB618" i="1" a="1"/>
  <c r="CB618" i="1" s="1"/>
  <c r="CB619" i="1" a="1"/>
  <c r="CB619" i="1" s="1"/>
  <c r="CB620" i="1" a="1"/>
  <c r="CB620" i="1" s="1"/>
  <c r="CB621" i="1" a="1"/>
  <c r="CB621" i="1" s="1"/>
  <c r="CB622" i="1" a="1"/>
  <c r="CB622" i="1" s="1"/>
  <c r="CB623" i="1" a="1"/>
  <c r="CB623" i="1" s="1"/>
  <c r="CB624" i="1" a="1"/>
  <c r="CB624" i="1" s="1"/>
  <c r="CB625" i="1" a="1"/>
  <c r="CB625" i="1" s="1"/>
  <c r="CB626" i="1" a="1"/>
  <c r="CB626" i="1" s="1"/>
  <c r="CB627" i="1" a="1"/>
  <c r="CB627" i="1" s="1"/>
  <c r="CB628" i="1" a="1"/>
  <c r="CB628" i="1" s="1"/>
  <c r="CB629" i="1" a="1"/>
  <c r="CB629" i="1" s="1"/>
  <c r="CB630" i="1" a="1"/>
  <c r="CB630" i="1" s="1"/>
  <c r="CB631" i="1" a="1"/>
  <c r="CB631" i="1" s="1"/>
  <c r="CB632" i="1" a="1"/>
  <c r="CB632" i="1" s="1"/>
  <c r="CB633" i="1" a="1"/>
  <c r="CB633" i="1" s="1"/>
  <c r="CB634" i="1" a="1"/>
  <c r="CB634" i="1" s="1"/>
  <c r="CB635" i="1" a="1"/>
  <c r="CB635" i="1" s="1"/>
  <c r="CB636" i="1" a="1"/>
  <c r="CB636" i="1" s="1"/>
  <c r="CB637" i="1" a="1"/>
  <c r="CB637" i="1" s="1"/>
  <c r="CB638" i="1" a="1"/>
  <c r="CB638" i="1" s="1"/>
  <c r="CB639" i="1" a="1"/>
  <c r="CB639" i="1" s="1"/>
  <c r="CB640" i="1" a="1"/>
  <c r="CB640" i="1" s="1"/>
  <c r="CB641" i="1" a="1"/>
  <c r="CB641" i="1" s="1"/>
  <c r="CB642" i="1" a="1"/>
  <c r="CB642" i="1" s="1"/>
  <c r="CB643" i="1" a="1"/>
  <c r="CB643" i="1" s="1"/>
  <c r="CB644" i="1" a="1"/>
  <c r="CB644" i="1" s="1"/>
  <c r="CB645" i="1" a="1"/>
  <c r="CB645" i="1" s="1"/>
  <c r="CB646" i="1" a="1"/>
  <c r="CB646" i="1" s="1"/>
  <c r="CB647" i="1" a="1"/>
  <c r="CB647" i="1" s="1"/>
  <c r="CB648" i="1" a="1"/>
  <c r="CB648" i="1" s="1"/>
  <c r="CB649" i="1" a="1"/>
  <c r="CB649" i="1" s="1"/>
  <c r="CB650" i="1" a="1"/>
  <c r="CB650" i="1" s="1"/>
  <c r="CB651" i="1" a="1"/>
  <c r="CB651" i="1" s="1"/>
  <c r="CB652" i="1" a="1"/>
  <c r="CB652" i="1" s="1"/>
  <c r="CB653" i="1" a="1"/>
  <c r="CB653" i="1" s="1"/>
  <c r="CB654" i="1" a="1"/>
  <c r="CB654" i="1" s="1"/>
  <c r="CB655" i="1" a="1"/>
  <c r="CB655" i="1" s="1"/>
  <c r="CB656" i="1" a="1"/>
  <c r="CB656" i="1" s="1"/>
  <c r="CB657" i="1" a="1"/>
  <c r="CB657" i="1" s="1"/>
  <c r="CB658" i="1" a="1"/>
  <c r="CB658" i="1" s="1"/>
  <c r="CB659" i="1" a="1"/>
  <c r="CB659" i="1" s="1"/>
  <c r="CB660" i="1" a="1"/>
  <c r="CB660" i="1" s="1"/>
  <c r="CB661" i="1" a="1"/>
  <c r="CB661" i="1" s="1"/>
  <c r="CB662" i="1" a="1"/>
  <c r="CB662" i="1" s="1"/>
  <c r="CB663" i="1" a="1"/>
  <c r="CB663" i="1" s="1"/>
  <c r="CB664" i="1" a="1"/>
  <c r="CB664" i="1" s="1"/>
  <c r="CB665" i="1" a="1"/>
  <c r="CB665" i="1" s="1"/>
  <c r="CB666" i="1" a="1"/>
  <c r="CB666" i="1" s="1"/>
  <c r="CB667" i="1" a="1"/>
  <c r="CB667" i="1" s="1"/>
  <c r="CB668" i="1" a="1"/>
  <c r="CB668" i="1" s="1"/>
  <c r="CB669" i="1" a="1"/>
  <c r="CB669" i="1" s="1"/>
  <c r="CB670" i="1" a="1"/>
  <c r="CB670" i="1" s="1"/>
  <c r="CB671" i="1" a="1"/>
  <c r="CB671" i="1" s="1"/>
  <c r="CB672" i="1" a="1"/>
  <c r="CB672" i="1" s="1"/>
  <c r="CB673" i="1" a="1"/>
  <c r="CB673" i="1" s="1"/>
  <c r="CB674" i="1" a="1"/>
  <c r="CB674" i="1" s="1"/>
  <c r="CB675" i="1" a="1"/>
  <c r="CB675" i="1" s="1"/>
  <c r="CB676" i="1" a="1"/>
  <c r="CB676" i="1" s="1"/>
  <c r="CB677" i="1" a="1"/>
  <c r="CB677" i="1" s="1"/>
  <c r="CB678" i="1" a="1"/>
  <c r="CB678" i="1" s="1"/>
  <c r="CB679" i="1" a="1"/>
  <c r="CB679" i="1" s="1"/>
  <c r="CB680" i="1" a="1"/>
  <c r="CB680" i="1" s="1"/>
  <c r="CB681" i="1" a="1"/>
  <c r="CB681" i="1" s="1"/>
  <c r="CB682" i="1" a="1"/>
  <c r="CB682" i="1" s="1"/>
  <c r="CB683" i="1" a="1"/>
  <c r="CB683" i="1" s="1"/>
  <c r="CB684" i="1" a="1"/>
  <c r="CB684" i="1" s="1"/>
  <c r="CB685" i="1" a="1"/>
  <c r="CB685" i="1" s="1"/>
  <c r="CB686" i="1" a="1"/>
  <c r="CB686" i="1" s="1"/>
  <c r="CB687" i="1" a="1"/>
  <c r="CB687" i="1" s="1"/>
  <c r="CB688" i="1" a="1"/>
  <c r="CB688" i="1" s="1"/>
  <c r="CB689" i="1" a="1"/>
  <c r="CB689" i="1" s="1"/>
  <c r="CB690" i="1" a="1"/>
  <c r="CB690" i="1" s="1"/>
  <c r="CB691" i="1" a="1"/>
  <c r="CB691" i="1" s="1"/>
  <c r="CB692" i="1" a="1"/>
  <c r="CB692" i="1" s="1"/>
  <c r="CB693" i="1" a="1"/>
  <c r="CB693" i="1" s="1"/>
  <c r="CB694" i="1" a="1"/>
  <c r="CB694" i="1" s="1"/>
  <c r="CB695" i="1" a="1"/>
  <c r="CB695" i="1" s="1"/>
  <c r="CB696" i="1" a="1"/>
  <c r="CB696" i="1" s="1"/>
  <c r="CB697" i="1" a="1"/>
  <c r="CB697" i="1" s="1"/>
  <c r="CB698" i="1" a="1"/>
  <c r="CB698" i="1" s="1"/>
  <c r="CB699" i="1" a="1"/>
  <c r="CB699" i="1" s="1"/>
  <c r="CB700" i="1" a="1"/>
  <c r="CB700" i="1" s="1"/>
  <c r="CB701" i="1" a="1"/>
  <c r="CB701" i="1" s="1"/>
  <c r="CB702" i="1" a="1"/>
  <c r="CB702" i="1" s="1"/>
  <c r="CB703" i="1" a="1"/>
  <c r="CB703" i="1" s="1"/>
  <c r="CB704" i="1" a="1"/>
  <c r="CB704" i="1" s="1"/>
  <c r="CB705" i="1" a="1"/>
  <c r="CB705" i="1" s="1"/>
  <c r="CB706" i="1" a="1"/>
  <c r="CB706" i="1" s="1"/>
  <c r="CB707" i="1" a="1"/>
  <c r="CB707" i="1" s="1"/>
  <c r="CB708" i="1" a="1"/>
  <c r="CB708" i="1" s="1"/>
  <c r="CB709" i="1" a="1"/>
  <c r="CB709" i="1" s="1"/>
  <c r="CB710" i="1" a="1"/>
  <c r="CB710" i="1" s="1"/>
  <c r="CB711" i="1" a="1"/>
  <c r="CB711" i="1" s="1"/>
  <c r="CB712" i="1" a="1"/>
  <c r="CB712" i="1" s="1"/>
  <c r="CB713" i="1" a="1"/>
  <c r="CB713" i="1" s="1"/>
  <c r="CB714" i="1" a="1"/>
  <c r="CB714" i="1" s="1"/>
  <c r="CB715" i="1" a="1"/>
  <c r="CB715" i="1" s="1"/>
  <c r="CB716" i="1" a="1"/>
  <c r="CB716" i="1" s="1"/>
  <c r="CB717" i="1" a="1"/>
  <c r="CB717" i="1" s="1"/>
  <c r="CB718" i="1" a="1"/>
  <c r="CB718" i="1" s="1"/>
  <c r="CB719" i="1" a="1"/>
  <c r="CB719" i="1" s="1"/>
  <c r="CB720" i="1" a="1"/>
  <c r="CB720" i="1" s="1"/>
  <c r="CB721" i="1" a="1"/>
  <c r="CB721" i="1" s="1"/>
  <c r="CB722" i="1" a="1"/>
  <c r="CB722" i="1" s="1"/>
  <c r="CB723" i="1" a="1"/>
  <c r="CB723" i="1" s="1"/>
  <c r="CB724" i="1" a="1"/>
  <c r="CB724" i="1" s="1"/>
  <c r="CB725" i="1" a="1"/>
  <c r="CB725" i="1" s="1"/>
  <c r="CB726" i="1" a="1"/>
  <c r="CB726" i="1" s="1"/>
  <c r="CB727" i="1" a="1"/>
  <c r="CB727" i="1" s="1"/>
  <c r="CB728" i="1" a="1"/>
  <c r="CB728" i="1" s="1"/>
  <c r="CB729" i="1" a="1"/>
  <c r="CB729" i="1" s="1"/>
  <c r="CB730" i="1" a="1"/>
  <c r="CB730" i="1" s="1"/>
  <c r="CB731" i="1" a="1"/>
  <c r="CB731" i="1" s="1"/>
  <c r="CB732" i="1" a="1"/>
  <c r="CB732" i="1" s="1"/>
  <c r="CB733" i="1" a="1"/>
  <c r="CB733" i="1" s="1"/>
  <c r="CB734" i="1" a="1"/>
  <c r="CB734" i="1" s="1"/>
  <c r="CB735" i="1" a="1"/>
  <c r="CB735" i="1" s="1"/>
  <c r="CB736" i="1" a="1"/>
  <c r="CB736" i="1" s="1"/>
  <c r="CB737" i="1" a="1"/>
  <c r="CB737" i="1" s="1"/>
  <c r="CB738" i="1" a="1"/>
  <c r="CB738" i="1" s="1"/>
  <c r="CB739" i="1" a="1"/>
  <c r="CB739" i="1" s="1"/>
  <c r="CB740" i="1" a="1"/>
  <c r="CB740" i="1" s="1"/>
  <c r="CB741" i="1" a="1"/>
  <c r="CB741" i="1" s="1"/>
  <c r="CB742" i="1" a="1"/>
  <c r="CB742" i="1" s="1"/>
  <c r="CB743" i="1" a="1"/>
  <c r="CB743" i="1" s="1"/>
  <c r="CB744" i="1" a="1"/>
  <c r="CB744" i="1" s="1"/>
  <c r="CB745" i="1" a="1"/>
  <c r="CB745" i="1" s="1"/>
  <c r="CB746" i="1" a="1"/>
  <c r="CB746" i="1" s="1"/>
  <c r="CB747" i="1" a="1"/>
  <c r="CB747" i="1" s="1"/>
  <c r="CB748" i="1" a="1"/>
  <c r="CB748" i="1" s="1"/>
  <c r="CB749" i="1" a="1"/>
  <c r="CB749" i="1" s="1"/>
  <c r="CB750" i="1" a="1"/>
  <c r="CB750" i="1" s="1"/>
  <c r="CB751" i="1" a="1"/>
  <c r="CB751" i="1" s="1"/>
  <c r="CB752" i="1" a="1"/>
  <c r="CB752" i="1" s="1"/>
  <c r="CB753" i="1" a="1"/>
  <c r="CB753" i="1" s="1"/>
  <c r="CB754" i="1" a="1"/>
  <c r="CB754" i="1" s="1"/>
  <c r="CB755" i="1" a="1"/>
  <c r="CB755" i="1" s="1"/>
  <c r="CB756" i="1" a="1"/>
  <c r="CB756" i="1" s="1"/>
  <c r="CB757" i="1" a="1"/>
  <c r="CB757" i="1" s="1"/>
  <c r="CB758" i="1" a="1"/>
  <c r="CB758" i="1" s="1"/>
  <c r="CB759" i="1" a="1"/>
  <c r="CB759" i="1" s="1"/>
  <c r="CB760" i="1" a="1"/>
  <c r="CB760" i="1" s="1"/>
  <c r="CB761" i="1" a="1"/>
  <c r="CB761" i="1" s="1"/>
  <c r="CB762" i="1" a="1"/>
  <c r="CB762" i="1" s="1"/>
  <c r="CB763" i="1" a="1"/>
  <c r="CB763" i="1" s="1"/>
  <c r="CB764" i="1" a="1"/>
  <c r="CB764" i="1" s="1"/>
  <c r="CB765" i="1" a="1"/>
  <c r="CB765" i="1" s="1"/>
  <c r="CB766" i="1" a="1"/>
  <c r="CB766" i="1" s="1"/>
  <c r="CB767" i="1" a="1"/>
  <c r="CB767" i="1" s="1"/>
  <c r="CB768" i="1" a="1"/>
  <c r="CB768" i="1" s="1"/>
  <c r="CB769" i="1" a="1"/>
  <c r="CB769" i="1" s="1"/>
  <c r="CB770" i="1" a="1"/>
  <c r="CB770" i="1" s="1"/>
  <c r="CB771" i="1" a="1"/>
  <c r="CB771" i="1" s="1"/>
  <c r="CB772" i="1" a="1"/>
  <c r="CB772" i="1" s="1"/>
  <c r="CB773" i="1" a="1"/>
  <c r="CB773" i="1" s="1"/>
  <c r="CB774" i="1" a="1"/>
  <c r="CB774" i="1" s="1"/>
  <c r="CB775" i="1" a="1"/>
  <c r="CB775" i="1" s="1"/>
  <c r="CB776" i="1" a="1"/>
  <c r="CB776" i="1" s="1"/>
  <c r="CB777" i="1" a="1"/>
  <c r="CB777" i="1" s="1"/>
  <c r="CB778" i="1" a="1"/>
  <c r="CB778" i="1" s="1"/>
  <c r="CB779" i="1" a="1"/>
  <c r="CB779" i="1" s="1"/>
  <c r="CB780" i="1" a="1"/>
  <c r="CB780" i="1" s="1"/>
  <c r="CB781" i="1" a="1"/>
  <c r="CB781" i="1" s="1"/>
  <c r="CB782" i="1" a="1"/>
  <c r="CB782" i="1" s="1"/>
  <c r="CB783" i="1" a="1"/>
  <c r="CB783" i="1" s="1"/>
  <c r="CB784" i="1" a="1"/>
  <c r="CB784" i="1" s="1"/>
  <c r="CB785" i="1" a="1"/>
  <c r="CB785" i="1" s="1"/>
  <c r="CB786" i="1" a="1"/>
  <c r="CB786" i="1" s="1"/>
  <c r="CB787" i="1" a="1"/>
  <c r="CB787" i="1" s="1"/>
  <c r="CB788" i="1" a="1"/>
  <c r="CB788" i="1" s="1"/>
  <c r="CB789" i="1" a="1"/>
  <c r="CB789" i="1" s="1"/>
  <c r="CB790" i="1" a="1"/>
  <c r="CB790" i="1" s="1"/>
  <c r="CB791" i="1" a="1"/>
  <c r="CB791" i="1" s="1"/>
  <c r="CB792" i="1" a="1"/>
  <c r="CB792" i="1" s="1"/>
  <c r="CB793" i="1" a="1"/>
  <c r="CB793" i="1" s="1"/>
  <c r="CB794" i="1" a="1"/>
  <c r="CB794" i="1" s="1"/>
  <c r="CB795" i="1" a="1"/>
  <c r="CB795" i="1" s="1"/>
  <c r="CB796" i="1" a="1"/>
  <c r="CB796" i="1" s="1"/>
  <c r="CB797" i="1" a="1"/>
  <c r="CB797" i="1" s="1"/>
  <c r="CB798" i="1" a="1"/>
  <c r="CB798" i="1" s="1"/>
  <c r="CB799" i="1" a="1"/>
  <c r="CB799" i="1" s="1"/>
  <c r="CB800" i="1" a="1"/>
  <c r="CB800" i="1" s="1"/>
  <c r="CB801" i="1" a="1"/>
  <c r="CB801" i="1" s="1"/>
  <c r="CB802" i="1" a="1"/>
  <c r="CB802" i="1" s="1"/>
  <c r="CB803" i="1" a="1"/>
  <c r="CB803" i="1" s="1"/>
  <c r="CB804" i="1" a="1"/>
  <c r="CB804" i="1" s="1"/>
  <c r="CB805" i="1" a="1"/>
  <c r="CB805" i="1" s="1"/>
  <c r="CB806" i="1" a="1"/>
  <c r="CB806" i="1" s="1"/>
  <c r="CB807" i="1" a="1"/>
  <c r="CB807" i="1" s="1"/>
  <c r="CB808" i="1" a="1"/>
  <c r="CB808" i="1" s="1"/>
  <c r="CB809" i="1" a="1"/>
  <c r="CB809" i="1" s="1"/>
  <c r="CB810" i="1" a="1"/>
  <c r="CB810" i="1" s="1"/>
  <c r="CB811" i="1" a="1"/>
  <c r="CB811" i="1" s="1"/>
  <c r="CB812" i="1" a="1"/>
  <c r="CB812" i="1" s="1"/>
  <c r="CB813" i="1" a="1"/>
  <c r="CB813" i="1" s="1"/>
  <c r="CB814" i="1" a="1"/>
  <c r="CB814" i="1" s="1"/>
  <c r="CB815" i="1" a="1"/>
  <c r="CB815" i="1" s="1"/>
  <c r="CB816" i="1" a="1"/>
  <c r="CB816" i="1" s="1"/>
  <c r="CB817" i="1" a="1"/>
  <c r="CB817" i="1" s="1"/>
  <c r="CB818" i="1" a="1"/>
  <c r="CB818" i="1" s="1"/>
  <c r="CB819" i="1" a="1"/>
  <c r="CB819" i="1" s="1"/>
  <c r="CB820" i="1" a="1"/>
  <c r="CB820" i="1" s="1"/>
  <c r="CB821" i="1" a="1"/>
  <c r="CB821" i="1" s="1"/>
  <c r="CB822" i="1" a="1"/>
  <c r="CB822" i="1" s="1"/>
  <c r="CB823" i="1" a="1"/>
  <c r="CB823" i="1" s="1"/>
  <c r="CB824" i="1" a="1"/>
  <c r="CB824" i="1" s="1"/>
  <c r="CB825" i="1" a="1"/>
  <c r="CB825" i="1" s="1"/>
  <c r="CB826" i="1" a="1"/>
  <c r="CB826" i="1" s="1"/>
  <c r="CB827" i="1" a="1"/>
  <c r="CB827" i="1" s="1"/>
  <c r="CB828" i="1" a="1"/>
  <c r="CB828" i="1" s="1"/>
  <c r="CB829" i="1" a="1"/>
  <c r="CB829" i="1" s="1"/>
  <c r="CB830" i="1" a="1"/>
  <c r="CB830" i="1" s="1"/>
  <c r="CB831" i="1" a="1"/>
  <c r="CB831" i="1" s="1"/>
  <c r="CB832" i="1" a="1"/>
  <c r="CB832" i="1" s="1"/>
  <c r="CB833" i="1" a="1"/>
  <c r="CB833" i="1" s="1"/>
  <c r="CB834" i="1" a="1"/>
  <c r="CB834" i="1" s="1"/>
  <c r="CB835" i="1" a="1"/>
  <c r="CB835" i="1" s="1"/>
  <c r="CB836" i="1" a="1"/>
  <c r="CB836" i="1" s="1"/>
  <c r="CB837" i="1" a="1"/>
  <c r="CB837" i="1" s="1"/>
  <c r="CB838" i="1" a="1"/>
  <c r="CB838" i="1" s="1"/>
  <c r="CB839" i="1" a="1"/>
  <c r="CB839" i="1" s="1"/>
  <c r="CB840" i="1" a="1"/>
  <c r="CB840" i="1" s="1"/>
  <c r="CB841" i="1" a="1"/>
  <c r="CB841" i="1" s="1"/>
  <c r="CB842" i="1" a="1"/>
  <c r="CB842" i="1" s="1"/>
  <c r="CB843" i="1" a="1"/>
  <c r="CB843" i="1" s="1"/>
  <c r="CB844" i="1" a="1"/>
  <c r="CB844" i="1" s="1"/>
  <c r="CB845" i="1" a="1"/>
  <c r="CB845" i="1" s="1"/>
  <c r="CB846" i="1" a="1"/>
  <c r="CB846" i="1" s="1"/>
  <c r="CB847" i="1" a="1"/>
  <c r="CB847" i="1" s="1"/>
  <c r="CB848" i="1" a="1"/>
  <c r="CB848" i="1" s="1"/>
  <c r="CB849" i="1" a="1"/>
  <c r="CB849" i="1" s="1"/>
  <c r="CB850" i="1" a="1"/>
  <c r="CB850" i="1" s="1"/>
  <c r="CB851" i="1" a="1"/>
  <c r="CB851" i="1" s="1"/>
  <c r="CB852" i="1" a="1"/>
  <c r="CB852" i="1" s="1"/>
  <c r="CB853" i="1" a="1"/>
  <c r="CB853" i="1" s="1"/>
  <c r="CB854" i="1" a="1"/>
  <c r="CB854" i="1" s="1"/>
  <c r="CB855" i="1" a="1"/>
  <c r="CB855" i="1" s="1"/>
  <c r="CB856" i="1" a="1"/>
  <c r="CB856" i="1" s="1"/>
  <c r="CB857" i="1" a="1"/>
  <c r="CB857" i="1" s="1"/>
  <c r="CB858" i="1" a="1"/>
  <c r="CB858" i="1" s="1"/>
  <c r="CB859" i="1" a="1"/>
  <c r="CB859" i="1" s="1"/>
  <c r="CB860" i="1" a="1"/>
  <c r="CB860" i="1" s="1"/>
  <c r="CB861" i="1" a="1"/>
  <c r="CB861" i="1" s="1"/>
  <c r="CB862" i="1" a="1"/>
  <c r="CB862" i="1" s="1"/>
  <c r="CB863" i="1" a="1"/>
  <c r="CB863" i="1" s="1"/>
  <c r="CB864" i="1" a="1"/>
  <c r="CB864" i="1" s="1"/>
  <c r="CB865" i="1" a="1"/>
  <c r="CB865" i="1" s="1"/>
  <c r="CB866" i="1" a="1"/>
  <c r="CB866" i="1" s="1"/>
  <c r="CB867" i="1" a="1"/>
  <c r="CB867" i="1" s="1"/>
  <c r="CB868" i="1" a="1"/>
  <c r="CB868" i="1" s="1"/>
  <c r="CB869" i="1" a="1"/>
  <c r="CB869" i="1" s="1"/>
  <c r="CB870" i="1" a="1"/>
  <c r="CB870" i="1" s="1"/>
  <c r="CB871" i="1" a="1"/>
  <c r="CB871" i="1" s="1"/>
  <c r="CB872" i="1" a="1"/>
  <c r="CB872" i="1" s="1"/>
  <c r="CB873" i="1" a="1"/>
  <c r="CB873" i="1" s="1"/>
  <c r="CB874" i="1" a="1"/>
  <c r="CB874" i="1" s="1"/>
  <c r="CB875" i="1" a="1"/>
  <c r="CB875" i="1" s="1"/>
  <c r="CB876" i="1" a="1"/>
  <c r="CB876" i="1" s="1"/>
  <c r="CB877" i="1" a="1"/>
  <c r="CB877" i="1" s="1"/>
  <c r="CB878" i="1" a="1"/>
  <c r="CB878" i="1" s="1"/>
  <c r="CB879" i="1" a="1"/>
  <c r="CB879" i="1" s="1"/>
  <c r="CB880" i="1" a="1"/>
  <c r="CB880" i="1" s="1"/>
  <c r="CB881" i="1" a="1"/>
  <c r="CB881" i="1" s="1"/>
  <c r="CB882" i="1" a="1"/>
  <c r="CB882" i="1" s="1"/>
  <c r="CB883" i="1" a="1"/>
  <c r="CB883" i="1" s="1"/>
  <c r="CB884" i="1" a="1"/>
  <c r="CB884" i="1" s="1"/>
  <c r="CB885" i="1" a="1"/>
  <c r="CB885" i="1" s="1"/>
  <c r="CB886" i="1" a="1"/>
  <c r="CB886" i="1" s="1"/>
  <c r="CB887" i="1" a="1"/>
  <c r="CB887" i="1" s="1"/>
  <c r="CB888" i="1" a="1"/>
  <c r="CB888" i="1" s="1"/>
  <c r="CB889" i="1" a="1"/>
  <c r="CB889" i="1" s="1"/>
  <c r="CB890" i="1" a="1"/>
  <c r="CB890" i="1" s="1"/>
  <c r="CB891" i="1" a="1"/>
  <c r="CB891" i="1" s="1"/>
  <c r="CB892" i="1" a="1"/>
  <c r="CB892" i="1" s="1"/>
  <c r="CB893" i="1" a="1"/>
  <c r="CB893" i="1" s="1"/>
  <c r="CB894" i="1" a="1"/>
  <c r="CB894" i="1" s="1"/>
  <c r="CB895" i="1" a="1"/>
  <c r="CB895" i="1" s="1"/>
  <c r="CB896" i="1" a="1"/>
  <c r="CB896" i="1" s="1"/>
  <c r="CB897" i="1" a="1"/>
  <c r="CB897" i="1" s="1"/>
  <c r="CB898" i="1" a="1"/>
  <c r="CB898" i="1" s="1"/>
  <c r="CB899" i="1" a="1"/>
  <c r="CB899" i="1" s="1"/>
  <c r="CB900" i="1" a="1"/>
  <c r="CB900" i="1" s="1"/>
  <c r="CB901" i="1" a="1"/>
  <c r="CB901" i="1" s="1"/>
  <c r="CB902" i="1" a="1"/>
  <c r="CB902" i="1" s="1"/>
  <c r="CB903" i="1" a="1"/>
  <c r="CB903" i="1" s="1"/>
  <c r="CB904" i="1" a="1"/>
  <c r="CB904" i="1" s="1"/>
  <c r="CB905" i="1" a="1"/>
  <c r="CB905" i="1" s="1"/>
  <c r="CB906" i="1" a="1"/>
  <c r="CB906" i="1" s="1"/>
  <c r="CB907" i="1" a="1"/>
  <c r="CB907" i="1" s="1"/>
  <c r="CB908" i="1" a="1"/>
  <c r="CB908" i="1" s="1"/>
  <c r="CB909" i="1" a="1"/>
  <c r="CB909" i="1" s="1"/>
  <c r="CB910" i="1" a="1"/>
  <c r="CB910" i="1" s="1"/>
  <c r="CB911" i="1" a="1"/>
  <c r="CB911" i="1" s="1"/>
  <c r="CB912" i="1" a="1"/>
  <c r="CB912" i="1" s="1"/>
  <c r="CB913" i="1" a="1"/>
  <c r="CB913" i="1" s="1"/>
  <c r="CB914" i="1" a="1"/>
  <c r="CB914" i="1" s="1"/>
  <c r="CB915" i="1" a="1"/>
  <c r="CB915" i="1" s="1"/>
  <c r="CB916" i="1" a="1"/>
  <c r="CB916" i="1" s="1"/>
  <c r="CB917" i="1" a="1"/>
  <c r="CB917" i="1" s="1"/>
  <c r="CB918" i="1" a="1"/>
  <c r="CB918" i="1" s="1"/>
  <c r="CB919" i="1" a="1"/>
  <c r="CB919" i="1" s="1"/>
  <c r="CB920" i="1" a="1"/>
  <c r="CB920" i="1" s="1"/>
  <c r="CB921" i="1" a="1"/>
  <c r="CB921" i="1" s="1"/>
  <c r="CB922" i="1" a="1"/>
  <c r="CB922" i="1" s="1"/>
  <c r="CB923" i="1" a="1"/>
  <c r="CB923" i="1" s="1"/>
  <c r="CB924" i="1" a="1"/>
  <c r="CB924" i="1" s="1"/>
  <c r="CB925" i="1" a="1"/>
  <c r="CB925" i="1" s="1"/>
  <c r="CB926" i="1" a="1"/>
  <c r="CB926" i="1" s="1"/>
  <c r="CB927" i="1" a="1"/>
  <c r="CB927" i="1" s="1"/>
  <c r="CB928" i="1" a="1"/>
  <c r="CB928" i="1" s="1"/>
  <c r="CB929" i="1" a="1"/>
  <c r="CB929" i="1" s="1"/>
  <c r="CB930" i="1" a="1"/>
  <c r="CB930" i="1" s="1"/>
  <c r="CB931" i="1" a="1"/>
  <c r="CB931" i="1" s="1"/>
  <c r="CB932" i="1" a="1"/>
  <c r="CB932" i="1" s="1"/>
  <c r="CB933" i="1" a="1"/>
  <c r="CB933" i="1" s="1"/>
  <c r="CB934" i="1" a="1"/>
  <c r="CB934" i="1" s="1"/>
  <c r="CB935" i="1" a="1"/>
  <c r="CB935" i="1" s="1"/>
  <c r="CB936" i="1" a="1"/>
  <c r="CB936" i="1" s="1"/>
  <c r="CB937" i="1" a="1"/>
  <c r="CB937" i="1" s="1"/>
  <c r="CB938" i="1" a="1"/>
  <c r="CB938" i="1" s="1"/>
  <c r="CB939" i="1" a="1"/>
  <c r="CB939" i="1" s="1"/>
  <c r="CB940" i="1" a="1"/>
  <c r="CB940" i="1" s="1"/>
  <c r="CB941" i="1" a="1"/>
  <c r="CB941" i="1" s="1"/>
  <c r="CB942" i="1" a="1"/>
  <c r="CB942" i="1" s="1"/>
  <c r="CB943" i="1" a="1"/>
  <c r="CB943" i="1" s="1"/>
  <c r="CB944" i="1" a="1"/>
  <c r="CB944" i="1" s="1"/>
  <c r="CB945" i="1" a="1"/>
  <c r="CB945" i="1" s="1"/>
  <c r="CB946" i="1" a="1"/>
  <c r="CB946" i="1" s="1"/>
  <c r="CB947" i="1" a="1"/>
  <c r="CB947" i="1" s="1"/>
  <c r="CB948" i="1" a="1"/>
  <c r="CB948" i="1" s="1"/>
  <c r="CB949" i="1" a="1"/>
  <c r="CB949" i="1" s="1"/>
  <c r="CB950" i="1" a="1"/>
  <c r="CB950" i="1" s="1"/>
  <c r="CB951" i="1" a="1"/>
  <c r="CB951" i="1" s="1"/>
  <c r="CB952" i="1" a="1"/>
  <c r="CB952" i="1" s="1"/>
  <c r="CB953" i="1" a="1"/>
  <c r="CB953" i="1" s="1"/>
  <c r="CB954" i="1" a="1"/>
  <c r="CB954" i="1" s="1"/>
  <c r="CB955" i="1" a="1"/>
  <c r="CB955" i="1" s="1"/>
  <c r="CB956" i="1" a="1"/>
  <c r="CB956" i="1" s="1"/>
  <c r="CB957" i="1" a="1"/>
  <c r="CB957" i="1" s="1"/>
  <c r="CB958" i="1" a="1"/>
  <c r="CB958" i="1" s="1"/>
  <c r="CB959" i="1" a="1"/>
  <c r="CB959" i="1" s="1"/>
  <c r="CB960" i="1" a="1"/>
  <c r="CB960" i="1" s="1"/>
  <c r="CB961" i="1" a="1"/>
  <c r="CB961" i="1" s="1"/>
  <c r="CB962" i="1" a="1"/>
  <c r="CB962" i="1" s="1"/>
  <c r="CB963" i="1" a="1"/>
  <c r="CB963" i="1" s="1"/>
  <c r="CB964" i="1" a="1"/>
  <c r="CB964" i="1" s="1"/>
  <c r="CB965" i="1" a="1"/>
  <c r="CB965" i="1" s="1"/>
  <c r="CB966" i="1" a="1"/>
  <c r="CB966" i="1" s="1"/>
  <c r="CB967" i="1" a="1"/>
  <c r="CB967" i="1" s="1"/>
  <c r="CB968" i="1" a="1"/>
  <c r="CB968" i="1" s="1"/>
  <c r="CB969" i="1" a="1"/>
  <c r="CB969" i="1" s="1"/>
  <c r="CB970" i="1" a="1"/>
  <c r="CB970" i="1" s="1"/>
  <c r="CB971" i="1" a="1"/>
  <c r="CB971" i="1" s="1"/>
  <c r="CB972" i="1" a="1"/>
  <c r="CB972" i="1" s="1"/>
  <c r="CB973" i="1" a="1"/>
  <c r="CB973" i="1" s="1"/>
  <c r="CB974" i="1" a="1"/>
  <c r="CB974" i="1" s="1"/>
  <c r="CB975" i="1" a="1"/>
  <c r="CB975" i="1" s="1"/>
  <c r="CB976" i="1" a="1"/>
  <c r="CB976" i="1" s="1"/>
  <c r="CB977" i="1" a="1"/>
  <c r="CB977" i="1" s="1"/>
  <c r="CB978" i="1" a="1"/>
  <c r="CB978" i="1" s="1"/>
  <c r="CB979" i="1" a="1"/>
  <c r="CB979" i="1" s="1"/>
  <c r="CB980" i="1" a="1"/>
  <c r="CB980" i="1" s="1"/>
  <c r="CB981" i="1" a="1"/>
  <c r="CB981" i="1" s="1"/>
  <c r="X3" i="33" l="1"/>
  <c r="X4" i="33"/>
  <c r="X5" i="33"/>
  <c r="X6" i="33"/>
  <c r="X7" i="33"/>
  <c r="X8" i="33"/>
  <c r="X9" i="33"/>
  <c r="X10" i="33"/>
  <c r="X11" i="33"/>
  <c r="X12" i="33"/>
  <c r="X13" i="33"/>
  <c r="X14" i="33"/>
  <c r="X15" i="33"/>
  <c r="X16" i="33"/>
  <c r="X17" i="33"/>
  <c r="X18" i="33"/>
  <c r="X19" i="33"/>
  <c r="X20" i="33"/>
  <c r="X21" i="33"/>
  <c r="X22" i="33"/>
  <c r="X23" i="33"/>
  <c r="X24" i="33"/>
  <c r="X25" i="33"/>
  <c r="X26" i="33"/>
  <c r="X27" i="33"/>
  <c r="X28" i="33"/>
  <c r="X29" i="33"/>
  <c r="X30" i="33"/>
  <c r="X31" i="33"/>
  <c r="X32" i="33"/>
  <c r="X33" i="33"/>
  <c r="X34" i="33"/>
  <c r="X35" i="33"/>
  <c r="X36" i="33"/>
  <c r="X37" i="33"/>
  <c r="X38" i="33"/>
  <c r="X39" i="33"/>
  <c r="X40" i="33"/>
  <c r="X41" i="33"/>
  <c r="X42" i="33"/>
  <c r="X43" i="33"/>
  <c r="X44" i="33"/>
  <c r="X45" i="33"/>
  <c r="X46" i="33"/>
  <c r="X47" i="33"/>
  <c r="X48" i="33"/>
  <c r="X49" i="33"/>
  <c r="X50" i="33"/>
  <c r="X51" i="33"/>
  <c r="X52" i="33"/>
  <c r="X53" i="33"/>
  <c r="X54" i="33"/>
  <c r="X55" i="33"/>
  <c r="X56" i="33"/>
  <c r="X57" i="33"/>
  <c r="X58" i="33"/>
  <c r="X59" i="33"/>
  <c r="X60" i="33"/>
  <c r="X61" i="33"/>
  <c r="X62" i="33"/>
  <c r="X63" i="33"/>
  <c r="X64" i="33"/>
  <c r="X65" i="33"/>
  <c r="X66" i="33"/>
  <c r="X67" i="33"/>
  <c r="X68" i="33"/>
  <c r="X69" i="33"/>
  <c r="X70" i="33"/>
  <c r="X71" i="33"/>
  <c r="X72" i="33"/>
  <c r="X73" i="33"/>
  <c r="X74" i="33"/>
  <c r="X75" i="33"/>
  <c r="X76" i="33"/>
  <c r="X77" i="33"/>
  <c r="X78" i="33"/>
  <c r="X79" i="33"/>
  <c r="X80" i="33"/>
  <c r="X81" i="33"/>
  <c r="X82" i="33"/>
  <c r="X83" i="33"/>
  <c r="X84" i="33"/>
  <c r="X85" i="33"/>
  <c r="X86" i="33"/>
  <c r="X87" i="33"/>
  <c r="X88" i="33"/>
  <c r="X89" i="33"/>
  <c r="X90" i="33"/>
  <c r="X91" i="33"/>
  <c r="X92" i="33"/>
  <c r="X93" i="33"/>
  <c r="X94" i="33"/>
  <c r="X95" i="33"/>
  <c r="X96" i="33"/>
  <c r="X97" i="33"/>
  <c r="X98" i="33"/>
  <c r="X99" i="33"/>
  <c r="X100" i="33"/>
  <c r="X101" i="33"/>
  <c r="X102" i="33"/>
  <c r="X103" i="33"/>
  <c r="X104" i="33"/>
  <c r="X105" i="33"/>
  <c r="X106" i="33"/>
  <c r="X107" i="33"/>
  <c r="X108" i="33"/>
  <c r="X109" i="33"/>
  <c r="X110" i="33"/>
  <c r="X111" i="33"/>
  <c r="X112" i="33"/>
  <c r="X113" i="33"/>
  <c r="X114" i="33"/>
  <c r="X115" i="33"/>
  <c r="X116" i="33"/>
  <c r="X117" i="33"/>
  <c r="X118" i="33"/>
  <c r="X119" i="33"/>
  <c r="X120" i="33"/>
  <c r="X121" i="33"/>
  <c r="X122" i="33"/>
  <c r="X2" i="33"/>
  <c r="BW2" i="1"/>
  <c r="CG2" i="1" s="1"/>
  <c r="BW3" i="1"/>
  <c r="CG3" i="1" s="1"/>
  <c r="BW4" i="1"/>
  <c r="CG4" i="1" s="1"/>
  <c r="BW5" i="1"/>
  <c r="CG5" i="1" s="1"/>
  <c r="BW6" i="1"/>
  <c r="CG6" i="1" s="1"/>
  <c r="BW7" i="1"/>
  <c r="CG7" i="1" s="1"/>
  <c r="BW8" i="1"/>
  <c r="CG8" i="1" s="1"/>
  <c r="BW9" i="1"/>
  <c r="CG9" i="1" s="1"/>
  <c r="BW10" i="1"/>
  <c r="CG10" i="1" s="1"/>
  <c r="BW11" i="1"/>
  <c r="CG11" i="1" s="1"/>
  <c r="BW12" i="1"/>
  <c r="CG12" i="1" s="1"/>
  <c r="BW13" i="1"/>
  <c r="CG13" i="1" s="1"/>
  <c r="BW14" i="1"/>
  <c r="CG14" i="1" s="1"/>
  <c r="BW15" i="1"/>
  <c r="CG15" i="1" s="1"/>
  <c r="BW16" i="1"/>
  <c r="CG16" i="1" s="1"/>
  <c r="BW17" i="1"/>
  <c r="CG17" i="1" s="1"/>
  <c r="BW18" i="1"/>
  <c r="CG18" i="1" s="1"/>
  <c r="BW19" i="1"/>
  <c r="CG19" i="1" s="1"/>
  <c r="BW20" i="1"/>
  <c r="CG20" i="1" s="1"/>
  <c r="BW21" i="1"/>
  <c r="CG21" i="1" s="1"/>
  <c r="BW22" i="1"/>
  <c r="CG22" i="1" s="1"/>
  <c r="BW23" i="1"/>
  <c r="CG23" i="1" s="1"/>
  <c r="BW24" i="1"/>
  <c r="CG24" i="1" s="1"/>
  <c r="BW25" i="1"/>
  <c r="CG25" i="1" s="1"/>
  <c r="BW26" i="1"/>
  <c r="CG26" i="1" s="1"/>
  <c r="BW27" i="1"/>
  <c r="CG27" i="1" s="1"/>
  <c r="BW28" i="1"/>
  <c r="CG28" i="1" s="1"/>
  <c r="BW29" i="1"/>
  <c r="CG29" i="1" s="1"/>
  <c r="BW30" i="1"/>
  <c r="CG30" i="1" s="1"/>
  <c r="BW31" i="1"/>
  <c r="CG31" i="1" s="1"/>
  <c r="BW32" i="1"/>
  <c r="CG32" i="1" s="1"/>
  <c r="BW33" i="1"/>
  <c r="CG33" i="1" s="1"/>
  <c r="BW34" i="1"/>
  <c r="CG34" i="1" s="1"/>
  <c r="BW35" i="1"/>
  <c r="CG35" i="1" s="1"/>
  <c r="BW36" i="1"/>
  <c r="CG36" i="1" s="1"/>
  <c r="BW37" i="1"/>
  <c r="CG37" i="1" s="1"/>
  <c r="BW38" i="1"/>
  <c r="CG38" i="1" s="1"/>
  <c r="BW39" i="1"/>
  <c r="CG39" i="1" s="1"/>
  <c r="BW40" i="1"/>
  <c r="CG40" i="1" s="1"/>
  <c r="BW41" i="1"/>
  <c r="CG41" i="1" s="1"/>
  <c r="BW42" i="1"/>
  <c r="CG42" i="1" s="1"/>
  <c r="BW43" i="1"/>
  <c r="CG43" i="1" s="1"/>
  <c r="BW44" i="1"/>
  <c r="CG44" i="1" s="1"/>
  <c r="BW45" i="1"/>
  <c r="CG45" i="1" s="1"/>
  <c r="BW46" i="1"/>
  <c r="CG46" i="1" s="1"/>
  <c r="BW47" i="1"/>
  <c r="CG47" i="1" s="1"/>
  <c r="BW48" i="1"/>
  <c r="CG48" i="1" s="1"/>
  <c r="BW49" i="1"/>
  <c r="CG49" i="1" s="1"/>
  <c r="BW50" i="1"/>
  <c r="CG50" i="1" s="1"/>
  <c r="BW51" i="1"/>
  <c r="CG51" i="1" s="1"/>
  <c r="BW52" i="1"/>
  <c r="CG52" i="1" s="1"/>
  <c r="BW53" i="1"/>
  <c r="CG53" i="1" s="1"/>
  <c r="BW54" i="1"/>
  <c r="CG54" i="1" s="1"/>
  <c r="BW55" i="1"/>
  <c r="CG55" i="1" s="1"/>
  <c r="BW56" i="1"/>
  <c r="CG56" i="1" s="1"/>
  <c r="BW57" i="1"/>
  <c r="CG57" i="1" s="1"/>
  <c r="BW58" i="1"/>
  <c r="CG58" i="1" s="1"/>
  <c r="BW59" i="1"/>
  <c r="CG59" i="1" s="1"/>
  <c r="BW60" i="1"/>
  <c r="CG60" i="1" s="1"/>
  <c r="BW61" i="1"/>
  <c r="CG61" i="1" s="1"/>
  <c r="BW62" i="1"/>
  <c r="CG62" i="1" s="1"/>
  <c r="BW63" i="1"/>
  <c r="CG63" i="1" s="1"/>
  <c r="BW64" i="1"/>
  <c r="CG64" i="1" s="1"/>
  <c r="BW65" i="1"/>
  <c r="CG65" i="1" s="1"/>
  <c r="BW66" i="1"/>
  <c r="CG66" i="1" s="1"/>
  <c r="BW67" i="1"/>
  <c r="CG67" i="1" s="1"/>
  <c r="BW68" i="1"/>
  <c r="CG68" i="1" s="1"/>
  <c r="BW69" i="1"/>
  <c r="CG69" i="1" s="1"/>
  <c r="BW70" i="1"/>
  <c r="CG70" i="1" s="1"/>
  <c r="BW71" i="1"/>
  <c r="CG71" i="1" s="1"/>
  <c r="BW72" i="1"/>
  <c r="CG72" i="1" s="1"/>
  <c r="BW73" i="1"/>
  <c r="CG73" i="1" s="1"/>
  <c r="BW74" i="1"/>
  <c r="CG74" i="1" s="1"/>
  <c r="BW75" i="1"/>
  <c r="CG75" i="1" s="1"/>
  <c r="BW76" i="1"/>
  <c r="CG76" i="1" s="1"/>
  <c r="BW77" i="1"/>
  <c r="CG77" i="1" s="1"/>
  <c r="BW78" i="1"/>
  <c r="CG78" i="1" s="1"/>
  <c r="BW79" i="1"/>
  <c r="CG79" i="1" s="1"/>
  <c r="BW80" i="1"/>
  <c r="CG80" i="1" s="1"/>
  <c r="BW81" i="1"/>
  <c r="CG81" i="1" s="1"/>
  <c r="BW82" i="1"/>
  <c r="CG82" i="1" s="1"/>
  <c r="BW83" i="1"/>
  <c r="CG83" i="1" s="1"/>
  <c r="BW84" i="1"/>
  <c r="CG84" i="1" s="1"/>
  <c r="BW85" i="1"/>
  <c r="CG85" i="1" s="1"/>
  <c r="BW86" i="1"/>
  <c r="CG86" i="1" s="1"/>
  <c r="BW87" i="1"/>
  <c r="CG87" i="1" s="1"/>
  <c r="BW88" i="1"/>
  <c r="CG88" i="1" s="1"/>
  <c r="BW89" i="1"/>
  <c r="CG89" i="1" s="1"/>
  <c r="BW90" i="1"/>
  <c r="CG90" i="1" s="1"/>
  <c r="BW91" i="1"/>
  <c r="CG91" i="1" s="1"/>
  <c r="BW92" i="1"/>
  <c r="CG92" i="1" s="1"/>
  <c r="BW93" i="1"/>
  <c r="CG93" i="1" s="1"/>
  <c r="BW94" i="1"/>
  <c r="CG94" i="1" s="1"/>
  <c r="BW95" i="1"/>
  <c r="CG95" i="1" s="1"/>
  <c r="BW96" i="1"/>
  <c r="CG96" i="1" s="1"/>
  <c r="BW97" i="1"/>
  <c r="CG97" i="1" s="1"/>
  <c r="BW98" i="1"/>
  <c r="CG98" i="1" s="1"/>
  <c r="BW99" i="1"/>
  <c r="CG99" i="1" s="1"/>
  <c r="BW100" i="1"/>
  <c r="CG100" i="1" s="1"/>
  <c r="BW101" i="1"/>
  <c r="CG101" i="1" s="1"/>
  <c r="BW102" i="1"/>
  <c r="CG102" i="1" s="1"/>
  <c r="BW103" i="1"/>
  <c r="CG103" i="1" s="1"/>
  <c r="BW104" i="1"/>
  <c r="CG104" i="1" s="1"/>
  <c r="BW105" i="1"/>
  <c r="CG105" i="1" s="1"/>
  <c r="BW106" i="1"/>
  <c r="CG106" i="1" s="1"/>
  <c r="BW107" i="1"/>
  <c r="CG107" i="1" s="1"/>
  <c r="BW108" i="1"/>
  <c r="CG108" i="1" s="1"/>
  <c r="BW109" i="1"/>
  <c r="CG109" i="1" s="1"/>
  <c r="BW110" i="1"/>
  <c r="CG110" i="1" s="1"/>
  <c r="BW111" i="1"/>
  <c r="CG111" i="1" s="1"/>
  <c r="BW112" i="1"/>
  <c r="CG112" i="1" s="1"/>
  <c r="BW113" i="1"/>
  <c r="CG113" i="1" s="1"/>
  <c r="BW114" i="1"/>
  <c r="CG114" i="1" s="1"/>
  <c r="BW115" i="1"/>
  <c r="CG115" i="1" s="1"/>
  <c r="BW116" i="1"/>
  <c r="CG116" i="1" s="1"/>
  <c r="BW117" i="1"/>
  <c r="CG117" i="1" s="1"/>
  <c r="BW118" i="1"/>
  <c r="CG118" i="1" s="1"/>
  <c r="BW119" i="1"/>
  <c r="CG119" i="1" s="1"/>
  <c r="BW120" i="1"/>
  <c r="CG120" i="1" s="1"/>
  <c r="BW121" i="1"/>
  <c r="CG121" i="1" s="1"/>
  <c r="BW122" i="1"/>
  <c r="CG122" i="1" s="1"/>
  <c r="BW123" i="1"/>
  <c r="CG123" i="1" s="1"/>
  <c r="BW124" i="1"/>
  <c r="CG124" i="1" s="1"/>
  <c r="BW125" i="1"/>
  <c r="CG125" i="1" s="1"/>
  <c r="BW126" i="1"/>
  <c r="CG126" i="1" s="1"/>
  <c r="BW127" i="1"/>
  <c r="CG127" i="1" s="1"/>
  <c r="BW128" i="1"/>
  <c r="CG128" i="1" s="1"/>
  <c r="BW129" i="1"/>
  <c r="CG129" i="1" s="1"/>
  <c r="BW130" i="1"/>
  <c r="CG130" i="1" s="1"/>
  <c r="BW131" i="1"/>
  <c r="CG131" i="1" s="1"/>
  <c r="BW132" i="1"/>
  <c r="CG132" i="1" s="1"/>
  <c r="BW133" i="1"/>
  <c r="CG133" i="1" s="1"/>
  <c r="BW134" i="1"/>
  <c r="CG134" i="1" s="1"/>
  <c r="BW135" i="1"/>
  <c r="CG135" i="1" s="1"/>
  <c r="BW136" i="1"/>
  <c r="CG136" i="1" s="1"/>
  <c r="BW137" i="1"/>
  <c r="CG137" i="1" s="1"/>
  <c r="BW138" i="1"/>
  <c r="CG138" i="1" s="1"/>
  <c r="BW139" i="1"/>
  <c r="CG139" i="1" s="1"/>
  <c r="BW140" i="1"/>
  <c r="CG140" i="1" s="1"/>
  <c r="BW141" i="1"/>
  <c r="CG141" i="1" s="1"/>
  <c r="BW142" i="1"/>
  <c r="CG142" i="1" s="1"/>
  <c r="BW143" i="1"/>
  <c r="CG143" i="1" s="1"/>
  <c r="BW144" i="1"/>
  <c r="CG144" i="1" s="1"/>
  <c r="BW145" i="1"/>
  <c r="CG145" i="1" s="1"/>
  <c r="BW146" i="1"/>
  <c r="CG146" i="1" s="1"/>
  <c r="BW147" i="1"/>
  <c r="CG147" i="1" s="1"/>
  <c r="BW148" i="1"/>
  <c r="CG148" i="1" s="1"/>
  <c r="BW149" i="1"/>
  <c r="CG149" i="1" s="1"/>
  <c r="BW150" i="1"/>
  <c r="CG150" i="1" s="1"/>
  <c r="BW151" i="1"/>
  <c r="CG151" i="1" s="1"/>
  <c r="BW152" i="1"/>
  <c r="CG152" i="1" s="1"/>
  <c r="BW153" i="1"/>
  <c r="CG153" i="1" s="1"/>
  <c r="BW154" i="1"/>
  <c r="CG154" i="1" s="1"/>
  <c r="BW155" i="1"/>
  <c r="CG155" i="1" s="1"/>
  <c r="BW156" i="1"/>
  <c r="CG156" i="1" s="1"/>
  <c r="BW157" i="1"/>
  <c r="CG157" i="1" s="1"/>
  <c r="BW158" i="1"/>
  <c r="CG158" i="1" s="1"/>
  <c r="BW159" i="1"/>
  <c r="CG159" i="1" s="1"/>
  <c r="BW160" i="1"/>
  <c r="CG160" i="1" s="1"/>
  <c r="BW161" i="1"/>
  <c r="CG161" i="1" s="1"/>
  <c r="BW162" i="1"/>
  <c r="CG162" i="1" s="1"/>
  <c r="BW163" i="1"/>
  <c r="CG163" i="1" s="1"/>
  <c r="BW164" i="1"/>
  <c r="CG164" i="1" s="1"/>
  <c r="BW165" i="1"/>
  <c r="CG165" i="1" s="1"/>
  <c r="BW166" i="1"/>
  <c r="CG166" i="1" s="1"/>
  <c r="BW167" i="1"/>
  <c r="CG167" i="1" s="1"/>
  <c r="BW168" i="1"/>
  <c r="CG168" i="1" s="1"/>
  <c r="BW169" i="1"/>
  <c r="CG169" i="1" s="1"/>
  <c r="BW170" i="1"/>
  <c r="CG170" i="1" s="1"/>
  <c r="BW171" i="1"/>
  <c r="CG171" i="1" s="1"/>
  <c r="BW172" i="1"/>
  <c r="CG172" i="1" s="1"/>
  <c r="BW173" i="1"/>
  <c r="CG173" i="1" s="1"/>
  <c r="BW174" i="1"/>
  <c r="CG174" i="1" s="1"/>
  <c r="BW175" i="1"/>
  <c r="CG175" i="1" s="1"/>
  <c r="BW176" i="1"/>
  <c r="CG176" i="1" s="1"/>
  <c r="BW177" i="1"/>
  <c r="CG177" i="1" s="1"/>
  <c r="BW178" i="1"/>
  <c r="CG178" i="1" s="1"/>
  <c r="BW179" i="1"/>
  <c r="CG179" i="1" s="1"/>
  <c r="BW180" i="1"/>
  <c r="CG180" i="1" s="1"/>
  <c r="BW181" i="1"/>
  <c r="CG181" i="1" s="1"/>
  <c r="BW182" i="1"/>
  <c r="CG182" i="1" s="1"/>
  <c r="BW183" i="1"/>
  <c r="CG183" i="1" s="1"/>
  <c r="BW184" i="1"/>
  <c r="CG184" i="1" s="1"/>
  <c r="BW185" i="1"/>
  <c r="CG185" i="1" s="1"/>
  <c r="BW186" i="1"/>
  <c r="CG186" i="1" s="1"/>
  <c r="BW187" i="1"/>
  <c r="CG187" i="1" s="1"/>
  <c r="BW188" i="1"/>
  <c r="CG188" i="1" s="1"/>
  <c r="BW189" i="1"/>
  <c r="CG189" i="1" s="1"/>
  <c r="BW190" i="1"/>
  <c r="CG190" i="1" s="1"/>
  <c r="BW191" i="1"/>
  <c r="CG191" i="1" s="1"/>
  <c r="BW192" i="1"/>
  <c r="CG192" i="1" s="1"/>
  <c r="BW193" i="1"/>
  <c r="CG193" i="1" s="1"/>
  <c r="BW194" i="1"/>
  <c r="CG194" i="1" s="1"/>
  <c r="BW195" i="1"/>
  <c r="CG195" i="1" s="1"/>
  <c r="BW196" i="1"/>
  <c r="CG196" i="1" s="1"/>
  <c r="BW197" i="1"/>
  <c r="CG197" i="1" s="1"/>
  <c r="BW198" i="1"/>
  <c r="CG198" i="1" s="1"/>
  <c r="BW199" i="1"/>
  <c r="CG199" i="1" s="1"/>
  <c r="BW200" i="1"/>
  <c r="CG200" i="1" s="1"/>
  <c r="BW201" i="1"/>
  <c r="CG201" i="1" s="1"/>
  <c r="BW202" i="1"/>
  <c r="CG202" i="1" s="1"/>
  <c r="BW203" i="1"/>
  <c r="CG203" i="1" s="1"/>
  <c r="BW204" i="1"/>
  <c r="CG204" i="1" s="1"/>
  <c r="BW205" i="1"/>
  <c r="CG205" i="1" s="1"/>
  <c r="BW206" i="1"/>
  <c r="CG206" i="1" s="1"/>
  <c r="BW207" i="1"/>
  <c r="CG207" i="1" s="1"/>
  <c r="BW208" i="1"/>
  <c r="CG208" i="1" s="1"/>
  <c r="BW209" i="1"/>
  <c r="CG209" i="1" s="1"/>
  <c r="BW210" i="1"/>
  <c r="CG210" i="1" s="1"/>
  <c r="BW211" i="1"/>
  <c r="CG211" i="1" s="1"/>
  <c r="BW212" i="1"/>
  <c r="CG212" i="1" s="1"/>
  <c r="BW213" i="1"/>
  <c r="CG213" i="1" s="1"/>
  <c r="BW214" i="1"/>
  <c r="CG214" i="1" s="1"/>
  <c r="BW215" i="1"/>
  <c r="CG215" i="1" s="1"/>
  <c r="BW216" i="1"/>
  <c r="CG216" i="1" s="1"/>
  <c r="BW217" i="1"/>
  <c r="CG217" i="1" s="1"/>
  <c r="BW218" i="1"/>
  <c r="CG218" i="1" s="1"/>
  <c r="BW219" i="1"/>
  <c r="CG219" i="1" s="1"/>
  <c r="BW220" i="1"/>
  <c r="CG220" i="1" s="1"/>
  <c r="BW221" i="1"/>
  <c r="CG221" i="1" s="1"/>
  <c r="BW222" i="1"/>
  <c r="CG222" i="1" s="1"/>
  <c r="BW223" i="1"/>
  <c r="CG223" i="1" s="1"/>
  <c r="BW224" i="1"/>
  <c r="CG224" i="1" s="1"/>
  <c r="BW225" i="1"/>
  <c r="CG225" i="1" s="1"/>
  <c r="BW226" i="1"/>
  <c r="CG226" i="1" s="1"/>
  <c r="BW227" i="1"/>
  <c r="CG227" i="1" s="1"/>
  <c r="BW228" i="1"/>
  <c r="CG228" i="1" s="1"/>
  <c r="BW229" i="1"/>
  <c r="CG229" i="1" s="1"/>
  <c r="BW230" i="1"/>
  <c r="CG230" i="1" s="1"/>
  <c r="BW231" i="1"/>
  <c r="CG231" i="1" s="1"/>
  <c r="BW232" i="1"/>
  <c r="CG232" i="1" s="1"/>
  <c r="BW233" i="1"/>
  <c r="CG233" i="1" s="1"/>
  <c r="BW234" i="1"/>
  <c r="CG234" i="1" s="1"/>
  <c r="BW235" i="1"/>
  <c r="CG235" i="1" s="1"/>
  <c r="BW236" i="1"/>
  <c r="CG236" i="1" s="1"/>
  <c r="BW237" i="1"/>
  <c r="CG237" i="1" s="1"/>
  <c r="BW238" i="1"/>
  <c r="CG238" i="1" s="1"/>
  <c r="BW239" i="1"/>
  <c r="CG239" i="1" s="1"/>
  <c r="BW240" i="1"/>
  <c r="CG240" i="1" s="1"/>
  <c r="BW241" i="1"/>
  <c r="CG241" i="1" s="1"/>
  <c r="BW242" i="1"/>
  <c r="CG242" i="1" s="1"/>
  <c r="BW243" i="1"/>
  <c r="CG243" i="1" s="1"/>
  <c r="BW244" i="1"/>
  <c r="CG244" i="1" s="1"/>
  <c r="BW245" i="1"/>
  <c r="CG245" i="1" s="1"/>
  <c r="BW246" i="1"/>
  <c r="CG246" i="1" s="1"/>
  <c r="BW247" i="1"/>
  <c r="CG247" i="1" s="1"/>
  <c r="BW248" i="1"/>
  <c r="CG248" i="1" s="1"/>
  <c r="BW249" i="1"/>
  <c r="CG249" i="1" s="1"/>
  <c r="BW250" i="1"/>
  <c r="CG250" i="1" s="1"/>
  <c r="BW251" i="1"/>
  <c r="CG251" i="1" s="1"/>
  <c r="BW252" i="1"/>
  <c r="CG252" i="1" s="1"/>
  <c r="BW253" i="1"/>
  <c r="CG253" i="1" s="1"/>
  <c r="BW254" i="1"/>
  <c r="CG254" i="1" s="1"/>
  <c r="BW255" i="1"/>
  <c r="CG255" i="1" s="1"/>
  <c r="BW256" i="1"/>
  <c r="CG256" i="1" s="1"/>
  <c r="BW257" i="1"/>
  <c r="CG257" i="1" s="1"/>
  <c r="BW258" i="1"/>
  <c r="CG258" i="1" s="1"/>
  <c r="BW259" i="1"/>
  <c r="CG259" i="1" s="1"/>
  <c r="BW260" i="1"/>
  <c r="CG260" i="1" s="1"/>
  <c r="BW261" i="1"/>
  <c r="CG261" i="1" s="1"/>
  <c r="BW262" i="1"/>
  <c r="CG262" i="1" s="1"/>
  <c r="BW263" i="1"/>
  <c r="CG263" i="1" s="1"/>
  <c r="BW264" i="1"/>
  <c r="CG264" i="1" s="1"/>
  <c r="BW265" i="1"/>
  <c r="CG265" i="1" s="1"/>
  <c r="BW266" i="1"/>
  <c r="CG266" i="1" s="1"/>
  <c r="BW267" i="1"/>
  <c r="CG267" i="1" s="1"/>
  <c r="BW268" i="1"/>
  <c r="CG268" i="1" s="1"/>
  <c r="BW269" i="1"/>
  <c r="CG269" i="1" s="1"/>
  <c r="BW270" i="1"/>
  <c r="CG270" i="1" s="1"/>
  <c r="BW271" i="1"/>
  <c r="CG271" i="1" s="1"/>
  <c r="BW272" i="1"/>
  <c r="CG272" i="1" s="1"/>
  <c r="BW273" i="1"/>
  <c r="CG273" i="1" s="1"/>
  <c r="BW274" i="1"/>
  <c r="CG274" i="1" s="1"/>
  <c r="BW275" i="1"/>
  <c r="CG275" i="1" s="1"/>
  <c r="BW276" i="1"/>
  <c r="CG276" i="1" s="1"/>
  <c r="BW277" i="1"/>
  <c r="CG277" i="1" s="1"/>
  <c r="BW278" i="1"/>
  <c r="CG278" i="1" s="1"/>
  <c r="BW279" i="1"/>
  <c r="CG279" i="1" s="1"/>
  <c r="BW280" i="1"/>
  <c r="CG280" i="1" s="1"/>
  <c r="BW281" i="1"/>
  <c r="CG281" i="1" s="1"/>
  <c r="BW282" i="1"/>
  <c r="CG282" i="1" s="1"/>
  <c r="BW283" i="1"/>
  <c r="CG283" i="1" s="1"/>
  <c r="BW284" i="1"/>
  <c r="CG284" i="1" s="1"/>
  <c r="BW285" i="1"/>
  <c r="CG285" i="1" s="1"/>
  <c r="BW286" i="1"/>
  <c r="CG286" i="1" s="1"/>
  <c r="BW287" i="1"/>
  <c r="CG287" i="1" s="1"/>
  <c r="BW288" i="1"/>
  <c r="CG288" i="1" s="1"/>
  <c r="BW289" i="1"/>
  <c r="CG289" i="1" s="1"/>
  <c r="BW290" i="1"/>
  <c r="CG290" i="1" s="1"/>
  <c r="BW291" i="1"/>
  <c r="CG291" i="1" s="1"/>
  <c r="BW292" i="1"/>
  <c r="CG292" i="1" s="1"/>
  <c r="BW293" i="1"/>
  <c r="CG293" i="1" s="1"/>
  <c r="BW294" i="1"/>
  <c r="CG294" i="1" s="1"/>
  <c r="BW295" i="1"/>
  <c r="CG295" i="1" s="1"/>
  <c r="BW296" i="1"/>
  <c r="CG296" i="1" s="1"/>
  <c r="BW297" i="1"/>
  <c r="CG297" i="1" s="1"/>
  <c r="BW298" i="1"/>
  <c r="CG298" i="1" s="1"/>
  <c r="BW299" i="1"/>
  <c r="CG299" i="1" s="1"/>
  <c r="BW300" i="1"/>
  <c r="CG300" i="1" s="1"/>
  <c r="BW301" i="1"/>
  <c r="CG301" i="1" s="1"/>
  <c r="BW302" i="1"/>
  <c r="CG302" i="1" s="1"/>
  <c r="BW303" i="1"/>
  <c r="CG303" i="1" s="1"/>
  <c r="BW304" i="1"/>
  <c r="CG304" i="1" s="1"/>
  <c r="BW305" i="1"/>
  <c r="CG305" i="1" s="1"/>
  <c r="BW306" i="1"/>
  <c r="CG306" i="1" s="1"/>
  <c r="BW307" i="1"/>
  <c r="CG307" i="1" s="1"/>
  <c r="BW308" i="1"/>
  <c r="CG308" i="1" s="1"/>
  <c r="BW309" i="1"/>
  <c r="CG309" i="1" s="1"/>
  <c r="BW310" i="1"/>
  <c r="CG310" i="1" s="1"/>
  <c r="BW311" i="1"/>
  <c r="CG311" i="1" s="1"/>
  <c r="BW312" i="1"/>
  <c r="CG312" i="1" s="1"/>
  <c r="BW313" i="1"/>
  <c r="CG313" i="1" s="1"/>
  <c r="BW314" i="1"/>
  <c r="CG314" i="1" s="1"/>
  <c r="BW315" i="1"/>
  <c r="CG315" i="1" s="1"/>
  <c r="BW316" i="1"/>
  <c r="CG316" i="1" s="1"/>
  <c r="BW317" i="1"/>
  <c r="CG317" i="1" s="1"/>
  <c r="BW318" i="1"/>
  <c r="CG318" i="1" s="1"/>
  <c r="BW319" i="1"/>
  <c r="CG319" i="1" s="1"/>
  <c r="BW320" i="1"/>
  <c r="CG320" i="1" s="1"/>
  <c r="BW321" i="1"/>
  <c r="CG321" i="1" s="1"/>
  <c r="BW322" i="1"/>
  <c r="CG322" i="1" s="1"/>
  <c r="BW323" i="1"/>
  <c r="CG323" i="1" s="1"/>
  <c r="BW324" i="1"/>
  <c r="CG324" i="1" s="1"/>
  <c r="BW325" i="1"/>
  <c r="CG325" i="1" s="1"/>
  <c r="BW326" i="1"/>
  <c r="CG326" i="1" s="1"/>
  <c r="BW327" i="1"/>
  <c r="CG327" i="1" s="1"/>
  <c r="BW328" i="1"/>
  <c r="CG328" i="1" s="1"/>
  <c r="BW329" i="1"/>
  <c r="CG329" i="1" s="1"/>
  <c r="BW330" i="1"/>
  <c r="CG330" i="1" s="1"/>
  <c r="BW331" i="1"/>
  <c r="CG331" i="1" s="1"/>
  <c r="BW332" i="1"/>
  <c r="CG332" i="1" s="1"/>
  <c r="BW333" i="1"/>
  <c r="CG333" i="1" s="1"/>
  <c r="BW334" i="1"/>
  <c r="CG334" i="1" s="1"/>
  <c r="BW335" i="1"/>
  <c r="CG335" i="1" s="1"/>
  <c r="BW336" i="1"/>
  <c r="CG336" i="1" s="1"/>
  <c r="BW337" i="1"/>
  <c r="CG337" i="1" s="1"/>
  <c r="BW338" i="1"/>
  <c r="CG338" i="1" s="1"/>
  <c r="BW339" i="1"/>
  <c r="CG339" i="1" s="1"/>
  <c r="BW340" i="1"/>
  <c r="CG340" i="1" s="1"/>
  <c r="BW341" i="1"/>
  <c r="CG341" i="1" s="1"/>
  <c r="BW342" i="1"/>
  <c r="CG342" i="1" s="1"/>
  <c r="BW343" i="1"/>
  <c r="CG343" i="1" s="1"/>
  <c r="BW344" i="1"/>
  <c r="CG344" i="1" s="1"/>
  <c r="BW345" i="1"/>
  <c r="CG345" i="1" s="1"/>
  <c r="BW346" i="1"/>
  <c r="CG346" i="1" s="1"/>
  <c r="BW347" i="1"/>
  <c r="CG347" i="1" s="1"/>
  <c r="BW348" i="1"/>
  <c r="CG348" i="1" s="1"/>
  <c r="BW349" i="1"/>
  <c r="CG349" i="1" s="1"/>
  <c r="BW350" i="1"/>
  <c r="CG350" i="1" s="1"/>
  <c r="BW351" i="1"/>
  <c r="CG351" i="1" s="1"/>
  <c r="BW352" i="1"/>
  <c r="CG352" i="1" s="1"/>
  <c r="BW353" i="1"/>
  <c r="CG353" i="1" s="1"/>
  <c r="BW354" i="1"/>
  <c r="CG354" i="1" s="1"/>
  <c r="BW355" i="1"/>
  <c r="CG355" i="1" s="1"/>
  <c r="BW356" i="1"/>
  <c r="CG356" i="1" s="1"/>
  <c r="BW357" i="1"/>
  <c r="CG357" i="1" s="1"/>
  <c r="BW358" i="1"/>
  <c r="CG358" i="1" s="1"/>
  <c r="BW359" i="1"/>
  <c r="CG359" i="1" s="1"/>
  <c r="BW360" i="1"/>
  <c r="CG360" i="1" s="1"/>
  <c r="BW361" i="1"/>
  <c r="CG361" i="1" s="1"/>
  <c r="BW362" i="1"/>
  <c r="CG362" i="1" s="1"/>
  <c r="BW363" i="1"/>
  <c r="CG363" i="1" s="1"/>
  <c r="BW364" i="1"/>
  <c r="CG364" i="1" s="1"/>
  <c r="BW365" i="1"/>
  <c r="CG365" i="1" s="1"/>
  <c r="BW366" i="1"/>
  <c r="CG366" i="1" s="1"/>
  <c r="BW367" i="1"/>
  <c r="CG367" i="1" s="1"/>
  <c r="BW368" i="1"/>
  <c r="CG368" i="1" s="1"/>
  <c r="BW369" i="1"/>
  <c r="CG369" i="1" s="1"/>
  <c r="BW370" i="1"/>
  <c r="CG370" i="1" s="1"/>
  <c r="BW371" i="1"/>
  <c r="CG371" i="1" s="1"/>
  <c r="BW372" i="1"/>
  <c r="CG372" i="1" s="1"/>
  <c r="BW373" i="1"/>
  <c r="CG373" i="1" s="1"/>
  <c r="BW374" i="1"/>
  <c r="CG374" i="1" s="1"/>
  <c r="BW375" i="1"/>
  <c r="CG375" i="1" s="1"/>
  <c r="BW376" i="1"/>
  <c r="CG376" i="1" s="1"/>
  <c r="BW377" i="1"/>
  <c r="CG377" i="1" s="1"/>
  <c r="BW378" i="1"/>
  <c r="CG378" i="1" s="1"/>
  <c r="BW379" i="1"/>
  <c r="CG379" i="1" s="1"/>
  <c r="BW380" i="1"/>
  <c r="CG380" i="1" s="1"/>
  <c r="BW381" i="1"/>
  <c r="CG381" i="1" s="1"/>
  <c r="BW382" i="1"/>
  <c r="CG382" i="1" s="1"/>
  <c r="BW383" i="1"/>
  <c r="CG383" i="1" s="1"/>
  <c r="BW384" i="1"/>
  <c r="CG384" i="1" s="1"/>
  <c r="BW385" i="1"/>
  <c r="CG385" i="1" s="1"/>
  <c r="BW386" i="1"/>
  <c r="CG386" i="1" s="1"/>
  <c r="BW387" i="1"/>
  <c r="CG387" i="1" s="1"/>
  <c r="BW388" i="1"/>
  <c r="CG388" i="1" s="1"/>
  <c r="BW389" i="1"/>
  <c r="CG389" i="1" s="1"/>
  <c r="BW390" i="1"/>
  <c r="CG390" i="1" s="1"/>
  <c r="BW391" i="1"/>
  <c r="CG391" i="1" s="1"/>
  <c r="BW392" i="1"/>
  <c r="CG392" i="1" s="1"/>
  <c r="BW393" i="1"/>
  <c r="CG393" i="1" s="1"/>
  <c r="BW394" i="1"/>
  <c r="CG394" i="1" s="1"/>
  <c r="BW395" i="1"/>
  <c r="CG395" i="1" s="1"/>
  <c r="BW396" i="1"/>
  <c r="CG396" i="1" s="1"/>
  <c r="BW397" i="1"/>
  <c r="CG397" i="1" s="1"/>
  <c r="BW398" i="1"/>
  <c r="CG398" i="1" s="1"/>
  <c r="BW399" i="1"/>
  <c r="CG399" i="1" s="1"/>
  <c r="BW400" i="1"/>
  <c r="CG400" i="1" s="1"/>
  <c r="BW401" i="1"/>
  <c r="CG401" i="1" s="1"/>
  <c r="BW402" i="1"/>
  <c r="CG402" i="1" s="1"/>
  <c r="BW403" i="1"/>
  <c r="CG403" i="1" s="1"/>
  <c r="BW404" i="1"/>
  <c r="CG404" i="1" s="1"/>
  <c r="BW405" i="1"/>
  <c r="CG405" i="1" s="1"/>
  <c r="BW406" i="1"/>
  <c r="CG406" i="1" s="1"/>
  <c r="BW407" i="1"/>
  <c r="CG407" i="1" s="1"/>
  <c r="BW408" i="1"/>
  <c r="CG408" i="1" s="1"/>
  <c r="BW409" i="1"/>
  <c r="CG409" i="1" s="1"/>
  <c r="BW410" i="1"/>
  <c r="CG410" i="1" s="1"/>
  <c r="BW411" i="1"/>
  <c r="CG411" i="1" s="1"/>
  <c r="BW412" i="1"/>
  <c r="CG412" i="1" s="1"/>
  <c r="BW413" i="1"/>
  <c r="CG413" i="1" s="1"/>
  <c r="BW414" i="1"/>
  <c r="CG414" i="1" s="1"/>
  <c r="BW415" i="1"/>
  <c r="CG415" i="1" s="1"/>
  <c r="BW416" i="1"/>
  <c r="CG416" i="1" s="1"/>
  <c r="BW417" i="1"/>
  <c r="CG417" i="1" s="1"/>
  <c r="BW418" i="1"/>
  <c r="CG418" i="1" s="1"/>
  <c r="BW419" i="1"/>
  <c r="CG419" i="1" s="1"/>
  <c r="BW420" i="1"/>
  <c r="CG420" i="1" s="1"/>
  <c r="BW421" i="1"/>
  <c r="CG421" i="1" s="1"/>
  <c r="BW422" i="1"/>
  <c r="CG422" i="1" s="1"/>
  <c r="BW423" i="1"/>
  <c r="CG423" i="1" s="1"/>
  <c r="BW424" i="1"/>
  <c r="CG424" i="1" s="1"/>
  <c r="BW425" i="1"/>
  <c r="CG425" i="1" s="1"/>
  <c r="BW426" i="1"/>
  <c r="CG426" i="1" s="1"/>
  <c r="BW427" i="1"/>
  <c r="CG427" i="1" s="1"/>
  <c r="BW428" i="1"/>
  <c r="CG428" i="1" s="1"/>
  <c r="BW429" i="1"/>
  <c r="CG429" i="1" s="1"/>
  <c r="BW430" i="1"/>
  <c r="CG430" i="1" s="1"/>
  <c r="BW431" i="1"/>
  <c r="CG431" i="1" s="1"/>
  <c r="BW432" i="1"/>
  <c r="CG432" i="1" s="1"/>
  <c r="BW433" i="1"/>
  <c r="CG433" i="1" s="1"/>
  <c r="BW434" i="1"/>
  <c r="CG434" i="1" s="1"/>
  <c r="BW435" i="1"/>
  <c r="CG435" i="1" s="1"/>
  <c r="BW436" i="1"/>
  <c r="CG436" i="1" s="1"/>
  <c r="BW437" i="1"/>
  <c r="CG437" i="1" s="1"/>
  <c r="BW438" i="1"/>
  <c r="CG438" i="1" s="1"/>
  <c r="BW439" i="1"/>
  <c r="CG439" i="1" s="1"/>
  <c r="BW440" i="1"/>
  <c r="CG440" i="1" s="1"/>
  <c r="BW441" i="1"/>
  <c r="CG441" i="1" s="1"/>
  <c r="BW442" i="1"/>
  <c r="CG442" i="1" s="1"/>
  <c r="BW443" i="1"/>
  <c r="CG443" i="1" s="1"/>
  <c r="BW444" i="1"/>
  <c r="CG444" i="1" s="1"/>
  <c r="BW445" i="1"/>
  <c r="CG445" i="1" s="1"/>
  <c r="BW446" i="1"/>
  <c r="CG446" i="1" s="1"/>
  <c r="BW447" i="1"/>
  <c r="CG447" i="1" s="1"/>
  <c r="BW448" i="1"/>
  <c r="CG448" i="1" s="1"/>
  <c r="BW449" i="1"/>
  <c r="CG449" i="1" s="1"/>
  <c r="BW450" i="1"/>
  <c r="CG450" i="1" s="1"/>
  <c r="BW451" i="1"/>
  <c r="CG451" i="1" s="1"/>
  <c r="BW452" i="1"/>
  <c r="CG452" i="1" s="1"/>
  <c r="BW453" i="1"/>
  <c r="CG453" i="1" s="1"/>
  <c r="BW454" i="1"/>
  <c r="CG454" i="1" s="1"/>
  <c r="BW455" i="1"/>
  <c r="CG455" i="1" s="1"/>
  <c r="BW456" i="1"/>
  <c r="CG456" i="1" s="1"/>
  <c r="BW457" i="1"/>
  <c r="CG457" i="1" s="1"/>
  <c r="BW458" i="1"/>
  <c r="CG458" i="1" s="1"/>
  <c r="BW459" i="1"/>
  <c r="CG459" i="1" s="1"/>
  <c r="BW460" i="1"/>
  <c r="CG460" i="1" s="1"/>
  <c r="BW461" i="1"/>
  <c r="CG461" i="1" s="1"/>
  <c r="BW462" i="1"/>
  <c r="CG462" i="1" s="1"/>
  <c r="BW463" i="1"/>
  <c r="CG463" i="1" s="1"/>
  <c r="BW464" i="1"/>
  <c r="CG464" i="1" s="1"/>
  <c r="BW465" i="1"/>
  <c r="CG465" i="1" s="1"/>
  <c r="BW466" i="1"/>
  <c r="CG466" i="1" s="1"/>
  <c r="BW467" i="1"/>
  <c r="CG467" i="1" s="1"/>
  <c r="BW468" i="1"/>
  <c r="CG468" i="1" s="1"/>
  <c r="BW469" i="1"/>
  <c r="CG469" i="1" s="1"/>
  <c r="BW470" i="1"/>
  <c r="CG470" i="1" s="1"/>
  <c r="BW471" i="1"/>
  <c r="CG471" i="1" s="1"/>
  <c r="BW472" i="1"/>
  <c r="CG472" i="1" s="1"/>
  <c r="BW473" i="1"/>
  <c r="CG473" i="1" s="1"/>
  <c r="BW474" i="1"/>
  <c r="CG474" i="1" s="1"/>
  <c r="BW475" i="1"/>
  <c r="CG475" i="1" s="1"/>
  <c r="BW476" i="1"/>
  <c r="CG476" i="1" s="1"/>
  <c r="BW477" i="1"/>
  <c r="CG477" i="1" s="1"/>
  <c r="BW478" i="1"/>
  <c r="CG478" i="1" s="1"/>
  <c r="BW479" i="1"/>
  <c r="CG479" i="1" s="1"/>
  <c r="BW480" i="1"/>
  <c r="CG480" i="1" s="1"/>
  <c r="BW481" i="1"/>
  <c r="CG481" i="1" s="1"/>
  <c r="BW482" i="1"/>
  <c r="CG482" i="1" s="1"/>
  <c r="BW483" i="1"/>
  <c r="CG483" i="1" s="1"/>
  <c r="BW484" i="1"/>
  <c r="CG484" i="1" s="1"/>
  <c r="BW485" i="1"/>
  <c r="CG485" i="1" s="1"/>
  <c r="BW486" i="1"/>
  <c r="CG486" i="1" s="1"/>
  <c r="BW487" i="1"/>
  <c r="CG487" i="1" s="1"/>
  <c r="BW488" i="1"/>
  <c r="CG488" i="1" s="1"/>
  <c r="BW489" i="1"/>
  <c r="CG489" i="1" s="1"/>
  <c r="BW490" i="1"/>
  <c r="CG490" i="1" s="1"/>
  <c r="BW491" i="1"/>
  <c r="CG491" i="1" s="1"/>
  <c r="BW492" i="1"/>
  <c r="CG492" i="1" s="1"/>
  <c r="BW493" i="1"/>
  <c r="CG493" i="1" s="1"/>
  <c r="BW494" i="1"/>
  <c r="CG494" i="1" s="1"/>
  <c r="BW495" i="1"/>
  <c r="CG495" i="1" s="1"/>
  <c r="BW496" i="1"/>
  <c r="CG496" i="1" s="1"/>
  <c r="BW497" i="1"/>
  <c r="CG497" i="1" s="1"/>
  <c r="BW498" i="1"/>
  <c r="CG498" i="1" s="1"/>
  <c r="BW499" i="1"/>
  <c r="CG499" i="1" s="1"/>
  <c r="BW500" i="1"/>
  <c r="CG500" i="1" s="1"/>
  <c r="BW501" i="1"/>
  <c r="CG501" i="1" s="1"/>
  <c r="BW502" i="1"/>
  <c r="CG502" i="1" s="1"/>
  <c r="BW503" i="1"/>
  <c r="CG503" i="1" s="1"/>
  <c r="BW504" i="1"/>
  <c r="CG504" i="1" s="1"/>
  <c r="BW505" i="1"/>
  <c r="CG505" i="1" s="1"/>
  <c r="BW506" i="1"/>
  <c r="CG506" i="1" s="1"/>
  <c r="BW507" i="1"/>
  <c r="CG507" i="1" s="1"/>
  <c r="BW508" i="1"/>
  <c r="CG508" i="1" s="1"/>
  <c r="BW509" i="1"/>
  <c r="CG509" i="1" s="1"/>
  <c r="BW510" i="1"/>
  <c r="CG510" i="1" s="1"/>
  <c r="BW511" i="1"/>
  <c r="CG511" i="1" s="1"/>
  <c r="BW512" i="1"/>
  <c r="CG512" i="1" s="1"/>
  <c r="BW513" i="1"/>
  <c r="CG513" i="1" s="1"/>
  <c r="BW514" i="1"/>
  <c r="CG514" i="1" s="1"/>
  <c r="BW515" i="1"/>
  <c r="CG515" i="1" s="1"/>
  <c r="BW516" i="1"/>
  <c r="CG516" i="1" s="1"/>
  <c r="BW517" i="1"/>
  <c r="CG517" i="1" s="1"/>
  <c r="BW518" i="1"/>
  <c r="CG518" i="1" s="1"/>
  <c r="BW519" i="1"/>
  <c r="CG519" i="1" s="1"/>
  <c r="BW520" i="1"/>
  <c r="CG520" i="1" s="1"/>
  <c r="BW521" i="1"/>
  <c r="CG521" i="1" s="1"/>
  <c r="BW522" i="1"/>
  <c r="CG522" i="1" s="1"/>
  <c r="BW523" i="1"/>
  <c r="CG523" i="1" s="1"/>
  <c r="BW524" i="1"/>
  <c r="CG524" i="1" s="1"/>
  <c r="BW525" i="1"/>
  <c r="CG525" i="1" s="1"/>
  <c r="BW526" i="1"/>
  <c r="CG526" i="1" s="1"/>
  <c r="BW527" i="1"/>
  <c r="CG527" i="1" s="1"/>
  <c r="BW528" i="1"/>
  <c r="CG528" i="1" s="1"/>
  <c r="BW529" i="1"/>
  <c r="CG529" i="1" s="1"/>
  <c r="BW530" i="1"/>
  <c r="CG530" i="1" s="1"/>
  <c r="BW531" i="1"/>
  <c r="CG531" i="1" s="1"/>
  <c r="BW532" i="1"/>
  <c r="CG532" i="1" s="1"/>
  <c r="BW533" i="1"/>
  <c r="CG533" i="1" s="1"/>
  <c r="BW534" i="1"/>
  <c r="CG534" i="1" s="1"/>
  <c r="BW535" i="1"/>
  <c r="CG535" i="1" s="1"/>
  <c r="BW536" i="1"/>
  <c r="CG536" i="1" s="1"/>
  <c r="BW537" i="1"/>
  <c r="CG537" i="1" s="1"/>
  <c r="BW538" i="1"/>
  <c r="CG538" i="1" s="1"/>
  <c r="BW539" i="1"/>
  <c r="CG539" i="1" s="1"/>
  <c r="BW540" i="1"/>
  <c r="CG540" i="1" s="1"/>
  <c r="BW541" i="1"/>
  <c r="CG541" i="1" s="1"/>
  <c r="BW542" i="1"/>
  <c r="CG542" i="1" s="1"/>
  <c r="BW543" i="1"/>
  <c r="CG543" i="1" s="1"/>
  <c r="BW544" i="1"/>
  <c r="CG544" i="1" s="1"/>
  <c r="BW545" i="1"/>
  <c r="CG545" i="1" s="1"/>
  <c r="BW546" i="1"/>
  <c r="CG546" i="1" s="1"/>
  <c r="BW547" i="1"/>
  <c r="CG547" i="1" s="1"/>
  <c r="BW548" i="1"/>
  <c r="CG548" i="1" s="1"/>
  <c r="BW549" i="1"/>
  <c r="CG549" i="1" s="1"/>
  <c r="BW550" i="1"/>
  <c r="CG550" i="1" s="1"/>
  <c r="BW551" i="1"/>
  <c r="CG551" i="1" s="1"/>
  <c r="BW552" i="1"/>
  <c r="CG552" i="1" s="1"/>
  <c r="BW553" i="1"/>
  <c r="CG553" i="1" s="1"/>
  <c r="BW554" i="1"/>
  <c r="CG554" i="1" s="1"/>
  <c r="BW555" i="1"/>
  <c r="CG555" i="1" s="1"/>
  <c r="BW556" i="1"/>
  <c r="CG556" i="1" s="1"/>
  <c r="BW557" i="1"/>
  <c r="CG557" i="1" s="1"/>
  <c r="BW558" i="1"/>
  <c r="CG558" i="1" s="1"/>
  <c r="BW559" i="1"/>
  <c r="CG559" i="1" s="1"/>
  <c r="BW560" i="1"/>
  <c r="CG560" i="1" s="1"/>
  <c r="BW561" i="1"/>
  <c r="CG561" i="1" s="1"/>
  <c r="BW562" i="1"/>
  <c r="CG562" i="1" s="1"/>
  <c r="BW563" i="1"/>
  <c r="CG563" i="1" s="1"/>
  <c r="BW564" i="1"/>
  <c r="CG564" i="1" s="1"/>
  <c r="BW565" i="1"/>
  <c r="CG565" i="1" s="1"/>
  <c r="BW566" i="1"/>
  <c r="CG566" i="1" s="1"/>
  <c r="BW567" i="1"/>
  <c r="CG567" i="1" s="1"/>
  <c r="BW568" i="1"/>
  <c r="CG568" i="1" s="1"/>
  <c r="BW569" i="1"/>
  <c r="CG569" i="1" s="1"/>
  <c r="BW570" i="1"/>
  <c r="CG570" i="1" s="1"/>
  <c r="BW571" i="1"/>
  <c r="CG571" i="1" s="1"/>
  <c r="BW572" i="1"/>
  <c r="CG572" i="1" s="1"/>
  <c r="BW573" i="1"/>
  <c r="CG573" i="1" s="1"/>
  <c r="BW574" i="1"/>
  <c r="CG574" i="1" s="1"/>
  <c r="BW575" i="1"/>
  <c r="CG575" i="1" s="1"/>
  <c r="BW576" i="1"/>
  <c r="CG576" i="1" s="1"/>
  <c r="BW577" i="1"/>
  <c r="CG577" i="1" s="1"/>
  <c r="BW578" i="1"/>
  <c r="CG578" i="1" s="1"/>
  <c r="BW579" i="1"/>
  <c r="CG579" i="1" s="1"/>
  <c r="BW580" i="1"/>
  <c r="CG580" i="1" s="1"/>
  <c r="BW581" i="1"/>
  <c r="CG581" i="1" s="1"/>
  <c r="BW582" i="1"/>
  <c r="CG582" i="1" s="1"/>
  <c r="BW583" i="1"/>
  <c r="CG583" i="1" s="1"/>
  <c r="BW584" i="1"/>
  <c r="CG584" i="1" s="1"/>
  <c r="BW585" i="1"/>
  <c r="CG585" i="1" s="1"/>
  <c r="BW586" i="1"/>
  <c r="CG586" i="1" s="1"/>
  <c r="BW587" i="1"/>
  <c r="CG587" i="1" s="1"/>
  <c r="BW588" i="1"/>
  <c r="CG588" i="1" s="1"/>
  <c r="BW589" i="1"/>
  <c r="CG589" i="1" s="1"/>
  <c r="BW590" i="1"/>
  <c r="CG590" i="1" s="1"/>
  <c r="BW591" i="1"/>
  <c r="CG591" i="1" s="1"/>
  <c r="BW592" i="1"/>
  <c r="CG592" i="1" s="1"/>
  <c r="BW593" i="1"/>
  <c r="CG593" i="1" s="1"/>
  <c r="BW594" i="1"/>
  <c r="CG594" i="1" s="1"/>
  <c r="BW595" i="1"/>
  <c r="CG595" i="1" s="1"/>
  <c r="BW596" i="1"/>
  <c r="CG596" i="1" s="1"/>
  <c r="BW597" i="1"/>
  <c r="CG597" i="1" s="1"/>
  <c r="BW598" i="1"/>
  <c r="CG598" i="1" s="1"/>
  <c r="BW599" i="1"/>
  <c r="CG599" i="1" s="1"/>
  <c r="BW600" i="1"/>
  <c r="CG600" i="1" s="1"/>
  <c r="BW601" i="1"/>
  <c r="CG601" i="1" s="1"/>
  <c r="BW602" i="1"/>
  <c r="CG602" i="1" s="1"/>
  <c r="BW603" i="1"/>
  <c r="CG603" i="1" s="1"/>
  <c r="BW604" i="1"/>
  <c r="CG604" i="1" s="1"/>
  <c r="BW605" i="1"/>
  <c r="CG605" i="1" s="1"/>
  <c r="BW606" i="1"/>
  <c r="CG606" i="1" s="1"/>
  <c r="BW607" i="1"/>
  <c r="CG607" i="1" s="1"/>
  <c r="BW608" i="1"/>
  <c r="CG608" i="1" s="1"/>
  <c r="BW609" i="1"/>
  <c r="CG609" i="1" s="1"/>
  <c r="BW610" i="1"/>
  <c r="CG610" i="1" s="1"/>
  <c r="BW611" i="1"/>
  <c r="CG611" i="1" s="1"/>
  <c r="BW612" i="1"/>
  <c r="CG612" i="1" s="1"/>
  <c r="BW613" i="1"/>
  <c r="CG613" i="1" s="1"/>
  <c r="BW614" i="1"/>
  <c r="CG614" i="1" s="1"/>
  <c r="BW615" i="1"/>
  <c r="CG615" i="1" s="1"/>
  <c r="BW616" i="1"/>
  <c r="CG616" i="1" s="1"/>
  <c r="BW617" i="1"/>
  <c r="CG617" i="1" s="1"/>
  <c r="BW618" i="1"/>
  <c r="CG618" i="1" s="1"/>
  <c r="BW619" i="1"/>
  <c r="CG619" i="1" s="1"/>
  <c r="BW620" i="1"/>
  <c r="CG620" i="1" s="1"/>
  <c r="BW621" i="1"/>
  <c r="CG621" i="1" s="1"/>
  <c r="BW622" i="1"/>
  <c r="CG622" i="1" s="1"/>
  <c r="BW623" i="1"/>
  <c r="CG623" i="1" s="1"/>
  <c r="BW624" i="1"/>
  <c r="CG624" i="1" s="1"/>
  <c r="BW625" i="1"/>
  <c r="CG625" i="1" s="1"/>
  <c r="BW626" i="1"/>
  <c r="CG626" i="1" s="1"/>
  <c r="BW627" i="1"/>
  <c r="CG627" i="1" s="1"/>
  <c r="BW628" i="1"/>
  <c r="CG628" i="1" s="1"/>
  <c r="BW629" i="1"/>
  <c r="CG629" i="1" s="1"/>
  <c r="BW630" i="1"/>
  <c r="CG630" i="1" s="1"/>
  <c r="BW631" i="1"/>
  <c r="CG631" i="1" s="1"/>
  <c r="BW632" i="1"/>
  <c r="CG632" i="1" s="1"/>
  <c r="BW633" i="1"/>
  <c r="CG633" i="1" s="1"/>
  <c r="BW634" i="1"/>
  <c r="CG634" i="1" s="1"/>
  <c r="BW635" i="1"/>
  <c r="CG635" i="1" s="1"/>
  <c r="BW636" i="1"/>
  <c r="CG636" i="1" s="1"/>
  <c r="BW637" i="1"/>
  <c r="CG637" i="1" s="1"/>
  <c r="BW638" i="1"/>
  <c r="CG638" i="1" s="1"/>
  <c r="BW639" i="1"/>
  <c r="CG639" i="1" s="1"/>
  <c r="BW640" i="1"/>
  <c r="CG640" i="1" s="1"/>
  <c r="BW641" i="1"/>
  <c r="CG641" i="1" s="1"/>
  <c r="BW642" i="1"/>
  <c r="CG642" i="1" s="1"/>
  <c r="BW643" i="1"/>
  <c r="CG643" i="1" s="1"/>
  <c r="BW644" i="1"/>
  <c r="CG644" i="1" s="1"/>
  <c r="BW645" i="1"/>
  <c r="CG645" i="1" s="1"/>
  <c r="BW646" i="1"/>
  <c r="CG646" i="1" s="1"/>
  <c r="BW647" i="1"/>
  <c r="CG647" i="1" s="1"/>
  <c r="BW648" i="1"/>
  <c r="CG648" i="1" s="1"/>
  <c r="BW649" i="1"/>
  <c r="CG649" i="1" s="1"/>
  <c r="BW650" i="1"/>
  <c r="CG650" i="1" s="1"/>
  <c r="BW651" i="1"/>
  <c r="CG651" i="1" s="1"/>
  <c r="BW652" i="1"/>
  <c r="CG652" i="1" s="1"/>
  <c r="BW653" i="1"/>
  <c r="CG653" i="1" s="1"/>
  <c r="BW654" i="1"/>
  <c r="CG654" i="1" s="1"/>
  <c r="BW655" i="1"/>
  <c r="CG655" i="1" s="1"/>
  <c r="BW656" i="1"/>
  <c r="CG656" i="1" s="1"/>
  <c r="BW657" i="1"/>
  <c r="CG657" i="1" s="1"/>
  <c r="BW658" i="1"/>
  <c r="CG658" i="1" s="1"/>
  <c r="BW659" i="1"/>
  <c r="CG659" i="1" s="1"/>
  <c r="BW660" i="1"/>
  <c r="CG660" i="1" s="1"/>
  <c r="BW661" i="1"/>
  <c r="CG661" i="1" s="1"/>
  <c r="BW662" i="1"/>
  <c r="CG662" i="1" s="1"/>
  <c r="BW663" i="1"/>
  <c r="CG663" i="1" s="1"/>
  <c r="BW664" i="1"/>
  <c r="CG664" i="1" s="1"/>
  <c r="BW665" i="1"/>
  <c r="CG665" i="1" s="1"/>
  <c r="BW666" i="1"/>
  <c r="CG666" i="1" s="1"/>
  <c r="BW667" i="1"/>
  <c r="CG667" i="1" s="1"/>
  <c r="BW668" i="1"/>
  <c r="CG668" i="1" s="1"/>
  <c r="BW669" i="1"/>
  <c r="CG669" i="1" s="1"/>
  <c r="BW670" i="1"/>
  <c r="CG670" i="1" s="1"/>
  <c r="BW671" i="1"/>
  <c r="CG671" i="1" s="1"/>
  <c r="BW672" i="1"/>
  <c r="CG672" i="1" s="1"/>
  <c r="BW673" i="1"/>
  <c r="CG673" i="1" s="1"/>
  <c r="BW674" i="1"/>
  <c r="CG674" i="1" s="1"/>
  <c r="BW675" i="1"/>
  <c r="CG675" i="1" s="1"/>
  <c r="BW676" i="1"/>
  <c r="CG676" i="1" s="1"/>
  <c r="BW677" i="1"/>
  <c r="CG677" i="1" s="1"/>
  <c r="BW678" i="1"/>
  <c r="CG678" i="1" s="1"/>
  <c r="BW679" i="1"/>
  <c r="CG679" i="1" s="1"/>
  <c r="BW680" i="1"/>
  <c r="CG680" i="1" s="1"/>
  <c r="BW681" i="1"/>
  <c r="CG681" i="1" s="1"/>
  <c r="BW682" i="1"/>
  <c r="CG682" i="1" s="1"/>
  <c r="BW683" i="1"/>
  <c r="CG683" i="1" s="1"/>
  <c r="BW684" i="1"/>
  <c r="CG684" i="1" s="1"/>
  <c r="BW685" i="1"/>
  <c r="CG685" i="1" s="1"/>
  <c r="BW686" i="1"/>
  <c r="CG686" i="1" s="1"/>
  <c r="BW687" i="1"/>
  <c r="CG687" i="1" s="1"/>
  <c r="BW688" i="1"/>
  <c r="CG688" i="1" s="1"/>
  <c r="BW689" i="1"/>
  <c r="CG689" i="1" s="1"/>
  <c r="BW690" i="1"/>
  <c r="CG690" i="1" s="1"/>
  <c r="BW691" i="1"/>
  <c r="CG691" i="1" s="1"/>
  <c r="BW692" i="1"/>
  <c r="CG692" i="1" s="1"/>
  <c r="BW693" i="1"/>
  <c r="CG693" i="1" s="1"/>
  <c r="BW694" i="1"/>
  <c r="CG694" i="1" s="1"/>
  <c r="BW695" i="1"/>
  <c r="CG695" i="1" s="1"/>
  <c r="BW696" i="1"/>
  <c r="CG696" i="1" s="1"/>
  <c r="BW697" i="1"/>
  <c r="CG697" i="1" s="1"/>
  <c r="BW698" i="1"/>
  <c r="CG698" i="1" s="1"/>
  <c r="BW699" i="1"/>
  <c r="CG699" i="1" s="1"/>
  <c r="BW700" i="1"/>
  <c r="CG700" i="1" s="1"/>
  <c r="BW701" i="1"/>
  <c r="CG701" i="1" s="1"/>
  <c r="BW702" i="1"/>
  <c r="CG702" i="1" s="1"/>
  <c r="BW703" i="1"/>
  <c r="CG703" i="1" s="1"/>
  <c r="BW704" i="1"/>
  <c r="CG704" i="1" s="1"/>
  <c r="BW705" i="1"/>
  <c r="CG705" i="1" s="1"/>
  <c r="BW706" i="1"/>
  <c r="CG706" i="1" s="1"/>
  <c r="BW707" i="1"/>
  <c r="CG707" i="1" s="1"/>
  <c r="BW708" i="1"/>
  <c r="CG708" i="1" s="1"/>
  <c r="BW709" i="1"/>
  <c r="CG709" i="1" s="1"/>
  <c r="BW710" i="1"/>
  <c r="CG710" i="1" s="1"/>
  <c r="BW711" i="1"/>
  <c r="CG711" i="1" s="1"/>
  <c r="BW712" i="1"/>
  <c r="CG712" i="1" s="1"/>
  <c r="BW713" i="1"/>
  <c r="CG713" i="1" s="1"/>
  <c r="BW714" i="1"/>
  <c r="CG714" i="1" s="1"/>
  <c r="BW715" i="1"/>
  <c r="CG715" i="1" s="1"/>
  <c r="BW716" i="1"/>
  <c r="CG716" i="1" s="1"/>
  <c r="BW717" i="1"/>
  <c r="CG717" i="1" s="1"/>
  <c r="BW718" i="1"/>
  <c r="CG718" i="1" s="1"/>
  <c r="BW719" i="1"/>
  <c r="CG719" i="1" s="1"/>
  <c r="BW720" i="1"/>
  <c r="CG720" i="1" s="1"/>
  <c r="BW721" i="1"/>
  <c r="CG721" i="1" s="1"/>
  <c r="BW722" i="1"/>
  <c r="CG722" i="1" s="1"/>
  <c r="BW723" i="1"/>
  <c r="CG723" i="1" s="1"/>
  <c r="BW724" i="1"/>
  <c r="CG724" i="1" s="1"/>
  <c r="BW725" i="1"/>
  <c r="CG725" i="1" s="1"/>
  <c r="BW726" i="1"/>
  <c r="CG726" i="1" s="1"/>
  <c r="BW727" i="1"/>
  <c r="CG727" i="1" s="1"/>
  <c r="BW728" i="1"/>
  <c r="CG728" i="1" s="1"/>
  <c r="BW729" i="1"/>
  <c r="CG729" i="1" s="1"/>
  <c r="BW730" i="1"/>
  <c r="CG730" i="1" s="1"/>
  <c r="BW731" i="1"/>
  <c r="CG731" i="1" s="1"/>
  <c r="BW732" i="1"/>
  <c r="CG732" i="1" s="1"/>
  <c r="BW733" i="1"/>
  <c r="CG733" i="1" s="1"/>
  <c r="BW734" i="1"/>
  <c r="CG734" i="1" s="1"/>
  <c r="BW735" i="1"/>
  <c r="CG735" i="1" s="1"/>
  <c r="BW736" i="1"/>
  <c r="CG736" i="1" s="1"/>
  <c r="BW737" i="1"/>
  <c r="CG737" i="1" s="1"/>
  <c r="BW738" i="1"/>
  <c r="CG738" i="1" s="1"/>
  <c r="BW739" i="1"/>
  <c r="CG739" i="1" s="1"/>
  <c r="BW740" i="1"/>
  <c r="CG740" i="1" s="1"/>
  <c r="BW741" i="1"/>
  <c r="CG741" i="1" s="1"/>
  <c r="BW742" i="1"/>
  <c r="CG742" i="1" s="1"/>
  <c r="BW743" i="1"/>
  <c r="CG743" i="1" s="1"/>
  <c r="BW744" i="1"/>
  <c r="CG744" i="1" s="1"/>
  <c r="BW745" i="1"/>
  <c r="CG745" i="1" s="1"/>
  <c r="BW746" i="1"/>
  <c r="CG746" i="1" s="1"/>
  <c r="BW747" i="1"/>
  <c r="CG747" i="1" s="1"/>
  <c r="BW748" i="1"/>
  <c r="CG748" i="1" s="1"/>
  <c r="BW749" i="1"/>
  <c r="CG749" i="1" s="1"/>
  <c r="BW750" i="1"/>
  <c r="CG750" i="1" s="1"/>
  <c r="BW751" i="1"/>
  <c r="CG751" i="1" s="1"/>
  <c r="BW752" i="1"/>
  <c r="CG752" i="1" s="1"/>
  <c r="BW753" i="1"/>
  <c r="CG753" i="1" s="1"/>
  <c r="BW754" i="1"/>
  <c r="CG754" i="1" s="1"/>
  <c r="BW755" i="1"/>
  <c r="CG755" i="1" s="1"/>
  <c r="BW756" i="1"/>
  <c r="CG756" i="1" s="1"/>
  <c r="BW758" i="1"/>
  <c r="CG758" i="1" s="1"/>
  <c r="BW759" i="1"/>
  <c r="CG759" i="1" s="1"/>
  <c r="BW760" i="1"/>
  <c r="CG760" i="1" s="1"/>
  <c r="BW761" i="1"/>
  <c r="CG761" i="1" s="1"/>
  <c r="BW762" i="1"/>
  <c r="CG762" i="1" s="1"/>
  <c r="BW763" i="1"/>
  <c r="CG763" i="1" s="1"/>
  <c r="BW764" i="1"/>
  <c r="CG764" i="1" s="1"/>
  <c r="BW765" i="1"/>
  <c r="CG765" i="1" s="1"/>
  <c r="BW766" i="1"/>
  <c r="CG766" i="1" s="1"/>
  <c r="BW767" i="1"/>
  <c r="CG767" i="1" s="1"/>
  <c r="BW768" i="1"/>
  <c r="CG768" i="1" s="1"/>
  <c r="BW769" i="1"/>
  <c r="CG769" i="1" s="1"/>
  <c r="BW770" i="1"/>
  <c r="CG770" i="1" s="1"/>
  <c r="BW771" i="1"/>
  <c r="CG771" i="1" s="1"/>
  <c r="BW772" i="1"/>
  <c r="CG772" i="1" s="1"/>
  <c r="BW773" i="1"/>
  <c r="CG773" i="1" s="1"/>
  <c r="BW774" i="1"/>
  <c r="CG774" i="1" s="1"/>
  <c r="BW775" i="1"/>
  <c r="CG775" i="1" s="1"/>
  <c r="BW776" i="1"/>
  <c r="CG776" i="1" s="1"/>
  <c r="BW777" i="1"/>
  <c r="CG777" i="1" s="1"/>
  <c r="BW778" i="1"/>
  <c r="CG778" i="1" s="1"/>
  <c r="BW779" i="1"/>
  <c r="CG779" i="1" s="1"/>
  <c r="BW780" i="1"/>
  <c r="CG780" i="1" s="1"/>
  <c r="BW781" i="1"/>
  <c r="CG781" i="1" s="1"/>
  <c r="BW782" i="1"/>
  <c r="CG782" i="1" s="1"/>
  <c r="BW783" i="1"/>
  <c r="CG783" i="1" s="1"/>
  <c r="BW784" i="1"/>
  <c r="CG784" i="1" s="1"/>
  <c r="BW785" i="1"/>
  <c r="CG785" i="1" s="1"/>
  <c r="BW786" i="1"/>
  <c r="CG786" i="1" s="1"/>
  <c r="BW787" i="1"/>
  <c r="CG787" i="1" s="1"/>
  <c r="BW788" i="1"/>
  <c r="CG788" i="1" s="1"/>
  <c r="BW789" i="1"/>
  <c r="CG789" i="1" s="1"/>
  <c r="BW790" i="1"/>
  <c r="CG790" i="1" s="1"/>
  <c r="BW791" i="1"/>
  <c r="CG791" i="1" s="1"/>
  <c r="BW792" i="1"/>
  <c r="CG792" i="1" s="1"/>
  <c r="BW793" i="1"/>
  <c r="CG793" i="1" s="1"/>
  <c r="BW794" i="1"/>
  <c r="CG794" i="1" s="1"/>
  <c r="BW795" i="1"/>
  <c r="CG795" i="1" s="1"/>
  <c r="BW796" i="1"/>
  <c r="CG796" i="1" s="1"/>
  <c r="BW797" i="1"/>
  <c r="CG797" i="1" s="1"/>
  <c r="BW798" i="1"/>
  <c r="CG798" i="1" s="1"/>
  <c r="BW799" i="1"/>
  <c r="CG799" i="1" s="1"/>
  <c r="BW800" i="1"/>
  <c r="CG800" i="1" s="1"/>
  <c r="BW801" i="1"/>
  <c r="CG801" i="1" s="1"/>
  <c r="BW802" i="1"/>
  <c r="CG802" i="1" s="1"/>
  <c r="BW803" i="1"/>
  <c r="CG803" i="1" s="1"/>
  <c r="BW804" i="1"/>
  <c r="CG804" i="1" s="1"/>
  <c r="BW805" i="1"/>
  <c r="CG805" i="1" s="1"/>
  <c r="BW806" i="1"/>
  <c r="CG806" i="1" s="1"/>
  <c r="BW807" i="1"/>
  <c r="CG807" i="1" s="1"/>
  <c r="BW808" i="1"/>
  <c r="CG808" i="1" s="1"/>
  <c r="BW809" i="1"/>
  <c r="CG809" i="1" s="1"/>
  <c r="BW810" i="1"/>
  <c r="CG810" i="1" s="1"/>
  <c r="BW811" i="1"/>
  <c r="CG811" i="1" s="1"/>
  <c r="BW812" i="1"/>
  <c r="CG812" i="1" s="1"/>
  <c r="BW813" i="1"/>
  <c r="CG813" i="1" s="1"/>
  <c r="BW814" i="1"/>
  <c r="CG814" i="1" s="1"/>
  <c r="BW815" i="1"/>
  <c r="CG815" i="1" s="1"/>
  <c r="BW816" i="1"/>
  <c r="CG816" i="1" s="1"/>
  <c r="BW817" i="1"/>
  <c r="CG817" i="1" s="1"/>
  <c r="BW818" i="1"/>
  <c r="CG818" i="1" s="1"/>
  <c r="BW819" i="1"/>
  <c r="CG819" i="1" s="1"/>
  <c r="BW820" i="1"/>
  <c r="CG820" i="1" s="1"/>
  <c r="BW821" i="1"/>
  <c r="CG821" i="1" s="1"/>
  <c r="BW822" i="1"/>
  <c r="CG822" i="1" s="1"/>
  <c r="BW823" i="1"/>
  <c r="CG823" i="1" s="1"/>
  <c r="BW824" i="1"/>
  <c r="CG824" i="1" s="1"/>
  <c r="BW825" i="1"/>
  <c r="CG825" i="1" s="1"/>
  <c r="BW826" i="1"/>
  <c r="CG826" i="1" s="1"/>
  <c r="BW827" i="1"/>
  <c r="CG827" i="1" s="1"/>
  <c r="BW828" i="1"/>
  <c r="CG828" i="1" s="1"/>
  <c r="BW829" i="1"/>
  <c r="CG829" i="1" s="1"/>
  <c r="BW830" i="1"/>
  <c r="CG830" i="1" s="1"/>
  <c r="BW831" i="1"/>
  <c r="CG831" i="1" s="1"/>
  <c r="BW832" i="1"/>
  <c r="CG832" i="1" s="1"/>
  <c r="BW833" i="1"/>
  <c r="CG833" i="1" s="1"/>
  <c r="BW834" i="1"/>
  <c r="CG834" i="1" s="1"/>
  <c r="BW835" i="1"/>
  <c r="CG835" i="1" s="1"/>
  <c r="BW836" i="1"/>
  <c r="CG836" i="1" s="1"/>
  <c r="BW837" i="1"/>
  <c r="CG837" i="1" s="1"/>
  <c r="BW838" i="1"/>
  <c r="CG838" i="1" s="1"/>
  <c r="BW839" i="1"/>
  <c r="CG839" i="1" s="1"/>
  <c r="BW840" i="1"/>
  <c r="CG840" i="1" s="1"/>
  <c r="BW841" i="1"/>
  <c r="CG841" i="1" s="1"/>
  <c r="BW842" i="1"/>
  <c r="CG842" i="1" s="1"/>
  <c r="BW843" i="1"/>
  <c r="CG843" i="1" s="1"/>
  <c r="BW844" i="1"/>
  <c r="CG844" i="1" s="1"/>
  <c r="BW845" i="1"/>
  <c r="CG845" i="1" s="1"/>
  <c r="BW846" i="1"/>
  <c r="CG846" i="1" s="1"/>
  <c r="BW847" i="1"/>
  <c r="CG847" i="1" s="1"/>
  <c r="BW848" i="1"/>
  <c r="CG848" i="1" s="1"/>
  <c r="BW849" i="1"/>
  <c r="CG849" i="1" s="1"/>
  <c r="BW850" i="1"/>
  <c r="CG850" i="1" s="1"/>
  <c r="BW851" i="1"/>
  <c r="CG851" i="1" s="1"/>
  <c r="BW852" i="1"/>
  <c r="CG852" i="1" s="1"/>
  <c r="BW853" i="1"/>
  <c r="CG853" i="1" s="1"/>
  <c r="BW854" i="1"/>
  <c r="CG854" i="1" s="1"/>
  <c r="BW855" i="1"/>
  <c r="CG855" i="1" s="1"/>
  <c r="BW856" i="1"/>
  <c r="CG856" i="1" s="1"/>
  <c r="BW857" i="1"/>
  <c r="CG857" i="1" s="1"/>
  <c r="BW858" i="1"/>
  <c r="CG858" i="1" s="1"/>
  <c r="BW859" i="1"/>
  <c r="CG859" i="1" s="1"/>
  <c r="BW860" i="1"/>
  <c r="CG860" i="1" s="1"/>
  <c r="BW861" i="1"/>
  <c r="CG861" i="1" s="1"/>
  <c r="BW862" i="1"/>
  <c r="CG862" i="1" s="1"/>
  <c r="BW863" i="1"/>
  <c r="CG863" i="1" s="1"/>
  <c r="BW864" i="1"/>
  <c r="CG864" i="1" s="1"/>
  <c r="BW865" i="1"/>
  <c r="CG865" i="1" s="1"/>
  <c r="BW866" i="1"/>
  <c r="CG866" i="1" s="1"/>
  <c r="BW867" i="1"/>
  <c r="CG867" i="1" s="1"/>
  <c r="BW868" i="1"/>
  <c r="CG868" i="1" s="1"/>
  <c r="BW869" i="1"/>
  <c r="CG869" i="1" s="1"/>
  <c r="BW870" i="1"/>
  <c r="CG870" i="1" s="1"/>
  <c r="BW871" i="1"/>
  <c r="CG871" i="1" s="1"/>
  <c r="BW872" i="1"/>
  <c r="CG872" i="1" s="1"/>
  <c r="BW873" i="1"/>
  <c r="CG873" i="1" s="1"/>
  <c r="BW874" i="1"/>
  <c r="CG874" i="1" s="1"/>
  <c r="BW875" i="1"/>
  <c r="CG875" i="1" s="1"/>
  <c r="BW876" i="1"/>
  <c r="CG876" i="1" s="1"/>
  <c r="BW877" i="1"/>
  <c r="CG877" i="1" s="1"/>
  <c r="BW878" i="1"/>
  <c r="CG878" i="1" s="1"/>
  <c r="BW879" i="1"/>
  <c r="CG879" i="1" s="1"/>
  <c r="BW880" i="1"/>
  <c r="CG880" i="1" s="1"/>
  <c r="BW881" i="1"/>
  <c r="CG881" i="1" s="1"/>
  <c r="BW882" i="1"/>
  <c r="CG882" i="1" s="1"/>
  <c r="BW883" i="1"/>
  <c r="CG883" i="1" s="1"/>
  <c r="BW884" i="1"/>
  <c r="CG884" i="1" s="1"/>
  <c r="BW885" i="1"/>
  <c r="CG885" i="1" s="1"/>
  <c r="BW886" i="1"/>
  <c r="CG886" i="1" s="1"/>
  <c r="BW887" i="1"/>
  <c r="CG887" i="1" s="1"/>
  <c r="BW888" i="1"/>
  <c r="CG888" i="1" s="1"/>
  <c r="BW889" i="1"/>
  <c r="CG889" i="1" s="1"/>
  <c r="BW890" i="1"/>
  <c r="CG890" i="1" s="1"/>
  <c r="BW891" i="1"/>
  <c r="CG891" i="1" s="1"/>
  <c r="BW892" i="1"/>
  <c r="CG892" i="1" s="1"/>
  <c r="BW893" i="1"/>
  <c r="CG893" i="1" s="1"/>
  <c r="BW894" i="1"/>
  <c r="CG894" i="1" s="1"/>
  <c r="BW895" i="1"/>
  <c r="CG895" i="1" s="1"/>
  <c r="BW896" i="1"/>
  <c r="CG896" i="1" s="1"/>
  <c r="BW897" i="1"/>
  <c r="CG897" i="1" s="1"/>
  <c r="BW898" i="1"/>
  <c r="CG898" i="1" s="1"/>
  <c r="BW899" i="1"/>
  <c r="CG899" i="1" s="1"/>
  <c r="BW900" i="1"/>
  <c r="CG900" i="1" s="1"/>
  <c r="BW901" i="1"/>
  <c r="CG901" i="1" s="1"/>
  <c r="BW902" i="1"/>
  <c r="CG902" i="1" s="1"/>
  <c r="BW903" i="1"/>
  <c r="CG903" i="1" s="1"/>
  <c r="BW904" i="1"/>
  <c r="CG904" i="1" s="1"/>
  <c r="BW905" i="1"/>
  <c r="CG905" i="1" s="1"/>
  <c r="BW906" i="1"/>
  <c r="CG906" i="1" s="1"/>
  <c r="BW907" i="1"/>
  <c r="CG907" i="1" s="1"/>
  <c r="BW908" i="1"/>
  <c r="CG908" i="1" s="1"/>
  <c r="BW909" i="1"/>
  <c r="CG909" i="1" s="1"/>
  <c r="BW910" i="1"/>
  <c r="CG910" i="1" s="1"/>
  <c r="BW911" i="1"/>
  <c r="CG911" i="1" s="1"/>
  <c r="BW912" i="1"/>
  <c r="CG912" i="1" s="1"/>
  <c r="BW913" i="1"/>
  <c r="CG913" i="1" s="1"/>
  <c r="BW914" i="1"/>
  <c r="CG914" i="1" s="1"/>
  <c r="BW915" i="1"/>
  <c r="CG915" i="1" s="1"/>
  <c r="BW916" i="1"/>
  <c r="CG916" i="1" s="1"/>
  <c r="BW917" i="1"/>
  <c r="CG917" i="1" s="1"/>
  <c r="BW918" i="1"/>
  <c r="CG918" i="1" s="1"/>
  <c r="BW919" i="1"/>
  <c r="CG919" i="1" s="1"/>
  <c r="BW920" i="1"/>
  <c r="CG920" i="1" s="1"/>
  <c r="BW921" i="1"/>
  <c r="CG921" i="1" s="1"/>
  <c r="BW922" i="1"/>
  <c r="CG922" i="1" s="1"/>
  <c r="BW923" i="1"/>
  <c r="CG923" i="1" s="1"/>
  <c r="BW924" i="1"/>
  <c r="CG924" i="1" s="1"/>
  <c r="BW925" i="1"/>
  <c r="CG925" i="1" s="1"/>
  <c r="BW926" i="1"/>
  <c r="CG926" i="1" s="1"/>
  <c r="BW927" i="1"/>
  <c r="CG927" i="1" s="1"/>
  <c r="BW928" i="1"/>
  <c r="CG928" i="1" s="1"/>
  <c r="BW929" i="1"/>
  <c r="CG929" i="1" s="1"/>
  <c r="BW930" i="1"/>
  <c r="CG930" i="1" s="1"/>
  <c r="BW931" i="1"/>
  <c r="CG931" i="1" s="1"/>
  <c r="BW932" i="1"/>
  <c r="CG932" i="1" s="1"/>
  <c r="BW933" i="1"/>
  <c r="CG933" i="1" s="1"/>
  <c r="BW934" i="1"/>
  <c r="CG934" i="1" s="1"/>
  <c r="BW935" i="1"/>
  <c r="CG935" i="1" s="1"/>
  <c r="BW936" i="1"/>
  <c r="CG936" i="1" s="1"/>
  <c r="BW937" i="1"/>
  <c r="CG937" i="1" s="1"/>
  <c r="BW938" i="1"/>
  <c r="CG938" i="1" s="1"/>
  <c r="BW939" i="1"/>
  <c r="CG939" i="1" s="1"/>
  <c r="BW940" i="1"/>
  <c r="CG940" i="1" s="1"/>
  <c r="BW941" i="1"/>
  <c r="CG941" i="1" s="1"/>
  <c r="BW942" i="1"/>
  <c r="CG942" i="1" s="1"/>
  <c r="BW943" i="1"/>
  <c r="CG943" i="1" s="1"/>
  <c r="BW944" i="1"/>
  <c r="CG944" i="1" s="1"/>
  <c r="BW945" i="1"/>
  <c r="CG945" i="1" s="1"/>
  <c r="BW946" i="1"/>
  <c r="CG946" i="1" s="1"/>
  <c r="BW947" i="1"/>
  <c r="CG947" i="1" s="1"/>
  <c r="BW948" i="1"/>
  <c r="CG948" i="1" s="1"/>
  <c r="BW949" i="1"/>
  <c r="CG949" i="1" s="1"/>
  <c r="BW950" i="1"/>
  <c r="CG950" i="1" s="1"/>
  <c r="BW951" i="1"/>
  <c r="CG951" i="1" s="1"/>
  <c r="BW952" i="1"/>
  <c r="CG952" i="1" s="1"/>
  <c r="BW953" i="1"/>
  <c r="CG953" i="1" s="1"/>
  <c r="BW954" i="1"/>
  <c r="CG954" i="1" s="1"/>
  <c r="BW955" i="1"/>
  <c r="CG955" i="1" s="1"/>
  <c r="BW956" i="1"/>
  <c r="CG956" i="1" s="1"/>
  <c r="BW957" i="1"/>
  <c r="CG957" i="1" s="1"/>
  <c r="BW958" i="1"/>
  <c r="CG958" i="1" s="1"/>
  <c r="BW959" i="1"/>
  <c r="CG959" i="1" s="1"/>
  <c r="BW960" i="1"/>
  <c r="CG960" i="1" s="1"/>
  <c r="BW961" i="1"/>
  <c r="CG961" i="1" s="1"/>
  <c r="BW962" i="1"/>
  <c r="CG962" i="1" s="1"/>
  <c r="BW963" i="1"/>
  <c r="CG963" i="1" s="1"/>
  <c r="BW964" i="1"/>
  <c r="CG964" i="1" s="1"/>
  <c r="BW965" i="1"/>
  <c r="CG965" i="1" s="1"/>
  <c r="BW966" i="1"/>
  <c r="CG966" i="1" s="1"/>
  <c r="BW967" i="1"/>
  <c r="CG967" i="1" s="1"/>
  <c r="BW968" i="1"/>
  <c r="CG968" i="1" s="1"/>
  <c r="BW969" i="1"/>
  <c r="CG969" i="1" s="1"/>
  <c r="BW970" i="1"/>
  <c r="CG970" i="1" s="1"/>
  <c r="BW971" i="1"/>
  <c r="CG971" i="1" s="1"/>
  <c r="BW972" i="1"/>
  <c r="CG972" i="1" s="1"/>
  <c r="BW973" i="1"/>
  <c r="CG973" i="1" s="1"/>
  <c r="BW974" i="1"/>
  <c r="CG974" i="1" s="1"/>
  <c r="BW975" i="1"/>
  <c r="CG975" i="1" s="1"/>
  <c r="BW976" i="1"/>
  <c r="CG976" i="1" s="1"/>
  <c r="BW977" i="1"/>
  <c r="CG977" i="1" s="1"/>
  <c r="BW978" i="1"/>
  <c r="CG978" i="1" s="1"/>
  <c r="BW979" i="1"/>
  <c r="CG979" i="1" s="1"/>
  <c r="BW980" i="1"/>
  <c r="CG980" i="1" s="1"/>
  <c r="BW981" i="1"/>
  <c r="CG981" i="1" s="1"/>
  <c r="Y50" i="33" l="1"/>
  <c r="Y54" i="33"/>
  <c r="Y58" i="33"/>
  <c r="Y62" i="33"/>
  <c r="Y66" i="33"/>
  <c r="Y70" i="33"/>
  <c r="Y74" i="33"/>
  <c r="Y78" i="33"/>
  <c r="Y82" i="33"/>
  <c r="Y94" i="33"/>
  <c r="Y98" i="33"/>
  <c r="Y110" i="33"/>
  <c r="Y114" i="33"/>
  <c r="Y121" i="33"/>
  <c r="Y105" i="33"/>
  <c r="Y73" i="33"/>
  <c r="Y57" i="33"/>
  <c r="Y116" i="33"/>
  <c r="Y100" i="33"/>
  <c r="Y68" i="33"/>
  <c r="Y52" i="33"/>
  <c r="Y111" i="33"/>
  <c r="Y95" i="33"/>
  <c r="Y63" i="33"/>
  <c r="Y69" i="33"/>
  <c r="Y53" i="33"/>
  <c r="Y112" i="33"/>
  <c r="Y96" i="33"/>
  <c r="Y64" i="33"/>
  <c r="Y48" i="33"/>
  <c r="Y107" i="33"/>
  <c r="Y91" i="33"/>
  <c r="Y75" i="33"/>
  <c r="Y59" i="33"/>
  <c r="Y65" i="33"/>
  <c r="Y49" i="33"/>
  <c r="Y108" i="33"/>
  <c r="Y76" i="33"/>
  <c r="Y60" i="33"/>
  <c r="Y119" i="33"/>
  <c r="Y103" i="33"/>
  <c r="Y71" i="33"/>
  <c r="Y55" i="33"/>
  <c r="Y109" i="33"/>
  <c r="Y93" i="33"/>
  <c r="Y85" i="33"/>
  <c r="Y113" i="33"/>
  <c r="Y77" i="33"/>
  <c r="Y72" i="33"/>
  <c r="Y67" i="33"/>
  <c r="Y61" i="33"/>
  <c r="Y56" i="33"/>
  <c r="Y115" i="33"/>
  <c r="Y51" i="33"/>
  <c r="Y99" i="33"/>
  <c r="Y88" i="33"/>
  <c r="Y38" i="33"/>
  <c r="Y86" i="33"/>
  <c r="Y6" i="33" l="1"/>
  <c r="Y24" i="33"/>
  <c r="Y34" i="33"/>
  <c r="Y30" i="33"/>
  <c r="Y13" i="33"/>
  <c r="Y27" i="33"/>
  <c r="Y31" i="33"/>
  <c r="Y36" i="33"/>
  <c r="Y18" i="33"/>
  <c r="Y3" i="33"/>
  <c r="Y32" i="33"/>
  <c r="Y14" i="33"/>
  <c r="Y39" i="33"/>
  <c r="Y44" i="33"/>
  <c r="Y41" i="33"/>
  <c r="Y40" i="33"/>
  <c r="Y43" i="33"/>
  <c r="Y46" i="33"/>
  <c r="Y19" i="33"/>
  <c r="Y29" i="33"/>
  <c r="Y104" i="33"/>
  <c r="Y101" i="33"/>
  <c r="Y7" i="33"/>
  <c r="Y12" i="33"/>
  <c r="Y17" i="33"/>
  <c r="Y81" i="33"/>
  <c r="Y2" i="33"/>
  <c r="Y5" i="33"/>
  <c r="Y4" i="33"/>
  <c r="Y9" i="33"/>
  <c r="Y122" i="33"/>
  <c r="Y106" i="33"/>
  <c r="Y90" i="33"/>
  <c r="Y42" i="33"/>
  <c r="Y26" i="33"/>
  <c r="Y10" i="33"/>
  <c r="Y37" i="33"/>
  <c r="Y47" i="33"/>
  <c r="Y83" i="33"/>
  <c r="Y35" i="33"/>
  <c r="Y45" i="33"/>
  <c r="Y120" i="33"/>
  <c r="Y8" i="33"/>
  <c r="Y97" i="33"/>
  <c r="Y117" i="33"/>
  <c r="Y23" i="33"/>
  <c r="Y87" i="33"/>
  <c r="Y28" i="33"/>
  <c r="Y92" i="33"/>
  <c r="Y33" i="33"/>
  <c r="Y11" i="33"/>
  <c r="Y16" i="33"/>
  <c r="Y80" i="33"/>
  <c r="Y21" i="33"/>
  <c r="Y15" i="33"/>
  <c r="Y79" i="33"/>
  <c r="Y20" i="33"/>
  <c r="Y84" i="33"/>
  <c r="Y25" i="33"/>
  <c r="Y89" i="33"/>
  <c r="Y118" i="33"/>
  <c r="Y102" i="33"/>
  <c r="Y22" i="33"/>
  <c r="CF2" i="1"/>
  <c r="CF3"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CF41" i="1"/>
  <c r="CF42" i="1"/>
  <c r="CF43" i="1"/>
  <c r="CF44" i="1"/>
  <c r="CF45" i="1"/>
  <c r="CF46" i="1"/>
  <c r="CF47" i="1"/>
  <c r="CF48" i="1"/>
  <c r="CF49" i="1"/>
  <c r="CF50" i="1"/>
  <c r="CF51" i="1"/>
  <c r="CF52" i="1"/>
  <c r="CF53" i="1"/>
  <c r="CF54" i="1"/>
  <c r="CF55" i="1"/>
  <c r="CF56" i="1"/>
  <c r="CF57" i="1"/>
  <c r="CF58" i="1"/>
  <c r="CF59" i="1"/>
  <c r="CF60" i="1"/>
  <c r="CF61" i="1"/>
  <c r="CF62" i="1"/>
  <c r="CF63" i="1"/>
  <c r="CF64" i="1"/>
  <c r="CF65" i="1"/>
  <c r="CF66" i="1"/>
  <c r="CF67" i="1"/>
  <c r="CF68" i="1"/>
  <c r="CF69" i="1"/>
  <c r="CF70" i="1"/>
  <c r="CF71" i="1"/>
  <c r="CF72" i="1"/>
  <c r="CF73" i="1"/>
  <c r="CF74" i="1"/>
  <c r="CF75" i="1"/>
  <c r="CF76" i="1"/>
  <c r="CF77" i="1"/>
  <c r="CF78" i="1"/>
  <c r="CF79" i="1"/>
  <c r="CF80" i="1"/>
  <c r="CF81" i="1"/>
  <c r="CF82" i="1"/>
  <c r="CF83" i="1"/>
  <c r="CF84" i="1"/>
  <c r="CF85" i="1"/>
  <c r="CF86" i="1"/>
  <c r="CF87" i="1"/>
  <c r="CF88" i="1"/>
  <c r="CF89" i="1"/>
  <c r="CF90" i="1"/>
  <c r="CF91" i="1"/>
  <c r="CF92" i="1"/>
  <c r="CF93" i="1"/>
  <c r="CF94" i="1"/>
  <c r="CF95" i="1"/>
  <c r="CF96" i="1"/>
  <c r="CF97" i="1"/>
  <c r="CF98" i="1"/>
  <c r="CF99" i="1"/>
  <c r="CF100" i="1"/>
  <c r="CF101" i="1"/>
  <c r="CF102" i="1"/>
  <c r="CF103" i="1"/>
  <c r="CF104" i="1"/>
  <c r="CF105" i="1"/>
  <c r="CF106" i="1"/>
  <c r="CF107" i="1"/>
  <c r="CF108" i="1"/>
  <c r="CF109" i="1"/>
  <c r="CF110" i="1"/>
  <c r="CF111" i="1"/>
  <c r="CF112" i="1"/>
  <c r="CF113" i="1"/>
  <c r="CF114" i="1"/>
  <c r="CF115" i="1"/>
  <c r="CF116" i="1"/>
  <c r="CF117" i="1"/>
  <c r="CF118" i="1"/>
  <c r="CF119" i="1"/>
  <c r="CF120" i="1"/>
  <c r="CF121" i="1"/>
  <c r="CF122" i="1"/>
  <c r="CF123" i="1"/>
  <c r="CF124" i="1"/>
  <c r="CF125" i="1"/>
  <c r="CF126" i="1"/>
  <c r="CF127" i="1"/>
  <c r="CF128" i="1"/>
  <c r="CF129" i="1"/>
  <c r="CF130" i="1"/>
  <c r="CF131" i="1"/>
  <c r="CF132" i="1"/>
  <c r="CF133" i="1"/>
  <c r="CF134" i="1"/>
  <c r="CF135" i="1"/>
  <c r="CF136" i="1"/>
  <c r="CF137" i="1"/>
  <c r="CF138" i="1"/>
  <c r="CF139" i="1"/>
  <c r="CF140" i="1"/>
  <c r="CF141" i="1"/>
  <c r="CF142" i="1"/>
  <c r="CF143" i="1"/>
  <c r="CF144" i="1"/>
  <c r="CF145" i="1"/>
  <c r="CF146" i="1"/>
  <c r="CF147" i="1"/>
  <c r="CF148" i="1"/>
  <c r="CF149" i="1"/>
  <c r="CF150" i="1"/>
  <c r="CF151" i="1"/>
  <c r="CF152" i="1"/>
  <c r="CF153" i="1"/>
  <c r="CF154" i="1"/>
  <c r="CF155" i="1"/>
  <c r="CF156" i="1"/>
  <c r="CF157" i="1"/>
  <c r="CF158" i="1"/>
  <c r="CF159" i="1"/>
  <c r="CF160" i="1"/>
  <c r="CF161" i="1"/>
  <c r="CF162" i="1"/>
  <c r="CF163" i="1"/>
  <c r="CF164" i="1"/>
  <c r="CF165" i="1"/>
  <c r="CF166" i="1"/>
  <c r="CF167" i="1"/>
  <c r="CF168" i="1"/>
  <c r="CF169" i="1"/>
  <c r="CF170" i="1"/>
  <c r="CF171" i="1"/>
  <c r="CF172" i="1"/>
  <c r="CF173" i="1"/>
  <c r="CF174" i="1"/>
  <c r="CF175" i="1"/>
  <c r="CF176" i="1"/>
  <c r="CF177" i="1"/>
  <c r="CF178" i="1"/>
  <c r="CF179" i="1"/>
  <c r="CF180" i="1"/>
  <c r="CF181" i="1"/>
  <c r="CF182" i="1"/>
  <c r="CF183" i="1"/>
  <c r="CF184" i="1"/>
  <c r="CF185" i="1"/>
  <c r="CF186" i="1"/>
  <c r="CF187" i="1"/>
  <c r="CF188" i="1"/>
  <c r="CF189" i="1"/>
  <c r="CF190" i="1"/>
  <c r="CF191" i="1"/>
  <c r="CF192" i="1"/>
  <c r="CF193" i="1"/>
  <c r="CF194" i="1"/>
  <c r="CF195" i="1"/>
  <c r="CF196" i="1"/>
  <c r="CF197" i="1"/>
  <c r="CF198" i="1"/>
  <c r="CF199" i="1"/>
  <c r="CF200" i="1"/>
  <c r="CF201" i="1"/>
  <c r="CF202" i="1"/>
  <c r="CF203" i="1"/>
  <c r="CF204" i="1"/>
  <c r="CF205" i="1"/>
  <c r="CF206" i="1"/>
  <c r="CF207" i="1"/>
  <c r="CF208" i="1"/>
  <c r="CF209" i="1"/>
  <c r="CF210" i="1"/>
  <c r="CF211" i="1"/>
  <c r="CF212" i="1"/>
  <c r="CF213" i="1"/>
  <c r="CF214" i="1"/>
  <c r="CF215" i="1"/>
  <c r="CF216" i="1"/>
  <c r="CF217" i="1"/>
  <c r="CF218" i="1"/>
  <c r="CF219" i="1"/>
  <c r="CF220" i="1"/>
  <c r="CF221" i="1"/>
  <c r="CF222" i="1"/>
  <c r="CF223" i="1"/>
  <c r="CF224" i="1"/>
  <c r="CF225" i="1"/>
  <c r="CF226" i="1"/>
  <c r="CF227" i="1"/>
  <c r="CF228" i="1"/>
  <c r="CF229" i="1"/>
  <c r="CF230" i="1"/>
  <c r="CF231" i="1"/>
  <c r="CF232" i="1"/>
  <c r="CF233" i="1"/>
  <c r="CF234" i="1"/>
  <c r="CF235" i="1"/>
  <c r="CF236" i="1"/>
  <c r="CF237" i="1"/>
  <c r="CF238" i="1"/>
  <c r="CF239" i="1"/>
  <c r="CF240" i="1"/>
  <c r="CF241" i="1"/>
  <c r="CF242" i="1"/>
  <c r="CF243" i="1"/>
  <c r="CF244" i="1"/>
  <c r="CF245" i="1"/>
  <c r="CF246" i="1"/>
  <c r="CF247" i="1"/>
  <c r="CF248" i="1"/>
  <c r="CF249" i="1"/>
  <c r="CF250" i="1"/>
  <c r="CF251" i="1"/>
  <c r="CF252" i="1"/>
  <c r="CF253" i="1"/>
  <c r="CF254" i="1"/>
  <c r="CF255" i="1"/>
  <c r="CF256" i="1"/>
  <c r="CF257" i="1"/>
  <c r="CF258" i="1"/>
  <c r="CF259" i="1"/>
  <c r="CF260" i="1"/>
  <c r="CF261" i="1"/>
  <c r="CF262" i="1"/>
  <c r="CF263" i="1"/>
  <c r="CF264" i="1"/>
  <c r="CF265" i="1"/>
  <c r="CF266" i="1"/>
  <c r="CF267" i="1"/>
  <c r="CF268" i="1"/>
  <c r="CF269" i="1"/>
  <c r="CF270" i="1"/>
  <c r="CF271" i="1"/>
  <c r="CF272" i="1"/>
  <c r="CF273" i="1"/>
  <c r="CF274" i="1"/>
  <c r="CF275" i="1"/>
  <c r="CF276" i="1"/>
  <c r="CF277" i="1"/>
  <c r="CF278" i="1"/>
  <c r="CF279" i="1"/>
  <c r="CF280" i="1"/>
  <c r="CF281" i="1"/>
  <c r="CF282" i="1"/>
  <c r="CF283" i="1"/>
  <c r="CF284" i="1"/>
  <c r="CF285" i="1"/>
  <c r="CF286" i="1"/>
  <c r="CF287" i="1"/>
  <c r="CF288" i="1"/>
  <c r="CF289" i="1"/>
  <c r="CF290" i="1"/>
  <c r="CF291" i="1"/>
  <c r="CF292" i="1"/>
  <c r="CF293" i="1"/>
  <c r="CF294" i="1"/>
  <c r="CF295" i="1"/>
  <c r="CF296" i="1"/>
  <c r="CF297" i="1"/>
  <c r="CF298" i="1"/>
  <c r="CF299" i="1"/>
  <c r="CF300" i="1"/>
  <c r="CF301" i="1"/>
  <c r="CF302" i="1"/>
  <c r="CF303" i="1"/>
  <c r="CF304" i="1"/>
  <c r="CF305" i="1"/>
  <c r="CF306" i="1"/>
  <c r="CF307" i="1"/>
  <c r="CF308" i="1"/>
  <c r="CF309" i="1"/>
  <c r="CF310" i="1"/>
  <c r="CF311" i="1"/>
  <c r="CF312" i="1"/>
  <c r="CF313" i="1"/>
  <c r="CF314" i="1"/>
  <c r="CF315" i="1"/>
  <c r="CF316" i="1"/>
  <c r="CF317" i="1"/>
  <c r="CF318" i="1"/>
  <c r="CF319" i="1"/>
  <c r="CF320" i="1"/>
  <c r="CF321" i="1"/>
  <c r="CF322" i="1"/>
  <c r="CF323" i="1"/>
  <c r="CF324" i="1"/>
  <c r="CF325" i="1"/>
  <c r="CF326" i="1"/>
  <c r="CF327" i="1"/>
  <c r="CF328" i="1"/>
  <c r="CF329" i="1"/>
  <c r="CF330" i="1"/>
  <c r="CF331" i="1"/>
  <c r="CF332" i="1"/>
  <c r="CF333" i="1"/>
  <c r="CF334" i="1"/>
  <c r="CF335" i="1"/>
  <c r="CF336" i="1"/>
  <c r="CF337" i="1"/>
  <c r="CF338" i="1"/>
  <c r="CF339" i="1"/>
  <c r="CF340" i="1"/>
  <c r="CF341" i="1"/>
  <c r="CF342" i="1"/>
  <c r="CF343" i="1"/>
  <c r="CF344" i="1"/>
  <c r="CF345" i="1"/>
  <c r="CF346" i="1"/>
  <c r="CF347" i="1"/>
  <c r="CF348" i="1"/>
  <c r="CF349" i="1"/>
  <c r="CF350" i="1"/>
  <c r="CF351" i="1"/>
  <c r="CF352" i="1"/>
  <c r="CF353" i="1"/>
  <c r="CF354" i="1"/>
  <c r="CF355" i="1"/>
  <c r="CF356" i="1"/>
  <c r="CF357" i="1"/>
  <c r="CF358" i="1"/>
  <c r="CF359" i="1"/>
  <c r="CF360" i="1"/>
  <c r="CF361" i="1"/>
  <c r="CF362" i="1"/>
  <c r="CF363" i="1"/>
  <c r="CF364" i="1"/>
  <c r="CF365" i="1"/>
  <c r="CF366" i="1"/>
  <c r="CF367" i="1"/>
  <c r="CF368" i="1"/>
  <c r="CF369" i="1"/>
  <c r="CF370" i="1"/>
  <c r="CF371" i="1"/>
  <c r="CF372" i="1"/>
  <c r="CF373" i="1"/>
  <c r="CF374" i="1"/>
  <c r="CF375" i="1"/>
  <c r="CF376" i="1"/>
  <c r="CF377" i="1"/>
  <c r="CF378" i="1"/>
  <c r="CF379" i="1"/>
  <c r="CF380" i="1"/>
  <c r="CF381" i="1"/>
  <c r="CF382" i="1"/>
  <c r="CF383" i="1"/>
  <c r="CF384" i="1"/>
  <c r="CF385" i="1"/>
  <c r="CF386" i="1"/>
  <c r="CF387" i="1"/>
  <c r="CF388" i="1"/>
  <c r="CF389" i="1"/>
  <c r="CF390" i="1"/>
  <c r="CF391" i="1"/>
  <c r="CF392" i="1"/>
  <c r="CF393" i="1"/>
  <c r="CF394" i="1"/>
  <c r="CF395" i="1"/>
  <c r="CF396" i="1"/>
  <c r="CF397" i="1"/>
  <c r="CF398" i="1"/>
  <c r="CF399" i="1"/>
  <c r="CF400" i="1"/>
  <c r="CF401" i="1"/>
  <c r="CF402" i="1"/>
  <c r="CF403" i="1"/>
  <c r="CF404" i="1"/>
  <c r="CF405" i="1"/>
  <c r="CF406" i="1"/>
  <c r="CF407" i="1"/>
  <c r="CF408" i="1"/>
  <c r="CF409" i="1"/>
  <c r="CF410" i="1"/>
  <c r="CF411" i="1"/>
  <c r="CF412" i="1"/>
  <c r="CF413" i="1"/>
  <c r="CF414" i="1"/>
  <c r="CF415" i="1"/>
  <c r="CF416" i="1"/>
  <c r="CF417" i="1"/>
  <c r="CF418" i="1"/>
  <c r="CF419" i="1"/>
  <c r="CF420" i="1"/>
  <c r="CF421" i="1"/>
  <c r="CF422" i="1"/>
  <c r="CF423" i="1"/>
  <c r="CF424" i="1"/>
  <c r="CF425" i="1"/>
  <c r="CF426" i="1"/>
  <c r="CF427" i="1"/>
  <c r="CF428" i="1"/>
  <c r="CF429" i="1"/>
  <c r="CF430" i="1"/>
  <c r="CF431" i="1"/>
  <c r="CF432" i="1"/>
  <c r="CF433" i="1"/>
  <c r="CF434" i="1"/>
  <c r="CF435" i="1"/>
  <c r="CF436" i="1"/>
  <c r="CF437" i="1"/>
  <c r="CF438" i="1"/>
  <c r="CF439" i="1"/>
  <c r="CF440" i="1"/>
  <c r="CF441" i="1"/>
  <c r="CF442" i="1"/>
  <c r="CF443" i="1"/>
  <c r="CF444" i="1"/>
  <c r="CF445" i="1"/>
  <c r="CF446" i="1"/>
  <c r="CF447" i="1"/>
  <c r="CF448" i="1"/>
  <c r="CF449" i="1"/>
  <c r="CF450" i="1"/>
  <c r="CF451" i="1"/>
  <c r="CF452" i="1"/>
  <c r="CF453" i="1"/>
  <c r="CF454" i="1"/>
  <c r="CF455" i="1"/>
  <c r="CF456" i="1"/>
  <c r="CF457" i="1"/>
  <c r="CF458" i="1"/>
  <c r="CF459" i="1"/>
  <c r="CF460" i="1"/>
  <c r="CF461" i="1"/>
  <c r="CF462" i="1"/>
  <c r="CF463" i="1"/>
  <c r="CF464" i="1"/>
  <c r="CF465" i="1"/>
  <c r="CF466" i="1"/>
  <c r="CF467" i="1"/>
  <c r="CF468" i="1"/>
  <c r="CF469" i="1"/>
  <c r="CF470" i="1"/>
  <c r="CF471" i="1"/>
  <c r="CF472" i="1"/>
  <c r="CF473" i="1"/>
  <c r="CF474" i="1"/>
  <c r="CF475" i="1"/>
  <c r="CF476" i="1"/>
  <c r="CF477" i="1"/>
  <c r="CF478" i="1"/>
  <c r="CF479" i="1"/>
  <c r="CF480" i="1"/>
  <c r="CF481" i="1"/>
  <c r="CF482" i="1"/>
  <c r="CF483" i="1"/>
  <c r="CF484" i="1"/>
  <c r="CF485" i="1"/>
  <c r="CF486" i="1"/>
  <c r="CF487" i="1"/>
  <c r="CF488" i="1"/>
  <c r="CF489" i="1"/>
  <c r="CF490" i="1"/>
  <c r="CF491" i="1"/>
  <c r="CF492" i="1"/>
  <c r="CF493" i="1"/>
  <c r="CF494" i="1"/>
  <c r="CF495" i="1"/>
  <c r="CF496" i="1"/>
  <c r="CF497" i="1"/>
  <c r="CF498" i="1"/>
  <c r="CF499" i="1"/>
  <c r="CF500" i="1"/>
  <c r="CF501" i="1"/>
  <c r="CF502" i="1"/>
  <c r="CF503" i="1"/>
  <c r="CF504" i="1"/>
  <c r="CF505" i="1"/>
  <c r="CF506" i="1"/>
  <c r="CF507" i="1"/>
  <c r="CF508" i="1"/>
  <c r="CF509" i="1"/>
  <c r="CF510" i="1"/>
  <c r="CF511" i="1"/>
  <c r="CF512" i="1"/>
  <c r="CF513" i="1"/>
  <c r="CF514" i="1"/>
  <c r="CF515" i="1"/>
  <c r="CF516" i="1"/>
  <c r="CF517" i="1"/>
  <c r="CF518" i="1"/>
  <c r="CF519" i="1"/>
  <c r="CF520" i="1"/>
  <c r="CF521" i="1"/>
  <c r="CF522" i="1"/>
  <c r="CF523" i="1"/>
  <c r="CF524" i="1"/>
  <c r="CF525" i="1"/>
  <c r="CF526" i="1"/>
  <c r="CF527" i="1"/>
  <c r="CF528" i="1"/>
  <c r="CF529" i="1"/>
  <c r="CF530" i="1"/>
  <c r="CF531" i="1"/>
  <c r="CF532" i="1"/>
  <c r="CF533" i="1"/>
  <c r="CF534" i="1"/>
  <c r="CF535" i="1"/>
  <c r="CF536" i="1"/>
  <c r="CF537" i="1"/>
  <c r="CF538" i="1"/>
  <c r="CF539" i="1"/>
  <c r="CF540" i="1"/>
  <c r="CF541" i="1"/>
  <c r="CF542" i="1"/>
  <c r="CF543" i="1"/>
  <c r="CF544" i="1"/>
  <c r="CF545" i="1"/>
  <c r="CF546" i="1"/>
  <c r="CF547" i="1"/>
  <c r="CF548" i="1"/>
  <c r="CF549" i="1"/>
  <c r="CF550" i="1"/>
  <c r="CF551" i="1"/>
  <c r="CF552" i="1"/>
  <c r="CF553" i="1"/>
  <c r="CF554" i="1"/>
  <c r="CF555" i="1"/>
  <c r="CF556" i="1"/>
  <c r="CF557" i="1"/>
  <c r="CF558" i="1"/>
  <c r="CF559" i="1"/>
  <c r="CF560" i="1"/>
  <c r="CF561" i="1"/>
  <c r="CF562" i="1"/>
  <c r="CF563" i="1"/>
  <c r="CF564" i="1"/>
  <c r="CF565" i="1"/>
  <c r="CF566" i="1"/>
  <c r="CF567" i="1"/>
  <c r="CF568" i="1"/>
  <c r="CF569" i="1"/>
  <c r="CF570" i="1"/>
  <c r="CF571" i="1"/>
  <c r="CF572" i="1"/>
  <c r="CF573" i="1"/>
  <c r="CF574" i="1"/>
  <c r="CF575" i="1"/>
  <c r="CF576" i="1"/>
  <c r="CF577" i="1"/>
  <c r="CF578" i="1"/>
  <c r="CF579" i="1"/>
  <c r="CF580" i="1"/>
  <c r="CF581" i="1"/>
  <c r="CF582" i="1"/>
  <c r="CF583" i="1"/>
  <c r="CF584" i="1"/>
  <c r="CF585" i="1"/>
  <c r="CF586" i="1"/>
  <c r="CF587" i="1"/>
  <c r="CF588" i="1"/>
  <c r="CF589" i="1"/>
  <c r="CF590" i="1"/>
  <c r="CF591" i="1"/>
  <c r="CF592" i="1"/>
  <c r="CF593" i="1"/>
  <c r="CF594" i="1"/>
  <c r="CF595" i="1"/>
  <c r="CF596" i="1"/>
  <c r="CF597" i="1"/>
  <c r="CF598" i="1"/>
  <c r="CF599" i="1"/>
  <c r="CF600" i="1"/>
  <c r="CF601" i="1"/>
  <c r="CF602" i="1"/>
  <c r="CF603" i="1"/>
  <c r="CF604" i="1"/>
  <c r="CF605" i="1"/>
  <c r="CF606" i="1"/>
  <c r="CF607" i="1"/>
  <c r="CF608" i="1"/>
  <c r="CF609" i="1"/>
  <c r="CF610" i="1"/>
  <c r="CF611" i="1"/>
  <c r="CF612" i="1"/>
  <c r="CF613" i="1"/>
  <c r="CF614" i="1"/>
  <c r="CF615" i="1"/>
  <c r="CF616" i="1"/>
  <c r="CF617" i="1"/>
  <c r="CF618" i="1"/>
  <c r="CF619" i="1"/>
  <c r="CF620" i="1"/>
  <c r="CF621" i="1"/>
  <c r="CF622" i="1"/>
  <c r="CF623" i="1"/>
  <c r="CF624" i="1"/>
  <c r="CF625" i="1"/>
  <c r="CF626" i="1"/>
  <c r="CF627" i="1"/>
  <c r="CF628" i="1"/>
  <c r="CF629" i="1"/>
  <c r="CF630" i="1"/>
  <c r="CF631" i="1"/>
  <c r="CF632" i="1"/>
  <c r="CF633" i="1"/>
  <c r="CF634" i="1"/>
  <c r="CF635" i="1"/>
  <c r="CF636" i="1"/>
  <c r="CF637" i="1"/>
  <c r="CF638" i="1"/>
  <c r="CF639" i="1"/>
  <c r="CF640" i="1"/>
  <c r="CF641" i="1"/>
  <c r="CF642" i="1"/>
  <c r="CF643" i="1"/>
  <c r="CF644" i="1"/>
  <c r="CF645" i="1"/>
  <c r="CF646" i="1"/>
  <c r="CF647" i="1"/>
  <c r="CF648" i="1"/>
  <c r="CF649" i="1"/>
  <c r="CF650" i="1"/>
  <c r="CF651" i="1"/>
  <c r="CF652" i="1"/>
  <c r="CF653" i="1"/>
  <c r="CF654" i="1"/>
  <c r="CF655" i="1"/>
  <c r="CF656" i="1"/>
  <c r="CF657" i="1"/>
  <c r="CF658" i="1"/>
  <c r="CF659" i="1"/>
  <c r="CF660" i="1"/>
  <c r="CF661" i="1"/>
  <c r="CF662" i="1"/>
  <c r="CF663" i="1"/>
  <c r="CF664" i="1"/>
  <c r="CF665" i="1"/>
  <c r="CF666" i="1"/>
  <c r="CF667" i="1"/>
  <c r="CF668" i="1"/>
  <c r="CF669" i="1"/>
  <c r="CF670" i="1"/>
  <c r="CF671" i="1"/>
  <c r="CF672" i="1"/>
  <c r="CF673" i="1"/>
  <c r="CF674" i="1"/>
  <c r="CF675" i="1"/>
  <c r="CF676" i="1"/>
  <c r="CF677" i="1"/>
  <c r="CF678" i="1"/>
  <c r="CF679" i="1"/>
  <c r="CF680" i="1"/>
  <c r="CF681" i="1"/>
  <c r="CF682" i="1"/>
  <c r="CF683" i="1"/>
  <c r="CF684" i="1"/>
  <c r="CF685" i="1"/>
  <c r="CF686" i="1"/>
  <c r="CF687" i="1"/>
  <c r="CF688" i="1"/>
  <c r="CF689" i="1"/>
  <c r="CF690" i="1"/>
  <c r="CF691" i="1"/>
  <c r="CF692" i="1"/>
  <c r="CF693" i="1"/>
  <c r="CF694" i="1"/>
  <c r="CF695" i="1"/>
  <c r="CF696" i="1"/>
  <c r="CF697" i="1"/>
  <c r="CF698" i="1"/>
  <c r="CF699" i="1"/>
  <c r="CF700" i="1"/>
  <c r="CF701" i="1"/>
  <c r="CF702" i="1"/>
  <c r="CF703" i="1"/>
  <c r="CF704" i="1"/>
  <c r="CF705" i="1"/>
  <c r="CF706" i="1"/>
  <c r="CF707" i="1"/>
  <c r="CF708" i="1"/>
  <c r="CF709" i="1"/>
  <c r="CF710" i="1"/>
  <c r="CF711" i="1"/>
  <c r="CF712" i="1"/>
  <c r="CF713" i="1"/>
  <c r="CF714" i="1"/>
  <c r="CF715" i="1"/>
  <c r="CF716" i="1"/>
  <c r="CF717" i="1"/>
  <c r="CF718" i="1"/>
  <c r="CF719" i="1"/>
  <c r="CF720" i="1"/>
  <c r="CF721" i="1"/>
  <c r="CF722" i="1"/>
  <c r="CF723" i="1"/>
  <c r="CF724" i="1"/>
  <c r="CF725" i="1"/>
  <c r="CF726" i="1"/>
  <c r="CF727" i="1"/>
  <c r="CF728" i="1"/>
  <c r="CF729" i="1"/>
  <c r="CF730" i="1"/>
  <c r="CF731" i="1"/>
  <c r="CF732" i="1"/>
  <c r="CF733" i="1"/>
  <c r="CF734" i="1"/>
  <c r="CF735" i="1"/>
  <c r="CF736" i="1"/>
  <c r="CF737" i="1"/>
  <c r="CF738" i="1"/>
  <c r="CF739" i="1"/>
  <c r="CF740" i="1"/>
  <c r="CF741" i="1"/>
  <c r="CF742" i="1"/>
  <c r="CF743" i="1"/>
  <c r="CF744" i="1"/>
  <c r="CF745" i="1"/>
  <c r="CF746" i="1"/>
  <c r="CF747" i="1"/>
  <c r="CF748" i="1"/>
  <c r="CF749" i="1"/>
  <c r="CF750" i="1"/>
  <c r="CF751" i="1"/>
  <c r="CF752" i="1"/>
  <c r="CF753" i="1"/>
  <c r="CF754" i="1"/>
  <c r="CF755" i="1"/>
  <c r="CF756" i="1"/>
  <c r="CF757" i="1"/>
  <c r="CF758" i="1"/>
  <c r="CF759" i="1"/>
  <c r="CF760" i="1"/>
  <c r="CF761" i="1"/>
  <c r="CF762" i="1"/>
  <c r="CF763" i="1"/>
  <c r="CF764" i="1"/>
  <c r="CF765" i="1"/>
  <c r="CF766" i="1"/>
  <c r="CF767" i="1"/>
  <c r="CF768" i="1"/>
  <c r="CF769" i="1"/>
  <c r="CF770" i="1"/>
  <c r="CF771" i="1"/>
  <c r="CF772" i="1"/>
  <c r="CF773" i="1"/>
  <c r="CF774" i="1"/>
  <c r="CF775" i="1"/>
  <c r="CF776" i="1"/>
  <c r="CF777" i="1"/>
  <c r="CF778" i="1"/>
  <c r="CF779" i="1"/>
  <c r="CF780" i="1"/>
  <c r="CF781" i="1"/>
  <c r="CF782" i="1"/>
  <c r="CF783" i="1"/>
  <c r="CF784" i="1"/>
  <c r="CF785" i="1"/>
  <c r="CF786" i="1"/>
  <c r="CF787" i="1"/>
  <c r="CF788" i="1"/>
  <c r="CF789" i="1"/>
  <c r="CF790" i="1"/>
  <c r="CF791" i="1"/>
  <c r="CF792" i="1"/>
  <c r="CF793" i="1"/>
  <c r="CF794" i="1"/>
  <c r="CF795" i="1"/>
  <c r="CF796" i="1"/>
  <c r="CF797" i="1"/>
  <c r="CF798" i="1"/>
  <c r="CF799" i="1"/>
  <c r="CF800" i="1"/>
  <c r="CF801" i="1"/>
  <c r="CF802" i="1"/>
  <c r="CF803" i="1"/>
  <c r="CF804" i="1"/>
  <c r="CF805" i="1"/>
  <c r="CF806" i="1"/>
  <c r="CF807" i="1"/>
  <c r="CF808" i="1"/>
  <c r="CF809" i="1"/>
  <c r="CF810" i="1"/>
  <c r="CF811" i="1"/>
  <c r="CF812" i="1"/>
  <c r="CF813" i="1"/>
  <c r="CF814" i="1"/>
  <c r="CF815" i="1"/>
  <c r="CF816" i="1"/>
  <c r="CF817" i="1"/>
  <c r="CF818" i="1"/>
  <c r="CF819" i="1"/>
  <c r="CF820" i="1"/>
  <c r="CF821" i="1"/>
  <c r="CF822" i="1"/>
  <c r="CF823" i="1"/>
  <c r="CF824" i="1"/>
  <c r="CF825" i="1"/>
  <c r="CF826" i="1"/>
  <c r="CF827" i="1"/>
  <c r="CF828" i="1"/>
  <c r="CF829" i="1"/>
  <c r="CF830" i="1"/>
  <c r="CF831" i="1"/>
  <c r="CF832" i="1"/>
  <c r="CF833" i="1"/>
  <c r="CF834" i="1"/>
  <c r="CF835" i="1"/>
  <c r="CF836" i="1"/>
  <c r="CF837" i="1"/>
  <c r="CF838" i="1"/>
  <c r="CF839" i="1"/>
  <c r="CF840" i="1"/>
  <c r="CF841" i="1"/>
  <c r="CF842" i="1"/>
  <c r="CF843" i="1"/>
  <c r="CF844" i="1"/>
  <c r="CF845" i="1"/>
  <c r="CF846" i="1"/>
  <c r="CF847" i="1"/>
  <c r="CF848" i="1"/>
  <c r="CF849" i="1"/>
  <c r="CF850" i="1"/>
  <c r="CF851" i="1"/>
  <c r="CF852" i="1"/>
  <c r="CF853" i="1"/>
  <c r="CF854" i="1"/>
  <c r="CF855" i="1"/>
  <c r="CF856" i="1"/>
  <c r="CF857" i="1"/>
  <c r="CF858" i="1"/>
  <c r="CF859" i="1"/>
  <c r="CF860" i="1"/>
  <c r="CF861" i="1"/>
  <c r="CF862" i="1"/>
  <c r="CF863" i="1"/>
  <c r="CF864" i="1"/>
  <c r="CF865" i="1"/>
  <c r="CF866" i="1"/>
  <c r="CF867" i="1"/>
  <c r="CF868" i="1"/>
  <c r="CF869" i="1"/>
  <c r="CF870" i="1"/>
  <c r="CF871" i="1"/>
  <c r="CF872" i="1"/>
  <c r="CF873" i="1"/>
  <c r="CF874" i="1"/>
  <c r="CF875" i="1"/>
  <c r="CF876" i="1"/>
  <c r="CF877" i="1"/>
  <c r="CF878" i="1"/>
  <c r="CF879" i="1"/>
  <c r="CF880" i="1"/>
  <c r="CF881" i="1"/>
  <c r="CF882" i="1"/>
  <c r="CF883" i="1"/>
  <c r="CF884" i="1"/>
  <c r="CF885" i="1"/>
  <c r="CF886" i="1"/>
  <c r="CF887" i="1"/>
  <c r="CF888" i="1"/>
  <c r="CF889" i="1"/>
  <c r="CF890" i="1"/>
  <c r="CF891" i="1"/>
  <c r="CF892" i="1"/>
  <c r="CF893" i="1"/>
  <c r="CF894" i="1"/>
  <c r="CF895" i="1"/>
  <c r="CF896" i="1"/>
  <c r="CF897" i="1"/>
  <c r="CF898" i="1"/>
  <c r="CF899" i="1"/>
  <c r="CF900" i="1"/>
  <c r="CF901" i="1"/>
  <c r="CF902" i="1"/>
  <c r="CF903" i="1"/>
  <c r="CF904" i="1"/>
  <c r="CF905" i="1"/>
  <c r="CF906" i="1"/>
  <c r="CF907" i="1"/>
  <c r="CF908" i="1"/>
  <c r="CF909" i="1"/>
  <c r="CF910" i="1"/>
  <c r="CF911" i="1"/>
  <c r="CF912" i="1"/>
  <c r="CF913" i="1"/>
  <c r="CF914" i="1"/>
  <c r="CF915" i="1"/>
  <c r="CF916" i="1"/>
  <c r="CF917" i="1"/>
  <c r="CF918" i="1"/>
  <c r="CF919" i="1"/>
  <c r="CF920" i="1"/>
  <c r="CF921" i="1"/>
  <c r="CF922" i="1"/>
  <c r="CF923" i="1"/>
  <c r="CF924" i="1"/>
  <c r="CF925" i="1"/>
  <c r="CF926" i="1"/>
  <c r="CF927" i="1"/>
  <c r="CF928" i="1"/>
  <c r="CF929" i="1"/>
  <c r="CF930" i="1"/>
  <c r="CF931" i="1"/>
  <c r="CF932" i="1"/>
  <c r="CF933" i="1"/>
  <c r="CF934" i="1"/>
  <c r="CF935" i="1"/>
  <c r="CF936" i="1"/>
  <c r="CF937" i="1"/>
  <c r="CF938" i="1"/>
  <c r="CF939" i="1"/>
  <c r="CF940" i="1"/>
  <c r="CF941" i="1"/>
  <c r="CF942" i="1"/>
  <c r="CF943" i="1"/>
  <c r="CF944" i="1"/>
  <c r="CF945" i="1"/>
  <c r="CF946" i="1"/>
  <c r="CF947" i="1"/>
  <c r="CF948" i="1"/>
  <c r="CF949" i="1"/>
  <c r="CF950" i="1"/>
  <c r="CF951" i="1"/>
  <c r="CF952" i="1"/>
  <c r="CF953" i="1"/>
  <c r="CF954" i="1"/>
  <c r="CF955" i="1"/>
  <c r="CF956" i="1"/>
  <c r="CF957" i="1"/>
  <c r="CF958" i="1"/>
  <c r="CF959" i="1"/>
  <c r="CF960" i="1"/>
  <c r="CF961" i="1"/>
  <c r="CF962" i="1"/>
  <c r="CF963" i="1"/>
  <c r="CF964" i="1"/>
  <c r="CF965" i="1"/>
  <c r="CF966" i="1"/>
  <c r="CF967" i="1"/>
  <c r="CF968" i="1"/>
  <c r="CF969" i="1"/>
  <c r="CF970" i="1"/>
  <c r="CF971" i="1"/>
  <c r="CF972" i="1"/>
  <c r="CF973" i="1"/>
  <c r="CF974" i="1"/>
  <c r="CF975" i="1"/>
  <c r="CF976" i="1"/>
  <c r="CF977" i="1"/>
  <c r="CF978" i="1"/>
  <c r="CF979" i="1"/>
  <c r="CF980" i="1"/>
  <c r="CF981" i="1"/>
  <c r="CD3" i="1"/>
  <c r="CD4" i="1"/>
  <c r="CD5" i="1"/>
  <c r="CD6" i="1"/>
  <c r="CD7" i="1"/>
  <c r="CD8" i="1"/>
  <c r="CD9" i="1"/>
  <c r="CD10" i="1"/>
  <c r="CD11" i="1"/>
  <c r="CD12" i="1"/>
  <c r="CD13" i="1"/>
  <c r="CD14" i="1"/>
  <c r="CD15" i="1"/>
  <c r="CD16" i="1"/>
  <c r="CD17" i="1"/>
  <c r="CD18" i="1"/>
  <c r="CD19" i="1"/>
  <c r="CD20" i="1"/>
  <c r="CD21" i="1"/>
  <c r="CD22" i="1"/>
  <c r="CD23" i="1"/>
  <c r="CD24" i="1"/>
  <c r="CD25" i="1"/>
  <c r="CD26" i="1"/>
  <c r="CD27" i="1"/>
  <c r="CD28" i="1"/>
  <c r="CD29" i="1"/>
  <c r="CD30" i="1"/>
  <c r="CD31" i="1"/>
  <c r="CD32" i="1"/>
  <c r="CD33" i="1"/>
  <c r="CD34" i="1"/>
  <c r="CD35" i="1"/>
  <c r="CD36" i="1"/>
  <c r="CD37" i="1"/>
  <c r="CD38" i="1"/>
  <c r="CD39" i="1"/>
  <c r="CD40" i="1"/>
  <c r="CD41" i="1"/>
  <c r="CD42" i="1"/>
  <c r="CD43" i="1"/>
  <c r="CD44" i="1"/>
  <c r="CD45" i="1"/>
  <c r="CD46" i="1"/>
  <c r="CD47" i="1"/>
  <c r="CD48" i="1"/>
  <c r="CD49" i="1"/>
  <c r="CD50" i="1"/>
  <c r="CD51" i="1"/>
  <c r="CD52" i="1"/>
  <c r="CD53" i="1"/>
  <c r="CD54" i="1"/>
  <c r="CD55" i="1"/>
  <c r="CD56" i="1"/>
  <c r="CD57" i="1"/>
  <c r="CD58" i="1"/>
  <c r="CD59" i="1"/>
  <c r="CD60" i="1"/>
  <c r="CD61" i="1"/>
  <c r="CD62" i="1"/>
  <c r="CD63" i="1"/>
  <c r="CD64" i="1"/>
  <c r="CD65" i="1"/>
  <c r="CD66" i="1"/>
  <c r="CD67" i="1"/>
  <c r="CD68" i="1"/>
  <c r="CD69" i="1"/>
  <c r="CD70" i="1"/>
  <c r="CD71" i="1"/>
  <c r="CD72" i="1"/>
  <c r="CD73" i="1"/>
  <c r="CD74" i="1"/>
  <c r="CD75" i="1"/>
  <c r="CD76" i="1"/>
  <c r="CD77" i="1"/>
  <c r="CD78" i="1"/>
  <c r="CD79" i="1"/>
  <c r="CD80" i="1"/>
  <c r="CD81" i="1"/>
  <c r="CD82" i="1"/>
  <c r="CD83" i="1"/>
  <c r="CD84" i="1"/>
  <c r="CD85" i="1"/>
  <c r="CD86" i="1"/>
  <c r="CD87" i="1"/>
  <c r="CD88" i="1"/>
  <c r="CD89" i="1"/>
  <c r="CD90" i="1"/>
  <c r="CD91" i="1"/>
  <c r="CD92" i="1"/>
  <c r="CD93" i="1"/>
  <c r="CD94" i="1"/>
  <c r="CD95" i="1"/>
  <c r="CD96" i="1"/>
  <c r="CD97" i="1"/>
  <c r="CD98" i="1"/>
  <c r="CD99" i="1"/>
  <c r="CD100" i="1"/>
  <c r="CD101" i="1"/>
  <c r="CD102" i="1"/>
  <c r="CD103" i="1"/>
  <c r="CD104" i="1"/>
  <c r="CD105" i="1"/>
  <c r="CD106" i="1"/>
  <c r="CD107" i="1"/>
  <c r="CD108" i="1"/>
  <c r="CD109" i="1"/>
  <c r="CD110" i="1"/>
  <c r="CD111" i="1"/>
  <c r="CD112" i="1"/>
  <c r="CD113" i="1"/>
  <c r="CD114" i="1"/>
  <c r="CD115" i="1"/>
  <c r="CD116" i="1"/>
  <c r="CD117" i="1"/>
  <c r="CD118" i="1"/>
  <c r="CD119" i="1"/>
  <c r="CD120" i="1"/>
  <c r="CD121" i="1"/>
  <c r="CD122" i="1"/>
  <c r="CD123" i="1"/>
  <c r="CD124" i="1"/>
  <c r="CD125" i="1"/>
  <c r="CD126" i="1"/>
  <c r="CD127" i="1"/>
  <c r="CD128" i="1"/>
  <c r="CD129" i="1"/>
  <c r="CD130" i="1"/>
  <c r="CD131" i="1"/>
  <c r="CD132" i="1"/>
  <c r="CD133" i="1"/>
  <c r="CD134" i="1"/>
  <c r="CD135" i="1"/>
  <c r="CD136" i="1"/>
  <c r="CD137" i="1"/>
  <c r="CD138" i="1"/>
  <c r="CD139" i="1"/>
  <c r="CD140" i="1"/>
  <c r="CD141" i="1"/>
  <c r="CD142" i="1"/>
  <c r="CD143" i="1"/>
  <c r="CD144" i="1"/>
  <c r="CD145" i="1"/>
  <c r="CD146" i="1"/>
  <c r="CD147" i="1"/>
  <c r="CD148" i="1"/>
  <c r="CD149" i="1"/>
  <c r="CD150" i="1"/>
  <c r="CD151" i="1"/>
  <c r="CD152" i="1"/>
  <c r="CD153" i="1"/>
  <c r="CD154" i="1"/>
  <c r="CD155" i="1"/>
  <c r="CD156" i="1"/>
  <c r="CD157" i="1"/>
  <c r="CD158" i="1"/>
  <c r="CD159" i="1"/>
  <c r="CD160" i="1"/>
  <c r="CD161" i="1"/>
  <c r="CD162" i="1"/>
  <c r="CD163" i="1"/>
  <c r="CD164" i="1"/>
  <c r="CD165" i="1"/>
  <c r="CD166" i="1"/>
  <c r="CD167" i="1"/>
  <c r="CD168" i="1"/>
  <c r="CD169" i="1"/>
  <c r="CD170" i="1"/>
  <c r="CD171" i="1"/>
  <c r="CD172" i="1"/>
  <c r="CD173" i="1"/>
  <c r="CD174" i="1"/>
  <c r="CD175" i="1"/>
  <c r="CD176" i="1"/>
  <c r="CD177" i="1"/>
  <c r="CD178" i="1"/>
  <c r="CD179" i="1"/>
  <c r="CD180" i="1"/>
  <c r="CD181" i="1"/>
  <c r="CD182" i="1"/>
  <c r="CD183" i="1"/>
  <c r="CD184" i="1"/>
  <c r="CD185" i="1"/>
  <c r="CD186" i="1"/>
  <c r="CD187" i="1"/>
  <c r="CD188" i="1"/>
  <c r="CD189" i="1"/>
  <c r="CD190" i="1"/>
  <c r="CD191" i="1"/>
  <c r="CD192" i="1"/>
  <c r="CD193" i="1"/>
  <c r="CD194" i="1"/>
  <c r="CD195" i="1"/>
  <c r="CD196" i="1"/>
  <c r="CD197" i="1"/>
  <c r="CD198" i="1"/>
  <c r="CD199" i="1"/>
  <c r="CD200" i="1"/>
  <c r="CD201" i="1"/>
  <c r="CD202" i="1"/>
  <c r="CD203" i="1"/>
  <c r="CD204" i="1"/>
  <c r="CD205" i="1"/>
  <c r="CD206" i="1"/>
  <c r="CD207" i="1"/>
  <c r="CD208" i="1"/>
  <c r="CD209" i="1"/>
  <c r="CD210" i="1"/>
  <c r="CD211" i="1"/>
  <c r="CD212" i="1"/>
  <c r="CD213" i="1"/>
  <c r="CD214" i="1"/>
  <c r="CD215" i="1"/>
  <c r="CD216" i="1"/>
  <c r="CD217" i="1"/>
  <c r="CD218" i="1"/>
  <c r="CD219" i="1"/>
  <c r="CD220" i="1"/>
  <c r="CD221" i="1"/>
  <c r="CD222" i="1"/>
  <c r="CD223" i="1"/>
  <c r="CD224" i="1"/>
  <c r="CD225" i="1"/>
  <c r="CD226" i="1"/>
  <c r="CD227" i="1"/>
  <c r="CD228" i="1"/>
  <c r="CD229" i="1"/>
  <c r="CD230" i="1"/>
  <c r="CD231" i="1"/>
  <c r="CD232" i="1"/>
  <c r="CD233" i="1"/>
  <c r="CD234" i="1"/>
  <c r="CD235" i="1"/>
  <c r="CD236" i="1"/>
  <c r="CD237" i="1"/>
  <c r="CD238" i="1"/>
  <c r="CD239" i="1"/>
  <c r="CD240" i="1"/>
  <c r="CD241" i="1"/>
  <c r="CD242" i="1"/>
  <c r="CD243" i="1"/>
  <c r="CD244" i="1"/>
  <c r="CD245" i="1"/>
  <c r="CD246" i="1"/>
  <c r="CD247" i="1"/>
  <c r="CD248" i="1"/>
  <c r="CD249" i="1"/>
  <c r="CD250" i="1"/>
  <c r="CD251" i="1"/>
  <c r="CD252" i="1"/>
  <c r="CD253" i="1"/>
  <c r="CD254" i="1"/>
  <c r="CD255" i="1"/>
  <c r="CD256" i="1"/>
  <c r="CD257" i="1"/>
  <c r="CD258" i="1"/>
  <c r="CD259" i="1"/>
  <c r="CD260" i="1"/>
  <c r="CD261" i="1"/>
  <c r="CD262" i="1"/>
  <c r="CD263" i="1"/>
  <c r="CD264" i="1"/>
  <c r="CD265" i="1"/>
  <c r="CD266" i="1"/>
  <c r="CD267" i="1"/>
  <c r="CD268" i="1"/>
  <c r="CD269" i="1"/>
  <c r="CD270" i="1"/>
  <c r="CD271" i="1"/>
  <c r="CD272" i="1"/>
  <c r="CD273" i="1"/>
  <c r="CD274" i="1"/>
  <c r="CD275" i="1"/>
  <c r="CD276" i="1"/>
  <c r="CD277" i="1"/>
  <c r="CD278" i="1"/>
  <c r="CD279" i="1"/>
  <c r="CD280" i="1"/>
  <c r="CD281" i="1"/>
  <c r="CD282" i="1"/>
  <c r="CD283" i="1"/>
  <c r="CD284" i="1"/>
  <c r="CD285" i="1"/>
  <c r="CD286" i="1"/>
  <c r="CD287" i="1"/>
  <c r="CD288" i="1"/>
  <c r="CD289" i="1"/>
  <c r="CD290" i="1"/>
  <c r="CD291" i="1"/>
  <c r="CD292" i="1"/>
  <c r="CD293" i="1"/>
  <c r="CD294" i="1"/>
  <c r="CD295" i="1"/>
  <c r="CD296" i="1"/>
  <c r="CD297" i="1"/>
  <c r="CD298" i="1"/>
  <c r="CD299" i="1"/>
  <c r="CD300" i="1"/>
  <c r="CD301" i="1"/>
  <c r="CD302" i="1"/>
  <c r="CD303" i="1"/>
  <c r="CD304" i="1"/>
  <c r="CD305" i="1"/>
  <c r="CD306" i="1"/>
  <c r="CD307" i="1"/>
  <c r="CD308" i="1"/>
  <c r="CD309" i="1"/>
  <c r="CD310" i="1"/>
  <c r="CD311" i="1"/>
  <c r="CD312" i="1"/>
  <c r="CD313" i="1"/>
  <c r="CD314" i="1"/>
  <c r="CD315" i="1"/>
  <c r="CD316" i="1"/>
  <c r="CD317" i="1"/>
  <c r="CD318" i="1"/>
  <c r="CD319" i="1"/>
  <c r="CD320" i="1"/>
  <c r="CD321" i="1"/>
  <c r="CD322" i="1"/>
  <c r="CD323" i="1"/>
  <c r="CD324" i="1"/>
  <c r="CD325" i="1"/>
  <c r="CD326" i="1"/>
  <c r="CD327" i="1"/>
  <c r="CD328" i="1"/>
  <c r="CD329" i="1"/>
  <c r="CD330" i="1"/>
  <c r="CD331" i="1"/>
  <c r="CD332" i="1"/>
  <c r="CD333" i="1"/>
  <c r="CD334" i="1"/>
  <c r="CD335" i="1"/>
  <c r="CD336" i="1"/>
  <c r="CD337" i="1"/>
  <c r="CD338" i="1"/>
  <c r="CD339" i="1"/>
  <c r="CD340" i="1"/>
  <c r="CD341" i="1"/>
  <c r="CD342" i="1"/>
  <c r="CD343" i="1"/>
  <c r="CD344" i="1"/>
  <c r="CD345" i="1"/>
  <c r="CD346" i="1"/>
  <c r="CD347" i="1"/>
  <c r="CD348" i="1"/>
  <c r="CD349" i="1"/>
  <c r="CD350" i="1"/>
  <c r="CD351" i="1"/>
  <c r="CD352" i="1"/>
  <c r="CD353" i="1"/>
  <c r="CD354" i="1"/>
  <c r="CD355" i="1"/>
  <c r="CD356" i="1"/>
  <c r="CD357" i="1"/>
  <c r="CD358" i="1"/>
  <c r="CD359" i="1"/>
  <c r="CD360" i="1"/>
  <c r="CD361" i="1"/>
  <c r="CD362" i="1"/>
  <c r="CD363" i="1"/>
  <c r="CD364" i="1"/>
  <c r="CD365" i="1"/>
  <c r="CD366" i="1"/>
  <c r="CD367" i="1"/>
  <c r="CD368" i="1"/>
  <c r="CD369" i="1"/>
  <c r="CD370" i="1"/>
  <c r="CD371" i="1"/>
  <c r="CD372" i="1"/>
  <c r="CD373" i="1"/>
  <c r="CD374" i="1"/>
  <c r="CD375" i="1"/>
  <c r="CD376" i="1"/>
  <c r="CD377" i="1"/>
  <c r="CD378" i="1"/>
  <c r="CD379" i="1"/>
  <c r="CD380" i="1"/>
  <c r="CD381" i="1"/>
  <c r="CD382" i="1"/>
  <c r="CD383" i="1"/>
  <c r="CD384" i="1"/>
  <c r="CD385" i="1"/>
  <c r="CD386" i="1"/>
  <c r="CD387" i="1"/>
  <c r="CD388" i="1"/>
  <c r="CD389" i="1"/>
  <c r="CD390" i="1"/>
  <c r="CD391" i="1"/>
  <c r="CD392" i="1"/>
  <c r="CD393" i="1"/>
  <c r="CD394" i="1"/>
  <c r="CD395" i="1"/>
  <c r="CD396" i="1"/>
  <c r="CD397" i="1"/>
  <c r="CD398" i="1"/>
  <c r="CD399" i="1"/>
  <c r="CD400" i="1"/>
  <c r="CD401" i="1"/>
  <c r="CD402" i="1"/>
  <c r="CD403" i="1"/>
  <c r="CD404" i="1"/>
  <c r="CD405" i="1"/>
  <c r="CD406" i="1"/>
  <c r="CD407" i="1"/>
  <c r="CD408" i="1"/>
  <c r="CD409" i="1"/>
  <c r="CD410" i="1"/>
  <c r="CD411" i="1"/>
  <c r="CD412" i="1"/>
  <c r="CD413" i="1"/>
  <c r="CD414" i="1"/>
  <c r="CD415" i="1"/>
  <c r="CD416" i="1"/>
  <c r="CD417" i="1"/>
  <c r="CD418" i="1"/>
  <c r="CD419" i="1"/>
  <c r="CD420" i="1"/>
  <c r="CD421" i="1"/>
  <c r="CD422" i="1"/>
  <c r="CD423" i="1"/>
  <c r="CD424" i="1"/>
  <c r="CD425" i="1"/>
  <c r="CD426" i="1"/>
  <c r="CD427" i="1"/>
  <c r="CD428" i="1"/>
  <c r="CD429" i="1"/>
  <c r="CD430" i="1"/>
  <c r="CD431" i="1"/>
  <c r="CD432" i="1"/>
  <c r="CD433" i="1"/>
  <c r="CD434" i="1"/>
  <c r="CD435" i="1"/>
  <c r="CD436" i="1"/>
  <c r="CD437" i="1"/>
  <c r="CD438" i="1"/>
  <c r="CD439" i="1"/>
  <c r="CD440" i="1"/>
  <c r="CD441" i="1"/>
  <c r="CD442" i="1"/>
  <c r="CD443" i="1"/>
  <c r="CD444" i="1"/>
  <c r="CD445" i="1"/>
  <c r="CD446" i="1"/>
  <c r="CD447" i="1"/>
  <c r="CD448" i="1"/>
  <c r="CD449" i="1"/>
  <c r="CD450" i="1"/>
  <c r="CD451" i="1"/>
  <c r="CD452" i="1"/>
  <c r="CD453" i="1"/>
  <c r="CD454" i="1"/>
  <c r="CD455" i="1"/>
  <c r="CD456" i="1"/>
  <c r="CD457" i="1"/>
  <c r="CD458" i="1"/>
  <c r="CD459" i="1"/>
  <c r="CD460" i="1"/>
  <c r="CD461" i="1"/>
  <c r="CD462" i="1"/>
  <c r="CD463" i="1"/>
  <c r="CD464" i="1"/>
  <c r="CD465" i="1"/>
  <c r="CD466" i="1"/>
  <c r="CD467" i="1"/>
  <c r="CD468" i="1"/>
  <c r="CD469" i="1"/>
  <c r="CD470" i="1"/>
  <c r="CD471" i="1"/>
  <c r="CD472" i="1"/>
  <c r="CD473" i="1"/>
  <c r="CD474" i="1"/>
  <c r="CD475" i="1"/>
  <c r="CD476" i="1"/>
  <c r="CD477" i="1"/>
  <c r="CD478" i="1"/>
  <c r="CD479" i="1"/>
  <c r="CD480" i="1"/>
  <c r="CD481" i="1"/>
  <c r="CD482" i="1"/>
  <c r="CD483" i="1"/>
  <c r="CD484" i="1"/>
  <c r="CD485" i="1"/>
  <c r="CD486" i="1"/>
  <c r="CD487" i="1"/>
  <c r="CD488" i="1"/>
  <c r="CD489" i="1"/>
  <c r="CD490" i="1"/>
  <c r="CD491" i="1"/>
  <c r="CD492" i="1"/>
  <c r="CD493" i="1"/>
  <c r="CD494" i="1"/>
  <c r="CD495" i="1"/>
  <c r="CD496" i="1"/>
  <c r="CD497" i="1"/>
  <c r="CD498" i="1"/>
  <c r="CD499" i="1"/>
  <c r="CD500" i="1"/>
  <c r="CD501" i="1"/>
  <c r="CD502" i="1"/>
  <c r="CD503" i="1"/>
  <c r="CD504" i="1"/>
  <c r="CD505" i="1"/>
  <c r="CD506" i="1"/>
  <c r="CD507" i="1"/>
  <c r="CD508" i="1"/>
  <c r="CD509" i="1"/>
  <c r="CD510" i="1"/>
  <c r="CD511" i="1"/>
  <c r="CD512" i="1"/>
  <c r="CD513" i="1"/>
  <c r="CD514" i="1"/>
  <c r="CD515" i="1"/>
  <c r="CD516" i="1"/>
  <c r="CD517" i="1"/>
  <c r="CD518" i="1"/>
  <c r="CD519" i="1"/>
  <c r="CD520" i="1"/>
  <c r="CD521" i="1"/>
  <c r="CD522" i="1"/>
  <c r="CD523" i="1"/>
  <c r="CD524" i="1"/>
  <c r="CD525" i="1"/>
  <c r="CD526" i="1"/>
  <c r="CD527" i="1"/>
  <c r="CD528" i="1"/>
  <c r="CD529" i="1"/>
  <c r="CD530" i="1"/>
  <c r="CD531" i="1"/>
  <c r="CD532" i="1"/>
  <c r="CD533" i="1"/>
  <c r="CD534" i="1"/>
  <c r="CD535" i="1"/>
  <c r="CD536" i="1"/>
  <c r="CD537" i="1"/>
  <c r="CD538" i="1"/>
  <c r="CD539" i="1"/>
  <c r="CD540" i="1"/>
  <c r="CD541" i="1"/>
  <c r="CD542" i="1"/>
  <c r="CD543" i="1"/>
  <c r="CD544" i="1"/>
  <c r="CD545" i="1"/>
  <c r="CD546" i="1"/>
  <c r="CD547" i="1"/>
  <c r="CD548" i="1"/>
  <c r="CD549" i="1"/>
  <c r="CD550" i="1"/>
  <c r="CD551" i="1"/>
  <c r="CD552" i="1"/>
  <c r="CD553" i="1"/>
  <c r="CD554" i="1"/>
  <c r="CD555" i="1"/>
  <c r="CD556" i="1"/>
  <c r="CD557" i="1"/>
  <c r="CD558" i="1"/>
  <c r="CD559" i="1"/>
  <c r="CD560" i="1"/>
  <c r="CD561" i="1"/>
  <c r="CD562" i="1"/>
  <c r="CD563" i="1"/>
  <c r="CD564" i="1"/>
  <c r="CD565" i="1"/>
  <c r="CD566" i="1"/>
  <c r="CD567" i="1"/>
  <c r="CD568" i="1"/>
  <c r="CD569" i="1"/>
  <c r="CD570" i="1"/>
  <c r="CD571" i="1"/>
  <c r="CD572" i="1"/>
  <c r="CD573" i="1"/>
  <c r="CD574" i="1"/>
  <c r="CD575" i="1"/>
  <c r="CD576" i="1"/>
  <c r="CD577" i="1"/>
  <c r="CD578" i="1"/>
  <c r="CD579" i="1"/>
  <c r="CD580" i="1"/>
  <c r="CD581" i="1"/>
  <c r="CD582" i="1"/>
  <c r="CD583" i="1"/>
  <c r="CD584" i="1"/>
  <c r="CD585" i="1"/>
  <c r="CD586" i="1"/>
  <c r="CD587" i="1"/>
  <c r="CD588" i="1"/>
  <c r="CD589" i="1"/>
  <c r="CD590" i="1"/>
  <c r="CD591" i="1"/>
  <c r="CD592" i="1"/>
  <c r="CD593" i="1"/>
  <c r="CD594" i="1"/>
  <c r="CD595" i="1"/>
  <c r="CD596" i="1"/>
  <c r="CD597" i="1"/>
  <c r="CD598" i="1"/>
  <c r="CD599" i="1"/>
  <c r="CD600" i="1"/>
  <c r="CD601" i="1"/>
  <c r="CD602" i="1"/>
  <c r="CD603" i="1"/>
  <c r="CD604" i="1"/>
  <c r="CD605" i="1"/>
  <c r="CD606" i="1"/>
  <c r="CD607" i="1"/>
  <c r="CD608" i="1"/>
  <c r="CD609" i="1"/>
  <c r="CD610" i="1"/>
  <c r="CD611" i="1"/>
  <c r="CD612" i="1"/>
  <c r="CD613" i="1"/>
  <c r="CD614" i="1"/>
  <c r="CD615" i="1"/>
  <c r="CD616" i="1"/>
  <c r="CD617" i="1"/>
  <c r="CD618" i="1"/>
  <c r="CD619" i="1"/>
  <c r="CD620" i="1"/>
  <c r="CD621" i="1"/>
  <c r="CD622" i="1"/>
  <c r="CD623" i="1"/>
  <c r="CD624" i="1"/>
  <c r="CD625" i="1"/>
  <c r="CD626" i="1"/>
  <c r="CD627" i="1"/>
  <c r="CD628" i="1"/>
  <c r="CD629" i="1"/>
  <c r="CD630" i="1"/>
  <c r="CD631" i="1"/>
  <c r="CD632" i="1"/>
  <c r="CD633" i="1"/>
  <c r="CD634" i="1"/>
  <c r="CD635" i="1"/>
  <c r="CD636" i="1"/>
  <c r="CD637" i="1"/>
  <c r="CD638" i="1"/>
  <c r="CD639" i="1"/>
  <c r="CD640" i="1"/>
  <c r="CD641" i="1"/>
  <c r="CD642" i="1"/>
  <c r="CD643" i="1"/>
  <c r="CD644" i="1"/>
  <c r="CD645" i="1"/>
  <c r="CD646" i="1"/>
  <c r="CD647" i="1"/>
  <c r="CD648" i="1"/>
  <c r="CD649" i="1"/>
  <c r="CD650" i="1"/>
  <c r="CD651" i="1"/>
  <c r="CD652" i="1"/>
  <c r="CD653" i="1"/>
  <c r="CD654" i="1"/>
  <c r="CD655" i="1"/>
  <c r="CD656" i="1"/>
  <c r="CD657" i="1"/>
  <c r="CD658" i="1"/>
  <c r="CD659" i="1"/>
  <c r="CD660" i="1"/>
  <c r="CD661" i="1"/>
  <c r="CD662" i="1"/>
  <c r="CD663" i="1"/>
  <c r="CD664" i="1"/>
  <c r="CD665" i="1"/>
  <c r="CD666" i="1"/>
  <c r="CD667" i="1"/>
  <c r="CD668" i="1"/>
  <c r="CD669" i="1"/>
  <c r="CD670" i="1"/>
  <c r="CD671" i="1"/>
  <c r="CD672" i="1"/>
  <c r="CD673" i="1"/>
  <c r="CD674" i="1"/>
  <c r="CD675" i="1"/>
  <c r="CD676" i="1"/>
  <c r="CD677" i="1"/>
  <c r="CD678" i="1"/>
  <c r="CD679" i="1"/>
  <c r="CD680" i="1"/>
  <c r="CD681" i="1"/>
  <c r="CD682" i="1"/>
  <c r="CD683" i="1"/>
  <c r="CD684" i="1"/>
  <c r="CD685" i="1"/>
  <c r="CD686" i="1"/>
  <c r="CD687" i="1"/>
  <c r="CD688" i="1"/>
  <c r="CD689" i="1"/>
  <c r="CD690" i="1"/>
  <c r="CD691" i="1"/>
  <c r="CD692" i="1"/>
  <c r="CD693" i="1"/>
  <c r="CD694" i="1"/>
  <c r="CD695" i="1"/>
  <c r="CD696" i="1"/>
  <c r="CD697" i="1"/>
  <c r="CD698" i="1"/>
  <c r="CD699" i="1"/>
  <c r="CD700" i="1"/>
  <c r="CD701" i="1"/>
  <c r="CD702" i="1"/>
  <c r="CD703" i="1"/>
  <c r="CD704" i="1"/>
  <c r="CD705" i="1"/>
  <c r="CD706" i="1"/>
  <c r="CD707" i="1"/>
  <c r="CD708" i="1"/>
  <c r="CD709" i="1"/>
  <c r="CD710" i="1"/>
  <c r="CD711" i="1"/>
  <c r="CD712" i="1"/>
  <c r="CD713" i="1"/>
  <c r="CD714" i="1"/>
  <c r="CD715" i="1"/>
  <c r="CD716" i="1"/>
  <c r="CD717" i="1"/>
  <c r="CD718" i="1"/>
  <c r="CD719" i="1"/>
  <c r="CD720" i="1"/>
  <c r="CD721" i="1"/>
  <c r="CD722" i="1"/>
  <c r="CD723" i="1"/>
  <c r="CD724" i="1"/>
  <c r="CD725" i="1"/>
  <c r="CD726" i="1"/>
  <c r="CD727" i="1"/>
  <c r="CD728" i="1"/>
  <c r="CD729" i="1"/>
  <c r="CD730" i="1"/>
  <c r="CD731" i="1"/>
  <c r="CD732" i="1"/>
  <c r="CD733" i="1"/>
  <c r="CD734" i="1"/>
  <c r="CD735" i="1"/>
  <c r="CD736" i="1"/>
  <c r="CD737" i="1"/>
  <c r="CD738" i="1"/>
  <c r="CD739" i="1"/>
  <c r="CD740" i="1"/>
  <c r="CD741" i="1"/>
  <c r="CD742" i="1"/>
  <c r="CD743" i="1"/>
  <c r="CD744" i="1"/>
  <c r="CD745" i="1"/>
  <c r="CD746" i="1"/>
  <c r="CD747" i="1"/>
  <c r="CD748" i="1"/>
  <c r="CD749" i="1"/>
  <c r="CD750" i="1"/>
  <c r="CD751" i="1"/>
  <c r="CD752" i="1"/>
  <c r="CD753" i="1"/>
  <c r="CD754" i="1"/>
  <c r="CD755" i="1"/>
  <c r="CD756" i="1"/>
  <c r="CD757" i="1"/>
  <c r="CD758" i="1"/>
  <c r="CD759" i="1"/>
  <c r="CD760" i="1"/>
  <c r="CD761" i="1"/>
  <c r="CD762" i="1"/>
  <c r="CD763" i="1"/>
  <c r="CD764" i="1"/>
  <c r="CD765" i="1"/>
  <c r="CD766" i="1"/>
  <c r="CD767" i="1"/>
  <c r="CD768" i="1"/>
  <c r="CD769" i="1"/>
  <c r="CD770" i="1"/>
  <c r="CD771" i="1"/>
  <c r="CD772" i="1"/>
  <c r="CD773" i="1"/>
  <c r="CD774" i="1"/>
  <c r="CD775" i="1"/>
  <c r="CD776" i="1"/>
  <c r="CD777" i="1"/>
  <c r="CD778" i="1"/>
  <c r="CD779" i="1"/>
  <c r="CD780" i="1"/>
  <c r="CD781" i="1"/>
  <c r="CD782" i="1"/>
  <c r="CD783" i="1"/>
  <c r="CD784" i="1"/>
  <c r="CD785" i="1"/>
  <c r="CD786" i="1"/>
  <c r="CD787" i="1"/>
  <c r="CD788" i="1"/>
  <c r="CD789" i="1"/>
  <c r="CD790" i="1"/>
  <c r="CD791" i="1"/>
  <c r="CD792" i="1"/>
  <c r="CD793" i="1"/>
  <c r="CD794" i="1"/>
  <c r="CD795" i="1"/>
  <c r="CD796" i="1"/>
  <c r="CD797" i="1"/>
  <c r="CD798" i="1"/>
  <c r="CD799" i="1"/>
  <c r="CD800" i="1"/>
  <c r="CD801" i="1"/>
  <c r="CD802" i="1"/>
  <c r="CD803" i="1"/>
  <c r="CD804" i="1"/>
  <c r="CD805" i="1"/>
  <c r="CD806" i="1"/>
  <c r="CD807" i="1"/>
  <c r="CD808" i="1"/>
  <c r="CD809" i="1"/>
  <c r="CD810" i="1"/>
  <c r="CD811" i="1"/>
  <c r="CD812" i="1"/>
  <c r="CD813" i="1"/>
  <c r="CD814" i="1"/>
  <c r="CD815" i="1"/>
  <c r="CD816" i="1"/>
  <c r="CD817" i="1"/>
  <c r="CD818" i="1"/>
  <c r="CD819" i="1"/>
  <c r="CD820" i="1"/>
  <c r="CD821" i="1"/>
  <c r="CD822" i="1"/>
  <c r="CD823" i="1"/>
  <c r="CD824" i="1"/>
  <c r="CD825" i="1"/>
  <c r="CD826" i="1"/>
  <c r="CD827" i="1"/>
  <c r="CD828" i="1"/>
  <c r="CD829" i="1"/>
  <c r="CD830" i="1"/>
  <c r="CD831" i="1"/>
  <c r="CD832" i="1"/>
  <c r="CD833" i="1"/>
  <c r="CD834" i="1"/>
  <c r="CD835" i="1"/>
  <c r="CD836" i="1"/>
  <c r="CD837" i="1"/>
  <c r="CD838" i="1"/>
  <c r="CD839" i="1"/>
  <c r="CD840" i="1"/>
  <c r="CD841" i="1"/>
  <c r="CD842" i="1"/>
  <c r="CD843" i="1"/>
  <c r="CD844" i="1"/>
  <c r="CD845" i="1"/>
  <c r="CD846" i="1"/>
  <c r="CD847" i="1"/>
  <c r="CD848" i="1"/>
  <c r="CD849" i="1"/>
  <c r="CD850" i="1"/>
  <c r="CD851" i="1"/>
  <c r="CD852" i="1"/>
  <c r="CD853" i="1"/>
  <c r="CD854" i="1"/>
  <c r="CD855" i="1"/>
  <c r="CD856" i="1"/>
  <c r="CD857" i="1"/>
  <c r="CD858" i="1"/>
  <c r="CD859" i="1"/>
  <c r="CD860" i="1"/>
  <c r="CD861" i="1"/>
  <c r="CD862" i="1"/>
  <c r="CD863" i="1"/>
  <c r="CD864" i="1"/>
  <c r="CD865" i="1"/>
  <c r="CD866" i="1"/>
  <c r="CD867" i="1"/>
  <c r="CD868" i="1"/>
  <c r="CD869" i="1"/>
  <c r="CD870" i="1"/>
  <c r="CD871" i="1"/>
  <c r="CD872" i="1"/>
  <c r="CD873" i="1"/>
  <c r="CD874" i="1"/>
  <c r="CD875" i="1"/>
  <c r="CD876" i="1"/>
  <c r="CD877" i="1"/>
  <c r="CD878" i="1"/>
  <c r="CD879" i="1"/>
  <c r="CD880" i="1"/>
  <c r="CD881" i="1"/>
  <c r="CD882" i="1"/>
  <c r="CD883" i="1"/>
  <c r="CD884" i="1"/>
  <c r="CD885" i="1"/>
  <c r="CD886" i="1"/>
  <c r="CD887" i="1"/>
  <c r="CD888" i="1"/>
  <c r="CD889" i="1"/>
  <c r="CD890" i="1"/>
  <c r="CD891" i="1"/>
  <c r="CD892" i="1"/>
  <c r="CD893" i="1"/>
  <c r="CD894" i="1"/>
  <c r="CD895" i="1"/>
  <c r="CD896" i="1"/>
  <c r="CD897" i="1"/>
  <c r="CD898" i="1"/>
  <c r="CD899" i="1"/>
  <c r="CD900" i="1"/>
  <c r="CD901" i="1"/>
  <c r="CD902" i="1"/>
  <c r="CD903" i="1"/>
  <c r="CD904" i="1"/>
  <c r="CD905" i="1"/>
  <c r="CD906" i="1"/>
  <c r="CD907" i="1"/>
  <c r="CD908" i="1"/>
  <c r="CD909" i="1"/>
  <c r="CD910" i="1"/>
  <c r="CD911" i="1"/>
  <c r="CD912" i="1"/>
  <c r="CD913" i="1"/>
  <c r="CD914" i="1"/>
  <c r="CD915" i="1"/>
  <c r="CD916" i="1"/>
  <c r="CD917" i="1"/>
  <c r="CD918" i="1"/>
  <c r="CD919" i="1"/>
  <c r="CD920" i="1"/>
  <c r="CD921" i="1"/>
  <c r="CD922" i="1"/>
  <c r="CD923" i="1"/>
  <c r="CD924" i="1"/>
  <c r="CD925" i="1"/>
  <c r="CD926" i="1"/>
  <c r="CD927" i="1"/>
  <c r="CD928" i="1"/>
  <c r="CD929" i="1"/>
  <c r="CD930" i="1"/>
  <c r="CD931" i="1"/>
  <c r="CD932" i="1"/>
  <c r="CD933" i="1"/>
  <c r="CD934" i="1"/>
  <c r="CD935" i="1"/>
  <c r="CD936" i="1"/>
  <c r="CD937" i="1"/>
  <c r="CD938" i="1"/>
  <c r="CD939" i="1"/>
  <c r="CD940" i="1"/>
  <c r="CD941" i="1"/>
  <c r="CD942" i="1"/>
  <c r="CD943" i="1"/>
  <c r="CD944" i="1"/>
  <c r="CD945" i="1"/>
  <c r="CD946" i="1"/>
  <c r="CD947" i="1"/>
  <c r="CD948" i="1"/>
  <c r="CD949" i="1"/>
  <c r="CD950" i="1"/>
  <c r="CD951" i="1"/>
  <c r="CD952" i="1"/>
  <c r="CD953" i="1"/>
  <c r="CD954" i="1"/>
  <c r="CD955" i="1"/>
  <c r="CD956" i="1"/>
  <c r="CD957" i="1"/>
  <c r="CD958" i="1"/>
  <c r="CD959" i="1"/>
  <c r="CD960" i="1"/>
  <c r="CD961" i="1"/>
  <c r="CD962" i="1"/>
  <c r="CD963" i="1"/>
  <c r="CD964" i="1"/>
  <c r="CD965" i="1"/>
  <c r="CD966" i="1"/>
  <c r="CD967" i="1"/>
  <c r="CD968" i="1"/>
  <c r="CD969" i="1"/>
  <c r="CD970" i="1"/>
  <c r="CD971" i="1"/>
  <c r="CD972" i="1"/>
  <c r="CD973" i="1"/>
  <c r="CD974" i="1"/>
  <c r="CD975" i="1"/>
  <c r="CD976" i="1"/>
  <c r="CD977" i="1"/>
  <c r="CD978" i="1"/>
  <c r="CD979" i="1"/>
  <c r="CD980" i="1"/>
  <c r="CD981" i="1"/>
  <c r="CA3" i="1" a="1"/>
  <c r="CA3" i="1" s="1"/>
  <c r="CA4" i="1" a="1"/>
  <c r="CA4" i="1" s="1"/>
  <c r="CA5" i="1" a="1"/>
  <c r="CA5" i="1" s="1"/>
  <c r="CA6" i="1" a="1"/>
  <c r="CA6" i="1" s="1"/>
  <c r="CA7" i="1" a="1"/>
  <c r="CA7" i="1" s="1"/>
  <c r="CA8" i="1" a="1"/>
  <c r="CA8" i="1" s="1"/>
  <c r="CA9" i="1" a="1"/>
  <c r="CA9" i="1" s="1"/>
  <c r="CA10" i="1" a="1"/>
  <c r="CA10" i="1" s="1"/>
  <c r="CA11" i="1" a="1"/>
  <c r="CA11" i="1" s="1"/>
  <c r="CA12" i="1" a="1"/>
  <c r="CA12" i="1" s="1"/>
  <c r="CA13" i="1" a="1"/>
  <c r="CA13" i="1" s="1"/>
  <c r="CA14" i="1" a="1"/>
  <c r="CA14" i="1" s="1"/>
  <c r="CA15" i="1" a="1"/>
  <c r="CA15" i="1" s="1"/>
  <c r="CA16" i="1" a="1"/>
  <c r="CA16" i="1" s="1"/>
  <c r="CA17" i="1" a="1"/>
  <c r="CA17" i="1" s="1"/>
  <c r="CA18" i="1" a="1"/>
  <c r="CA18" i="1" s="1"/>
  <c r="CA19" i="1" a="1"/>
  <c r="CA19" i="1" s="1"/>
  <c r="CA20" i="1" a="1"/>
  <c r="CA20" i="1" s="1"/>
  <c r="CA21" i="1" a="1"/>
  <c r="CA21" i="1" s="1"/>
  <c r="CA22" i="1" a="1"/>
  <c r="CA22" i="1" s="1"/>
  <c r="CA23" i="1" a="1"/>
  <c r="CA23" i="1" s="1"/>
  <c r="CA24" i="1" a="1"/>
  <c r="CA24" i="1" s="1"/>
  <c r="CA25" i="1" a="1"/>
  <c r="CA25" i="1" s="1"/>
  <c r="CA26" i="1" a="1"/>
  <c r="CA26" i="1" s="1"/>
  <c r="CA27" i="1" a="1"/>
  <c r="CA27" i="1" s="1"/>
  <c r="CA28" i="1" a="1"/>
  <c r="CA28" i="1" s="1"/>
  <c r="CA29" i="1" a="1"/>
  <c r="CA29" i="1" s="1"/>
  <c r="CA30" i="1" a="1"/>
  <c r="CA30" i="1" s="1"/>
  <c r="CA31" i="1" a="1"/>
  <c r="CA31" i="1" s="1"/>
  <c r="CA32" i="1" a="1"/>
  <c r="CA32" i="1" s="1"/>
  <c r="CA33" i="1" a="1"/>
  <c r="CA33" i="1" s="1"/>
  <c r="CA34" i="1" a="1"/>
  <c r="CA34" i="1" s="1"/>
  <c r="CA35" i="1" a="1"/>
  <c r="CA35" i="1" s="1"/>
  <c r="CA36" i="1" a="1"/>
  <c r="CA36" i="1" s="1"/>
  <c r="CA37" i="1" a="1"/>
  <c r="CA37" i="1" s="1"/>
  <c r="CA38" i="1" a="1"/>
  <c r="CA38" i="1" s="1"/>
  <c r="CA39" i="1" a="1"/>
  <c r="CA39" i="1" s="1"/>
  <c r="CA40" i="1" a="1"/>
  <c r="CA40" i="1" s="1"/>
  <c r="CA41" i="1" a="1"/>
  <c r="CA41" i="1" s="1"/>
  <c r="CA42" i="1" a="1"/>
  <c r="CA42" i="1" s="1"/>
  <c r="CA43" i="1" a="1"/>
  <c r="CA43" i="1" s="1"/>
  <c r="CA44" i="1" a="1"/>
  <c r="CA44" i="1" s="1"/>
  <c r="CA45" i="1" a="1"/>
  <c r="CA45" i="1" s="1"/>
  <c r="CA46" i="1" a="1"/>
  <c r="CA46" i="1" s="1"/>
  <c r="CA47" i="1" a="1"/>
  <c r="CA47" i="1" s="1"/>
  <c r="CA48" i="1" a="1"/>
  <c r="CA48" i="1" s="1"/>
  <c r="CA49" i="1" a="1"/>
  <c r="CA49" i="1" s="1"/>
  <c r="CA50" i="1" a="1"/>
  <c r="CA50" i="1" s="1"/>
  <c r="CA51" i="1" a="1"/>
  <c r="CA51" i="1" s="1"/>
  <c r="CA52" i="1" a="1"/>
  <c r="CA52" i="1" s="1"/>
  <c r="CA53" i="1" a="1"/>
  <c r="CA53" i="1" s="1"/>
  <c r="CA54" i="1" a="1"/>
  <c r="CA54" i="1" s="1"/>
  <c r="CA55" i="1" a="1"/>
  <c r="CA55" i="1" s="1"/>
  <c r="CA56" i="1" a="1"/>
  <c r="CA56" i="1" s="1"/>
  <c r="CA57" i="1" a="1"/>
  <c r="CA57" i="1" s="1"/>
  <c r="CA58" i="1" a="1"/>
  <c r="CA58" i="1" s="1"/>
  <c r="CA59" i="1" a="1"/>
  <c r="CA59" i="1" s="1"/>
  <c r="CA60" i="1" a="1"/>
  <c r="CA60" i="1" s="1"/>
  <c r="CA61" i="1" a="1"/>
  <c r="CA61" i="1" s="1"/>
  <c r="CA62" i="1" a="1"/>
  <c r="CA62" i="1" s="1"/>
  <c r="CA63" i="1" a="1"/>
  <c r="CA63" i="1" s="1"/>
  <c r="CA64" i="1" a="1"/>
  <c r="CA64" i="1" s="1"/>
  <c r="CA65" i="1" a="1"/>
  <c r="CA65" i="1" s="1"/>
  <c r="CA66" i="1" a="1"/>
  <c r="CA66" i="1" s="1"/>
  <c r="CA67" i="1" a="1"/>
  <c r="CA67" i="1" s="1"/>
  <c r="CA68" i="1" a="1"/>
  <c r="CA68" i="1" s="1"/>
  <c r="CA69" i="1" a="1"/>
  <c r="CA69" i="1" s="1"/>
  <c r="CA70" i="1" a="1"/>
  <c r="CA70" i="1" s="1"/>
  <c r="CA71" i="1" a="1"/>
  <c r="CA71" i="1" s="1"/>
  <c r="CA72" i="1" a="1"/>
  <c r="CA72" i="1" s="1"/>
  <c r="CA73" i="1" a="1"/>
  <c r="CA73" i="1" s="1"/>
  <c r="CA74" i="1" a="1"/>
  <c r="CA74" i="1" s="1"/>
  <c r="CA75" i="1" a="1"/>
  <c r="CA75" i="1" s="1"/>
  <c r="CA76" i="1" a="1"/>
  <c r="CA76" i="1" s="1"/>
  <c r="CA77" i="1" a="1"/>
  <c r="CA77" i="1" s="1"/>
  <c r="CA78" i="1" a="1"/>
  <c r="CA78" i="1" s="1"/>
  <c r="CA79" i="1" a="1"/>
  <c r="CA79" i="1" s="1"/>
  <c r="CA80" i="1" a="1"/>
  <c r="CA80" i="1" s="1"/>
  <c r="CA81" i="1" a="1"/>
  <c r="CA81" i="1" s="1"/>
  <c r="CA82" i="1" a="1"/>
  <c r="CA82" i="1" s="1"/>
  <c r="CA83" i="1" a="1"/>
  <c r="CA83" i="1" s="1"/>
  <c r="CA84" i="1" a="1"/>
  <c r="CA84" i="1" s="1"/>
  <c r="CA85" i="1" a="1"/>
  <c r="CA85" i="1" s="1"/>
  <c r="CA86" i="1" a="1"/>
  <c r="CA86" i="1" s="1"/>
  <c r="CA87" i="1" a="1"/>
  <c r="CA87" i="1" s="1"/>
  <c r="CA88" i="1" a="1"/>
  <c r="CA88" i="1" s="1"/>
  <c r="CA89" i="1" a="1"/>
  <c r="CA89" i="1" s="1"/>
  <c r="CA90" i="1" a="1"/>
  <c r="CA90" i="1" s="1"/>
  <c r="CA91" i="1" a="1"/>
  <c r="CA91" i="1" s="1"/>
  <c r="CA92" i="1" a="1"/>
  <c r="CA92" i="1" s="1"/>
  <c r="CA93" i="1" a="1"/>
  <c r="CA93" i="1" s="1"/>
  <c r="CA94" i="1" a="1"/>
  <c r="CA94" i="1" s="1"/>
  <c r="CA95" i="1" a="1"/>
  <c r="CA95" i="1" s="1"/>
  <c r="CA96" i="1" a="1"/>
  <c r="CA96" i="1" s="1"/>
  <c r="CA97" i="1" a="1"/>
  <c r="CA97" i="1" s="1"/>
  <c r="CA98" i="1" a="1"/>
  <c r="CA98" i="1" s="1"/>
  <c r="CA99" i="1" a="1"/>
  <c r="CA99" i="1" s="1"/>
  <c r="CA100" i="1" a="1"/>
  <c r="CA100" i="1" s="1"/>
  <c r="CA101" i="1" a="1"/>
  <c r="CA101" i="1" s="1"/>
  <c r="CA102" i="1" a="1"/>
  <c r="CA102" i="1" s="1"/>
  <c r="CA103" i="1" a="1"/>
  <c r="CA103" i="1" s="1"/>
  <c r="CA104" i="1" a="1"/>
  <c r="CA104" i="1" s="1"/>
  <c r="CA105" i="1" a="1"/>
  <c r="CA105" i="1" s="1"/>
  <c r="CA106" i="1" a="1"/>
  <c r="CA106" i="1" s="1"/>
  <c r="CA107" i="1" a="1"/>
  <c r="CA107" i="1" s="1"/>
  <c r="CA108" i="1" a="1"/>
  <c r="CA108" i="1" s="1"/>
  <c r="CA109" i="1" a="1"/>
  <c r="CA109" i="1" s="1"/>
  <c r="CA110" i="1" a="1"/>
  <c r="CA110" i="1" s="1"/>
  <c r="CA111" i="1" a="1"/>
  <c r="CA111" i="1" s="1"/>
  <c r="CA112" i="1" a="1"/>
  <c r="CA112" i="1" s="1"/>
  <c r="CA113" i="1" a="1"/>
  <c r="CA113" i="1" s="1"/>
  <c r="CA114" i="1" a="1"/>
  <c r="CA114" i="1" s="1"/>
  <c r="CA115" i="1" a="1"/>
  <c r="CA115" i="1" s="1"/>
  <c r="CA116" i="1" a="1"/>
  <c r="CA116" i="1" s="1"/>
  <c r="CA117" i="1" a="1"/>
  <c r="CA117" i="1" s="1"/>
  <c r="CA118" i="1" a="1"/>
  <c r="CA118" i="1" s="1"/>
  <c r="CA119" i="1" a="1"/>
  <c r="CA119" i="1" s="1"/>
  <c r="CA120" i="1" a="1"/>
  <c r="CA120" i="1" s="1"/>
  <c r="CA121" i="1" a="1"/>
  <c r="CA121" i="1" s="1"/>
  <c r="CA122" i="1" a="1"/>
  <c r="CA122" i="1" s="1"/>
  <c r="CA123" i="1" a="1"/>
  <c r="CA123" i="1" s="1"/>
  <c r="CA124" i="1" a="1"/>
  <c r="CA124" i="1" s="1"/>
  <c r="CA125" i="1" a="1"/>
  <c r="CA125" i="1" s="1"/>
  <c r="CA126" i="1" a="1"/>
  <c r="CA126" i="1" s="1"/>
  <c r="CA127" i="1" a="1"/>
  <c r="CA127" i="1" s="1"/>
  <c r="CA128" i="1" a="1"/>
  <c r="CA128" i="1" s="1"/>
  <c r="CA129" i="1" a="1"/>
  <c r="CA129" i="1" s="1"/>
  <c r="CA130" i="1" a="1"/>
  <c r="CA130" i="1" s="1"/>
  <c r="CA131" i="1" a="1"/>
  <c r="CA131" i="1" s="1"/>
  <c r="CA132" i="1" a="1"/>
  <c r="CA132" i="1" s="1"/>
  <c r="CA133" i="1" a="1"/>
  <c r="CA133" i="1" s="1"/>
  <c r="CA134" i="1" a="1"/>
  <c r="CA134" i="1" s="1"/>
  <c r="CA135" i="1" a="1"/>
  <c r="CA135" i="1" s="1"/>
  <c r="CA136" i="1" a="1"/>
  <c r="CA136" i="1" s="1"/>
  <c r="CA137" i="1" a="1"/>
  <c r="CA137" i="1" s="1"/>
  <c r="CA138" i="1" a="1"/>
  <c r="CA138" i="1" s="1"/>
  <c r="CA139" i="1" a="1"/>
  <c r="CA139" i="1" s="1"/>
  <c r="CA140" i="1" a="1"/>
  <c r="CA140" i="1" s="1"/>
  <c r="CA141" i="1" a="1"/>
  <c r="CA141" i="1" s="1"/>
  <c r="CA142" i="1" a="1"/>
  <c r="CA142" i="1" s="1"/>
  <c r="CA143" i="1" a="1"/>
  <c r="CA143" i="1" s="1"/>
  <c r="CA144" i="1" a="1"/>
  <c r="CA144" i="1" s="1"/>
  <c r="CA145" i="1" a="1"/>
  <c r="CA145" i="1" s="1"/>
  <c r="CA146" i="1" a="1"/>
  <c r="CA146" i="1" s="1"/>
  <c r="CA147" i="1" a="1"/>
  <c r="CA147" i="1" s="1"/>
  <c r="CA148" i="1" a="1"/>
  <c r="CA148" i="1" s="1"/>
  <c r="CA149" i="1" a="1"/>
  <c r="CA149" i="1" s="1"/>
  <c r="CA150" i="1" a="1"/>
  <c r="CA150" i="1" s="1"/>
  <c r="CA151" i="1" a="1"/>
  <c r="CA151" i="1" s="1"/>
  <c r="CA152" i="1" a="1"/>
  <c r="CA152" i="1" s="1"/>
  <c r="CA153" i="1" a="1"/>
  <c r="CA153" i="1" s="1"/>
  <c r="CA154" i="1" a="1"/>
  <c r="CA154" i="1" s="1"/>
  <c r="CA155" i="1" a="1"/>
  <c r="CA155" i="1" s="1"/>
  <c r="CA156" i="1" a="1"/>
  <c r="CA156" i="1" s="1"/>
  <c r="CA157" i="1" a="1"/>
  <c r="CA157" i="1" s="1"/>
  <c r="CA158" i="1" a="1"/>
  <c r="CA158" i="1" s="1"/>
  <c r="CA159" i="1" a="1"/>
  <c r="CA159" i="1" s="1"/>
  <c r="CA160" i="1" a="1"/>
  <c r="CA160" i="1" s="1"/>
  <c r="CA161" i="1" a="1"/>
  <c r="CA161" i="1" s="1"/>
  <c r="CA162" i="1" a="1"/>
  <c r="CA162" i="1" s="1"/>
  <c r="CA163" i="1" a="1"/>
  <c r="CA163" i="1" s="1"/>
  <c r="CA164" i="1" a="1"/>
  <c r="CA164" i="1" s="1"/>
  <c r="CA165" i="1" a="1"/>
  <c r="CA165" i="1" s="1"/>
  <c r="CA166" i="1" a="1"/>
  <c r="CA166" i="1" s="1"/>
  <c r="CA167" i="1" a="1"/>
  <c r="CA167" i="1" s="1"/>
  <c r="CA168" i="1" a="1"/>
  <c r="CA168" i="1" s="1"/>
  <c r="CA169" i="1" a="1"/>
  <c r="CA169" i="1" s="1"/>
  <c r="CA170" i="1" a="1"/>
  <c r="CA170" i="1" s="1"/>
  <c r="CA171" i="1" a="1"/>
  <c r="CA171" i="1" s="1"/>
  <c r="CA172" i="1" a="1"/>
  <c r="CA172" i="1" s="1"/>
  <c r="CA173" i="1" a="1"/>
  <c r="CA173" i="1" s="1"/>
  <c r="CA174" i="1" a="1"/>
  <c r="CA174" i="1" s="1"/>
  <c r="CA175" i="1" a="1"/>
  <c r="CA175" i="1" s="1"/>
  <c r="CA176" i="1" a="1"/>
  <c r="CA176" i="1" s="1"/>
  <c r="CA177" i="1" a="1"/>
  <c r="CA177" i="1" s="1"/>
  <c r="CA178" i="1" a="1"/>
  <c r="CA178" i="1" s="1"/>
  <c r="CA179" i="1" a="1"/>
  <c r="CA179" i="1" s="1"/>
  <c r="CA180" i="1" a="1"/>
  <c r="CA180" i="1" s="1"/>
  <c r="CA181" i="1" a="1"/>
  <c r="CA181" i="1" s="1"/>
  <c r="CA182" i="1" a="1"/>
  <c r="CA182" i="1" s="1"/>
  <c r="CA183" i="1" a="1"/>
  <c r="CA183" i="1" s="1"/>
  <c r="CA184" i="1" a="1"/>
  <c r="CA184" i="1" s="1"/>
  <c r="CA185" i="1" a="1"/>
  <c r="CA185" i="1" s="1"/>
  <c r="CA186" i="1" a="1"/>
  <c r="CA186" i="1" s="1"/>
  <c r="CA187" i="1" a="1"/>
  <c r="CA187" i="1" s="1"/>
  <c r="CA188" i="1" a="1"/>
  <c r="CA188" i="1" s="1"/>
  <c r="CA189" i="1" a="1"/>
  <c r="CA189" i="1" s="1"/>
  <c r="CA190" i="1" a="1"/>
  <c r="CA190" i="1" s="1"/>
  <c r="CA191" i="1" a="1"/>
  <c r="CA191" i="1" s="1"/>
  <c r="CA192" i="1" a="1"/>
  <c r="CA192" i="1" s="1"/>
  <c r="CA193" i="1" a="1"/>
  <c r="CA193" i="1" s="1"/>
  <c r="CA194" i="1" a="1"/>
  <c r="CA194" i="1" s="1"/>
  <c r="CA195" i="1" a="1"/>
  <c r="CA195" i="1" s="1"/>
  <c r="CA196" i="1" a="1"/>
  <c r="CA196" i="1" s="1"/>
  <c r="CA197" i="1" a="1"/>
  <c r="CA197" i="1" s="1"/>
  <c r="CA198" i="1" a="1"/>
  <c r="CA198" i="1" s="1"/>
  <c r="CA199" i="1" a="1"/>
  <c r="CA199" i="1" s="1"/>
  <c r="CA200" i="1" a="1"/>
  <c r="CA200" i="1" s="1"/>
  <c r="CA201" i="1" a="1"/>
  <c r="CA201" i="1" s="1"/>
  <c r="CA202" i="1" a="1"/>
  <c r="CA202" i="1" s="1"/>
  <c r="CA203" i="1" a="1"/>
  <c r="CA203" i="1" s="1"/>
  <c r="CA204" i="1" a="1"/>
  <c r="CA204" i="1" s="1"/>
  <c r="CA205" i="1" a="1"/>
  <c r="CA205" i="1" s="1"/>
  <c r="CA206" i="1" a="1"/>
  <c r="CA206" i="1" s="1"/>
  <c r="CA207" i="1" a="1"/>
  <c r="CA207" i="1" s="1"/>
  <c r="CA208" i="1" a="1"/>
  <c r="CA208" i="1" s="1"/>
  <c r="CA209" i="1" a="1"/>
  <c r="CA209" i="1" s="1"/>
  <c r="CA210" i="1" a="1"/>
  <c r="CA210" i="1" s="1"/>
  <c r="CA211" i="1" a="1"/>
  <c r="CA211" i="1" s="1"/>
  <c r="CA212" i="1" a="1"/>
  <c r="CA212" i="1" s="1"/>
  <c r="CA213" i="1" a="1"/>
  <c r="CA213" i="1" s="1"/>
  <c r="CA214" i="1" a="1"/>
  <c r="CA214" i="1" s="1"/>
  <c r="CA215" i="1" a="1"/>
  <c r="CA215" i="1" s="1"/>
  <c r="CA216" i="1" a="1"/>
  <c r="CA216" i="1" s="1"/>
  <c r="CA217" i="1" a="1"/>
  <c r="CA217" i="1" s="1"/>
  <c r="CA218" i="1" a="1"/>
  <c r="CA218" i="1" s="1"/>
  <c r="CA219" i="1" a="1"/>
  <c r="CA219" i="1" s="1"/>
  <c r="CA220" i="1" a="1"/>
  <c r="CA220" i="1" s="1"/>
  <c r="CA221" i="1" a="1"/>
  <c r="CA221" i="1" s="1"/>
  <c r="CA222" i="1" a="1"/>
  <c r="CA222" i="1" s="1"/>
  <c r="CA223" i="1" a="1"/>
  <c r="CA223" i="1" s="1"/>
  <c r="CA224" i="1" a="1"/>
  <c r="CA224" i="1" s="1"/>
  <c r="CA225" i="1" a="1"/>
  <c r="CA225" i="1" s="1"/>
  <c r="CA226" i="1" a="1"/>
  <c r="CA226" i="1" s="1"/>
  <c r="CA227" i="1" a="1"/>
  <c r="CA227" i="1" s="1"/>
  <c r="CA228" i="1" a="1"/>
  <c r="CA228" i="1" s="1"/>
  <c r="CA229" i="1" a="1"/>
  <c r="CA229" i="1" s="1"/>
  <c r="CA230" i="1" a="1"/>
  <c r="CA230" i="1" s="1"/>
  <c r="CA231" i="1" a="1"/>
  <c r="CA231" i="1" s="1"/>
  <c r="CA232" i="1" a="1"/>
  <c r="CA232" i="1" s="1"/>
  <c r="CA233" i="1" a="1"/>
  <c r="CA233" i="1" s="1"/>
  <c r="CA234" i="1" a="1"/>
  <c r="CA234" i="1" s="1"/>
  <c r="CA235" i="1" a="1"/>
  <c r="CA235" i="1" s="1"/>
  <c r="CA236" i="1" a="1"/>
  <c r="CA236" i="1" s="1"/>
  <c r="CA237" i="1" a="1"/>
  <c r="CA237" i="1" s="1"/>
  <c r="CA238" i="1" a="1"/>
  <c r="CA238" i="1" s="1"/>
  <c r="CA239" i="1" a="1"/>
  <c r="CA239" i="1" s="1"/>
  <c r="CA240" i="1" a="1"/>
  <c r="CA240" i="1" s="1"/>
  <c r="CA241" i="1" a="1"/>
  <c r="CA241" i="1" s="1"/>
  <c r="CA242" i="1" a="1"/>
  <c r="CA242" i="1" s="1"/>
  <c r="CA243" i="1" a="1"/>
  <c r="CA243" i="1" s="1"/>
  <c r="CA244" i="1" a="1"/>
  <c r="CA244" i="1" s="1"/>
  <c r="CA245" i="1" a="1"/>
  <c r="CA245" i="1" s="1"/>
  <c r="CA246" i="1" a="1"/>
  <c r="CA246" i="1" s="1"/>
  <c r="CA247" i="1" a="1"/>
  <c r="CA247" i="1" s="1"/>
  <c r="CA248" i="1" a="1"/>
  <c r="CA248" i="1" s="1"/>
  <c r="CA249" i="1" a="1"/>
  <c r="CA249" i="1" s="1"/>
  <c r="CA250" i="1" a="1"/>
  <c r="CA250" i="1" s="1"/>
  <c r="CA251" i="1" a="1"/>
  <c r="CA251" i="1" s="1"/>
  <c r="CA252" i="1" a="1"/>
  <c r="CA252" i="1" s="1"/>
  <c r="CA253" i="1" a="1"/>
  <c r="CA253" i="1" s="1"/>
  <c r="CA254" i="1" a="1"/>
  <c r="CA254" i="1" s="1"/>
  <c r="CA255" i="1" a="1"/>
  <c r="CA255" i="1" s="1"/>
  <c r="CA256" i="1" a="1"/>
  <c r="CA256" i="1" s="1"/>
  <c r="CA257" i="1" a="1"/>
  <c r="CA257" i="1" s="1"/>
  <c r="CA258" i="1" a="1"/>
  <c r="CA258" i="1" s="1"/>
  <c r="CA259" i="1" a="1"/>
  <c r="CA259" i="1" s="1"/>
  <c r="CA260" i="1" a="1"/>
  <c r="CA260" i="1" s="1"/>
  <c r="CA261" i="1" a="1"/>
  <c r="CA261" i="1" s="1"/>
  <c r="CA262" i="1" a="1"/>
  <c r="CA262" i="1" s="1"/>
  <c r="CA263" i="1" a="1"/>
  <c r="CA263" i="1" s="1"/>
  <c r="CA264" i="1" a="1"/>
  <c r="CA264" i="1" s="1"/>
  <c r="CA265" i="1" a="1"/>
  <c r="CA265" i="1" s="1"/>
  <c r="CA266" i="1" a="1"/>
  <c r="CA266" i="1" s="1"/>
  <c r="CA267" i="1" a="1"/>
  <c r="CA267" i="1" s="1"/>
  <c r="CA268" i="1" a="1"/>
  <c r="CA268" i="1" s="1"/>
  <c r="CA269" i="1" a="1"/>
  <c r="CA269" i="1" s="1"/>
  <c r="CA270" i="1" a="1"/>
  <c r="CA270" i="1" s="1"/>
  <c r="CA271" i="1" a="1"/>
  <c r="CA271" i="1" s="1"/>
  <c r="CA272" i="1" a="1"/>
  <c r="CA272" i="1" s="1"/>
  <c r="CA273" i="1" a="1"/>
  <c r="CA273" i="1" s="1"/>
  <c r="CA274" i="1" a="1"/>
  <c r="CA274" i="1" s="1"/>
  <c r="CA275" i="1" a="1"/>
  <c r="CA275" i="1" s="1"/>
  <c r="CA276" i="1" a="1"/>
  <c r="CA276" i="1" s="1"/>
  <c r="CA277" i="1" a="1"/>
  <c r="CA277" i="1" s="1"/>
  <c r="CA278" i="1" a="1"/>
  <c r="CA278" i="1" s="1"/>
  <c r="CA279" i="1" a="1"/>
  <c r="CA279" i="1" s="1"/>
  <c r="CA280" i="1" a="1"/>
  <c r="CA280" i="1" s="1"/>
  <c r="CA281" i="1" a="1"/>
  <c r="CA281" i="1" s="1"/>
  <c r="CA282" i="1" a="1"/>
  <c r="CA282" i="1" s="1"/>
  <c r="CA283" i="1" a="1"/>
  <c r="CA283" i="1" s="1"/>
  <c r="CA284" i="1" a="1"/>
  <c r="CA284" i="1" s="1"/>
  <c r="CA285" i="1" a="1"/>
  <c r="CA285" i="1" s="1"/>
  <c r="CA286" i="1" a="1"/>
  <c r="CA286" i="1" s="1"/>
  <c r="CA287" i="1" a="1"/>
  <c r="CA287" i="1" s="1"/>
  <c r="CA288" i="1" a="1"/>
  <c r="CA288" i="1" s="1"/>
  <c r="CA289" i="1" a="1"/>
  <c r="CA289" i="1" s="1"/>
  <c r="CA290" i="1" a="1"/>
  <c r="CA290" i="1" s="1"/>
  <c r="CA291" i="1" a="1"/>
  <c r="CA291" i="1" s="1"/>
  <c r="CA292" i="1" a="1"/>
  <c r="CA292" i="1" s="1"/>
  <c r="CA293" i="1" a="1"/>
  <c r="CA293" i="1" s="1"/>
  <c r="CA294" i="1" a="1"/>
  <c r="CA294" i="1" s="1"/>
  <c r="CA295" i="1" a="1"/>
  <c r="CA295" i="1" s="1"/>
  <c r="CA296" i="1" a="1"/>
  <c r="CA296" i="1" s="1"/>
  <c r="CA297" i="1" a="1"/>
  <c r="CA297" i="1" s="1"/>
  <c r="CA298" i="1" a="1"/>
  <c r="CA298" i="1" s="1"/>
  <c r="CA299" i="1" a="1"/>
  <c r="CA299" i="1" s="1"/>
  <c r="CA300" i="1" a="1"/>
  <c r="CA300" i="1" s="1"/>
  <c r="CA301" i="1" a="1"/>
  <c r="CA301" i="1" s="1"/>
  <c r="CA302" i="1" a="1"/>
  <c r="CA302" i="1" s="1"/>
  <c r="CA303" i="1" a="1"/>
  <c r="CA303" i="1" s="1"/>
  <c r="CA304" i="1" a="1"/>
  <c r="CA304" i="1" s="1"/>
  <c r="CA305" i="1" a="1"/>
  <c r="CA305" i="1" s="1"/>
  <c r="CA306" i="1" a="1"/>
  <c r="CA306" i="1" s="1"/>
  <c r="CA307" i="1" a="1"/>
  <c r="CA307" i="1" s="1"/>
  <c r="CA308" i="1" a="1"/>
  <c r="CA308" i="1" s="1"/>
  <c r="CA309" i="1" a="1"/>
  <c r="CA309" i="1" s="1"/>
  <c r="CA310" i="1" a="1"/>
  <c r="CA310" i="1" s="1"/>
  <c r="CA311" i="1" a="1"/>
  <c r="CA311" i="1" s="1"/>
  <c r="CA312" i="1" a="1"/>
  <c r="CA312" i="1" s="1"/>
  <c r="CA313" i="1" a="1"/>
  <c r="CA313" i="1" s="1"/>
  <c r="CA314" i="1" a="1"/>
  <c r="CA314" i="1" s="1"/>
  <c r="CA315" i="1" a="1"/>
  <c r="CA315" i="1" s="1"/>
  <c r="CA316" i="1" a="1"/>
  <c r="CA316" i="1" s="1"/>
  <c r="CA317" i="1" a="1"/>
  <c r="CA317" i="1" s="1"/>
  <c r="CA318" i="1" a="1"/>
  <c r="CA318" i="1" s="1"/>
  <c r="CA319" i="1" a="1"/>
  <c r="CA319" i="1" s="1"/>
  <c r="CA320" i="1" a="1"/>
  <c r="CA320" i="1" s="1"/>
  <c r="CA321" i="1" a="1"/>
  <c r="CA321" i="1" s="1"/>
  <c r="CA322" i="1" a="1"/>
  <c r="CA322" i="1" s="1"/>
  <c r="CA323" i="1" a="1"/>
  <c r="CA323" i="1" s="1"/>
  <c r="CA324" i="1" a="1"/>
  <c r="CA324" i="1" s="1"/>
  <c r="CA325" i="1" a="1"/>
  <c r="CA325" i="1" s="1"/>
  <c r="CA326" i="1" a="1"/>
  <c r="CA326" i="1" s="1"/>
  <c r="CA327" i="1" a="1"/>
  <c r="CA327" i="1" s="1"/>
  <c r="CA328" i="1" a="1"/>
  <c r="CA328" i="1" s="1"/>
  <c r="CA329" i="1" a="1"/>
  <c r="CA329" i="1" s="1"/>
  <c r="CA330" i="1" a="1"/>
  <c r="CA330" i="1" s="1"/>
  <c r="CA331" i="1" a="1"/>
  <c r="CA331" i="1" s="1"/>
  <c r="CA332" i="1" a="1"/>
  <c r="CA332" i="1" s="1"/>
  <c r="CA333" i="1" a="1"/>
  <c r="CA333" i="1" s="1"/>
  <c r="CA334" i="1" a="1"/>
  <c r="CA334" i="1" s="1"/>
  <c r="CA335" i="1" a="1"/>
  <c r="CA335" i="1" s="1"/>
  <c r="CA336" i="1" a="1"/>
  <c r="CA336" i="1" s="1"/>
  <c r="CA337" i="1" a="1"/>
  <c r="CA337" i="1" s="1"/>
  <c r="CA338" i="1" a="1"/>
  <c r="CA338" i="1" s="1"/>
  <c r="CA339" i="1" a="1"/>
  <c r="CA339" i="1" s="1"/>
  <c r="CA340" i="1" a="1"/>
  <c r="CA340" i="1" s="1"/>
  <c r="CA341" i="1" a="1"/>
  <c r="CA341" i="1" s="1"/>
  <c r="CA342" i="1" a="1"/>
  <c r="CA342" i="1" s="1"/>
  <c r="CA343" i="1" a="1"/>
  <c r="CA343" i="1" s="1"/>
  <c r="CA344" i="1" a="1"/>
  <c r="CA344" i="1" s="1"/>
  <c r="CA345" i="1" a="1"/>
  <c r="CA345" i="1" s="1"/>
  <c r="CA346" i="1" a="1"/>
  <c r="CA346" i="1" s="1"/>
  <c r="CA347" i="1" a="1"/>
  <c r="CA347" i="1" s="1"/>
  <c r="CA348" i="1" a="1"/>
  <c r="CA348" i="1" s="1"/>
  <c r="CA349" i="1" a="1"/>
  <c r="CA349" i="1" s="1"/>
  <c r="CA350" i="1" a="1"/>
  <c r="CA350" i="1" s="1"/>
  <c r="CA351" i="1" a="1"/>
  <c r="CA351" i="1" s="1"/>
  <c r="CA352" i="1" a="1"/>
  <c r="CA352" i="1" s="1"/>
  <c r="CA353" i="1" a="1"/>
  <c r="CA353" i="1" s="1"/>
  <c r="CA354" i="1" a="1"/>
  <c r="CA354" i="1" s="1"/>
  <c r="CA355" i="1" a="1"/>
  <c r="CA355" i="1" s="1"/>
  <c r="CA356" i="1" a="1"/>
  <c r="CA356" i="1" s="1"/>
  <c r="CA357" i="1" a="1"/>
  <c r="CA357" i="1" s="1"/>
  <c r="CA358" i="1" a="1"/>
  <c r="CA358" i="1" s="1"/>
  <c r="CA359" i="1" a="1"/>
  <c r="CA359" i="1" s="1"/>
  <c r="CA360" i="1" a="1"/>
  <c r="CA360" i="1" s="1"/>
  <c r="CA361" i="1" a="1"/>
  <c r="CA361" i="1" s="1"/>
  <c r="CA362" i="1" a="1"/>
  <c r="CA362" i="1" s="1"/>
  <c r="CA363" i="1" a="1"/>
  <c r="CA363" i="1" s="1"/>
  <c r="CA364" i="1" a="1"/>
  <c r="CA364" i="1" s="1"/>
  <c r="CA365" i="1" a="1"/>
  <c r="CA365" i="1" s="1"/>
  <c r="CA366" i="1" a="1"/>
  <c r="CA366" i="1" s="1"/>
  <c r="CA367" i="1" a="1"/>
  <c r="CA367" i="1" s="1"/>
  <c r="CA368" i="1" a="1"/>
  <c r="CA368" i="1" s="1"/>
  <c r="CA369" i="1" a="1"/>
  <c r="CA369" i="1" s="1"/>
  <c r="CA370" i="1" a="1"/>
  <c r="CA370" i="1" s="1"/>
  <c r="CA371" i="1" a="1"/>
  <c r="CA371" i="1" s="1"/>
  <c r="CA372" i="1" a="1"/>
  <c r="CA372" i="1" s="1"/>
  <c r="CA373" i="1" a="1"/>
  <c r="CA373" i="1" s="1"/>
  <c r="CA374" i="1" a="1"/>
  <c r="CA374" i="1" s="1"/>
  <c r="CA375" i="1" a="1"/>
  <c r="CA375" i="1" s="1"/>
  <c r="CA376" i="1" a="1"/>
  <c r="CA376" i="1" s="1"/>
  <c r="CA377" i="1" a="1"/>
  <c r="CA377" i="1" s="1"/>
  <c r="CA378" i="1" a="1"/>
  <c r="CA378" i="1" s="1"/>
  <c r="CA379" i="1" a="1"/>
  <c r="CA379" i="1" s="1"/>
  <c r="CA380" i="1" a="1"/>
  <c r="CA380" i="1" s="1"/>
  <c r="CA381" i="1" a="1"/>
  <c r="CA381" i="1" s="1"/>
  <c r="CA382" i="1" a="1"/>
  <c r="CA382" i="1" s="1"/>
  <c r="CA383" i="1" a="1"/>
  <c r="CA383" i="1" s="1"/>
  <c r="CA384" i="1" a="1"/>
  <c r="CA384" i="1" s="1"/>
  <c r="CA385" i="1" a="1"/>
  <c r="CA385" i="1" s="1"/>
  <c r="CA386" i="1" a="1"/>
  <c r="CA386" i="1" s="1"/>
  <c r="CA387" i="1" a="1"/>
  <c r="CA387" i="1" s="1"/>
  <c r="CA388" i="1" a="1"/>
  <c r="CA388" i="1" s="1"/>
  <c r="CA389" i="1" a="1"/>
  <c r="CA389" i="1" s="1"/>
  <c r="CA390" i="1" a="1"/>
  <c r="CA390" i="1" s="1"/>
  <c r="CA391" i="1" a="1"/>
  <c r="CA391" i="1" s="1"/>
  <c r="CA392" i="1" a="1"/>
  <c r="CA392" i="1" s="1"/>
  <c r="CA393" i="1" a="1"/>
  <c r="CA393" i="1" s="1"/>
  <c r="CA394" i="1" a="1"/>
  <c r="CA394" i="1" s="1"/>
  <c r="CA395" i="1" a="1"/>
  <c r="CA395" i="1" s="1"/>
  <c r="CA396" i="1" a="1"/>
  <c r="CA396" i="1" s="1"/>
  <c r="CA397" i="1" a="1"/>
  <c r="CA397" i="1" s="1"/>
  <c r="CA398" i="1" a="1"/>
  <c r="CA398" i="1" s="1"/>
  <c r="CA399" i="1" a="1"/>
  <c r="CA399" i="1" s="1"/>
  <c r="CA400" i="1" a="1"/>
  <c r="CA400" i="1" s="1"/>
  <c r="CA401" i="1" a="1"/>
  <c r="CA401" i="1" s="1"/>
  <c r="CA402" i="1" a="1"/>
  <c r="CA402" i="1" s="1"/>
  <c r="CA403" i="1" a="1"/>
  <c r="CA403" i="1" s="1"/>
  <c r="CA404" i="1" a="1"/>
  <c r="CA404" i="1" s="1"/>
  <c r="CA405" i="1" a="1"/>
  <c r="CA405" i="1" s="1"/>
  <c r="CA406" i="1" a="1"/>
  <c r="CA406" i="1" s="1"/>
  <c r="CA407" i="1" a="1"/>
  <c r="CA407" i="1" s="1"/>
  <c r="CA408" i="1" a="1"/>
  <c r="CA408" i="1" s="1"/>
  <c r="CA409" i="1" a="1"/>
  <c r="CA409" i="1" s="1"/>
  <c r="CA410" i="1" a="1"/>
  <c r="CA410" i="1" s="1"/>
  <c r="CA411" i="1" a="1"/>
  <c r="CA411" i="1" s="1"/>
  <c r="CA412" i="1" a="1"/>
  <c r="CA412" i="1" s="1"/>
  <c r="CA413" i="1" a="1"/>
  <c r="CA413" i="1" s="1"/>
  <c r="CA414" i="1" a="1"/>
  <c r="CA414" i="1" s="1"/>
  <c r="CA415" i="1" a="1"/>
  <c r="CA415" i="1" s="1"/>
  <c r="CA416" i="1" a="1"/>
  <c r="CA416" i="1" s="1"/>
  <c r="CA417" i="1" a="1"/>
  <c r="CA417" i="1" s="1"/>
  <c r="CA418" i="1" a="1"/>
  <c r="CA418" i="1" s="1"/>
  <c r="CA419" i="1" a="1"/>
  <c r="CA419" i="1" s="1"/>
  <c r="CA420" i="1" a="1"/>
  <c r="CA420" i="1" s="1"/>
  <c r="CA421" i="1" a="1"/>
  <c r="CA421" i="1" s="1"/>
  <c r="CA422" i="1" a="1"/>
  <c r="CA422" i="1" s="1"/>
  <c r="CA423" i="1" a="1"/>
  <c r="CA423" i="1" s="1"/>
  <c r="CA424" i="1" a="1"/>
  <c r="CA424" i="1" s="1"/>
  <c r="CA425" i="1" a="1"/>
  <c r="CA425" i="1" s="1"/>
  <c r="CA426" i="1" a="1"/>
  <c r="CA426" i="1" s="1"/>
  <c r="CA427" i="1" a="1"/>
  <c r="CA427" i="1" s="1"/>
  <c r="CA428" i="1" a="1"/>
  <c r="CA428" i="1" s="1"/>
  <c r="CA429" i="1" a="1"/>
  <c r="CA429" i="1" s="1"/>
  <c r="CA430" i="1" a="1"/>
  <c r="CA430" i="1" s="1"/>
  <c r="CA431" i="1" a="1"/>
  <c r="CA431" i="1" s="1"/>
  <c r="CA432" i="1" a="1"/>
  <c r="CA432" i="1" s="1"/>
  <c r="CA433" i="1" a="1"/>
  <c r="CA433" i="1" s="1"/>
  <c r="CA434" i="1" a="1"/>
  <c r="CA434" i="1" s="1"/>
  <c r="CA435" i="1" a="1"/>
  <c r="CA435" i="1" s="1"/>
  <c r="CA436" i="1" a="1"/>
  <c r="CA436" i="1" s="1"/>
  <c r="CA437" i="1" a="1"/>
  <c r="CA437" i="1" s="1"/>
  <c r="CA438" i="1" a="1"/>
  <c r="CA438" i="1" s="1"/>
  <c r="CA439" i="1" a="1"/>
  <c r="CA439" i="1" s="1"/>
  <c r="CA440" i="1" a="1"/>
  <c r="CA440" i="1" s="1"/>
  <c r="CA441" i="1" a="1"/>
  <c r="CA441" i="1" s="1"/>
  <c r="CA442" i="1" a="1"/>
  <c r="CA442" i="1" s="1"/>
  <c r="CA443" i="1" a="1"/>
  <c r="CA443" i="1" s="1"/>
  <c r="CA444" i="1" a="1"/>
  <c r="CA444" i="1" s="1"/>
  <c r="CA445" i="1" a="1"/>
  <c r="CA445" i="1" s="1"/>
  <c r="CA446" i="1" a="1"/>
  <c r="CA446" i="1" s="1"/>
  <c r="CA447" i="1" a="1"/>
  <c r="CA447" i="1" s="1"/>
  <c r="CA448" i="1" a="1"/>
  <c r="CA448" i="1" s="1"/>
  <c r="CA449" i="1" a="1"/>
  <c r="CA449" i="1" s="1"/>
  <c r="CA450" i="1" a="1"/>
  <c r="CA450" i="1" s="1"/>
  <c r="CA451" i="1" a="1"/>
  <c r="CA451" i="1" s="1"/>
  <c r="CA452" i="1" a="1"/>
  <c r="CA452" i="1" s="1"/>
  <c r="CA453" i="1" a="1"/>
  <c r="CA453" i="1" s="1"/>
  <c r="CA454" i="1" a="1"/>
  <c r="CA454" i="1" s="1"/>
  <c r="CA455" i="1" a="1"/>
  <c r="CA455" i="1" s="1"/>
  <c r="CA456" i="1" a="1"/>
  <c r="CA456" i="1" s="1"/>
  <c r="CA457" i="1" a="1"/>
  <c r="CA457" i="1" s="1"/>
  <c r="CA458" i="1" a="1"/>
  <c r="CA458" i="1" s="1"/>
  <c r="CA459" i="1" a="1"/>
  <c r="CA459" i="1" s="1"/>
  <c r="CA460" i="1" a="1"/>
  <c r="CA460" i="1" s="1"/>
  <c r="CA461" i="1" a="1"/>
  <c r="CA461" i="1" s="1"/>
  <c r="CA462" i="1" a="1"/>
  <c r="CA462" i="1" s="1"/>
  <c r="CA463" i="1" a="1"/>
  <c r="CA463" i="1" s="1"/>
  <c r="CA464" i="1" a="1"/>
  <c r="CA464" i="1" s="1"/>
  <c r="CA465" i="1" a="1"/>
  <c r="CA465" i="1" s="1"/>
  <c r="CA466" i="1" a="1"/>
  <c r="CA466" i="1" s="1"/>
  <c r="CA467" i="1" a="1"/>
  <c r="CA467" i="1" s="1"/>
  <c r="CA468" i="1" a="1"/>
  <c r="CA468" i="1" s="1"/>
  <c r="CA469" i="1" a="1"/>
  <c r="CA469" i="1" s="1"/>
  <c r="CA470" i="1" a="1"/>
  <c r="CA470" i="1" s="1"/>
  <c r="CA471" i="1" a="1"/>
  <c r="CA471" i="1" s="1"/>
  <c r="CA472" i="1" a="1"/>
  <c r="CA472" i="1" s="1"/>
  <c r="CA473" i="1" a="1"/>
  <c r="CA473" i="1" s="1"/>
  <c r="CA474" i="1" a="1"/>
  <c r="CA474" i="1" s="1"/>
  <c r="CA475" i="1" a="1"/>
  <c r="CA475" i="1" s="1"/>
  <c r="CA476" i="1" a="1"/>
  <c r="CA476" i="1" s="1"/>
  <c r="CA477" i="1" a="1"/>
  <c r="CA477" i="1" s="1"/>
  <c r="CA478" i="1" a="1"/>
  <c r="CA478" i="1" s="1"/>
  <c r="CA479" i="1" a="1"/>
  <c r="CA479" i="1" s="1"/>
  <c r="CA480" i="1" a="1"/>
  <c r="CA480" i="1" s="1"/>
  <c r="CA481" i="1" a="1"/>
  <c r="CA481" i="1" s="1"/>
  <c r="CA482" i="1" a="1"/>
  <c r="CA482" i="1" s="1"/>
  <c r="CA483" i="1" a="1"/>
  <c r="CA483" i="1" s="1"/>
  <c r="CA484" i="1" a="1"/>
  <c r="CA484" i="1" s="1"/>
  <c r="CA485" i="1" a="1"/>
  <c r="CA485" i="1" s="1"/>
  <c r="CA486" i="1" a="1"/>
  <c r="CA486" i="1" s="1"/>
  <c r="CA487" i="1" a="1"/>
  <c r="CA487" i="1" s="1"/>
  <c r="CA488" i="1" a="1"/>
  <c r="CA488" i="1" s="1"/>
  <c r="CA489" i="1" a="1"/>
  <c r="CA489" i="1" s="1"/>
  <c r="CA490" i="1" a="1"/>
  <c r="CA490" i="1" s="1"/>
  <c r="CA491" i="1" a="1"/>
  <c r="CA491" i="1" s="1"/>
  <c r="CA492" i="1" a="1"/>
  <c r="CA492" i="1" s="1"/>
  <c r="CA493" i="1" a="1"/>
  <c r="CA493" i="1" s="1"/>
  <c r="CA494" i="1" a="1"/>
  <c r="CA494" i="1" s="1"/>
  <c r="CA495" i="1" a="1"/>
  <c r="CA495" i="1" s="1"/>
  <c r="CA496" i="1" a="1"/>
  <c r="CA496" i="1" s="1"/>
  <c r="CA497" i="1" a="1"/>
  <c r="CA497" i="1" s="1"/>
  <c r="CA498" i="1" a="1"/>
  <c r="CA498" i="1" s="1"/>
  <c r="CA499" i="1" a="1"/>
  <c r="CA499" i="1" s="1"/>
  <c r="CA500" i="1" a="1"/>
  <c r="CA500" i="1" s="1"/>
  <c r="CA501" i="1" a="1"/>
  <c r="CA501" i="1" s="1"/>
  <c r="CA502" i="1" a="1"/>
  <c r="CA502" i="1" s="1"/>
  <c r="CA503" i="1" a="1"/>
  <c r="CA503" i="1" s="1"/>
  <c r="CA504" i="1" a="1"/>
  <c r="CA504" i="1" s="1"/>
  <c r="CA505" i="1" a="1"/>
  <c r="CA505" i="1" s="1"/>
  <c r="CA506" i="1" a="1"/>
  <c r="CA506" i="1" s="1"/>
  <c r="CA507" i="1" a="1"/>
  <c r="CA507" i="1" s="1"/>
  <c r="CA508" i="1" a="1"/>
  <c r="CA508" i="1" s="1"/>
  <c r="CA509" i="1" a="1"/>
  <c r="CA509" i="1" s="1"/>
  <c r="CA510" i="1" a="1"/>
  <c r="CA510" i="1" s="1"/>
  <c r="CA511" i="1" a="1"/>
  <c r="CA511" i="1" s="1"/>
  <c r="CA512" i="1" a="1"/>
  <c r="CA512" i="1" s="1"/>
  <c r="CA513" i="1" a="1"/>
  <c r="CA513" i="1" s="1"/>
  <c r="CA514" i="1" a="1"/>
  <c r="CA514" i="1" s="1"/>
  <c r="CA515" i="1" a="1"/>
  <c r="CA515" i="1" s="1"/>
  <c r="CA516" i="1" a="1"/>
  <c r="CA516" i="1" s="1"/>
  <c r="CA517" i="1" a="1"/>
  <c r="CA517" i="1" s="1"/>
  <c r="CA518" i="1" a="1"/>
  <c r="CA518" i="1" s="1"/>
  <c r="CA519" i="1" a="1"/>
  <c r="CA519" i="1" s="1"/>
  <c r="CA520" i="1" a="1"/>
  <c r="CA520" i="1" s="1"/>
  <c r="CA521" i="1" a="1"/>
  <c r="CA521" i="1" s="1"/>
  <c r="CA522" i="1" a="1"/>
  <c r="CA522" i="1" s="1"/>
  <c r="CA523" i="1" a="1"/>
  <c r="CA523" i="1" s="1"/>
  <c r="CA524" i="1" a="1"/>
  <c r="CA524" i="1" s="1"/>
  <c r="CA525" i="1" a="1"/>
  <c r="CA525" i="1" s="1"/>
  <c r="CA526" i="1" a="1"/>
  <c r="CA526" i="1" s="1"/>
  <c r="CA527" i="1" a="1"/>
  <c r="CA527" i="1" s="1"/>
  <c r="CA528" i="1" a="1"/>
  <c r="CA528" i="1" s="1"/>
  <c r="CA529" i="1" a="1"/>
  <c r="CA529" i="1" s="1"/>
  <c r="CA530" i="1" a="1"/>
  <c r="CA530" i="1" s="1"/>
  <c r="CA531" i="1" a="1"/>
  <c r="CA531" i="1" s="1"/>
  <c r="CA532" i="1" a="1"/>
  <c r="CA532" i="1" s="1"/>
  <c r="CA533" i="1" a="1"/>
  <c r="CA533" i="1" s="1"/>
  <c r="CA534" i="1" a="1"/>
  <c r="CA534" i="1" s="1"/>
  <c r="CA535" i="1" a="1"/>
  <c r="CA535" i="1" s="1"/>
  <c r="CA536" i="1" a="1"/>
  <c r="CA536" i="1" s="1"/>
  <c r="CA537" i="1" a="1"/>
  <c r="CA537" i="1" s="1"/>
  <c r="CA538" i="1" a="1"/>
  <c r="CA538" i="1" s="1"/>
  <c r="CA539" i="1" a="1"/>
  <c r="CA539" i="1" s="1"/>
  <c r="CA540" i="1" a="1"/>
  <c r="CA540" i="1" s="1"/>
  <c r="CA541" i="1" a="1"/>
  <c r="CA541" i="1" s="1"/>
  <c r="CA542" i="1" a="1"/>
  <c r="CA542" i="1" s="1"/>
  <c r="CA543" i="1" a="1"/>
  <c r="CA543" i="1" s="1"/>
  <c r="CA544" i="1" a="1"/>
  <c r="CA544" i="1" s="1"/>
  <c r="CA545" i="1" a="1"/>
  <c r="CA545" i="1" s="1"/>
  <c r="CA546" i="1" a="1"/>
  <c r="CA546" i="1" s="1"/>
  <c r="CA547" i="1" a="1"/>
  <c r="CA547" i="1" s="1"/>
  <c r="CA548" i="1" a="1"/>
  <c r="CA548" i="1" s="1"/>
  <c r="CA549" i="1" a="1"/>
  <c r="CA549" i="1" s="1"/>
  <c r="CA550" i="1" a="1"/>
  <c r="CA550" i="1" s="1"/>
  <c r="CA551" i="1" a="1"/>
  <c r="CA551" i="1" s="1"/>
  <c r="CA552" i="1" a="1"/>
  <c r="CA552" i="1" s="1"/>
  <c r="CA553" i="1" a="1"/>
  <c r="CA553" i="1" s="1"/>
  <c r="CA554" i="1" a="1"/>
  <c r="CA554" i="1" s="1"/>
  <c r="CA555" i="1" a="1"/>
  <c r="CA555" i="1" s="1"/>
  <c r="CA556" i="1" a="1"/>
  <c r="CA556" i="1" s="1"/>
  <c r="CA557" i="1" a="1"/>
  <c r="CA557" i="1" s="1"/>
  <c r="CA558" i="1" a="1"/>
  <c r="CA558" i="1" s="1"/>
  <c r="CA559" i="1" a="1"/>
  <c r="CA559" i="1" s="1"/>
  <c r="CA560" i="1" a="1"/>
  <c r="CA560" i="1" s="1"/>
  <c r="CA561" i="1" a="1"/>
  <c r="CA561" i="1" s="1"/>
  <c r="CA562" i="1" a="1"/>
  <c r="CA562" i="1" s="1"/>
  <c r="CA563" i="1" a="1"/>
  <c r="CA563" i="1" s="1"/>
  <c r="CA564" i="1" a="1"/>
  <c r="CA564" i="1" s="1"/>
  <c r="CA565" i="1" a="1"/>
  <c r="CA565" i="1" s="1"/>
  <c r="CA566" i="1" a="1"/>
  <c r="CA566" i="1" s="1"/>
  <c r="CA567" i="1" a="1"/>
  <c r="CA567" i="1" s="1"/>
  <c r="CA568" i="1" a="1"/>
  <c r="CA568" i="1" s="1"/>
  <c r="CA569" i="1" a="1"/>
  <c r="CA569" i="1" s="1"/>
  <c r="CA570" i="1" a="1"/>
  <c r="CA570" i="1" s="1"/>
  <c r="CA571" i="1" a="1"/>
  <c r="CA571" i="1" s="1"/>
  <c r="CA572" i="1" a="1"/>
  <c r="CA572" i="1" s="1"/>
  <c r="CA573" i="1" a="1"/>
  <c r="CA573" i="1" s="1"/>
  <c r="CA574" i="1" a="1"/>
  <c r="CA574" i="1" s="1"/>
  <c r="CA575" i="1" a="1"/>
  <c r="CA575" i="1" s="1"/>
  <c r="CA576" i="1" a="1"/>
  <c r="CA576" i="1" s="1"/>
  <c r="CA577" i="1" a="1"/>
  <c r="CA577" i="1" s="1"/>
  <c r="CA578" i="1" a="1"/>
  <c r="CA578" i="1" s="1"/>
  <c r="CA579" i="1" a="1"/>
  <c r="CA579" i="1" s="1"/>
  <c r="CA580" i="1" a="1"/>
  <c r="CA580" i="1" s="1"/>
  <c r="CA581" i="1" a="1"/>
  <c r="CA581" i="1" s="1"/>
  <c r="CA582" i="1" a="1"/>
  <c r="CA582" i="1" s="1"/>
  <c r="CA583" i="1" a="1"/>
  <c r="CA583" i="1" s="1"/>
  <c r="CA584" i="1" a="1"/>
  <c r="CA584" i="1" s="1"/>
  <c r="CA585" i="1" a="1"/>
  <c r="CA585" i="1" s="1"/>
  <c r="CA586" i="1" a="1"/>
  <c r="CA586" i="1" s="1"/>
  <c r="CA587" i="1" a="1"/>
  <c r="CA587" i="1" s="1"/>
  <c r="CA588" i="1" a="1"/>
  <c r="CA588" i="1" s="1"/>
  <c r="CA589" i="1" a="1"/>
  <c r="CA589" i="1" s="1"/>
  <c r="CA590" i="1" a="1"/>
  <c r="CA590" i="1" s="1"/>
  <c r="CA591" i="1" a="1"/>
  <c r="CA591" i="1" s="1"/>
  <c r="CA592" i="1" a="1"/>
  <c r="CA592" i="1" s="1"/>
  <c r="CA593" i="1" a="1"/>
  <c r="CA593" i="1" s="1"/>
  <c r="CA594" i="1" a="1"/>
  <c r="CA594" i="1" s="1"/>
  <c r="CA595" i="1" a="1"/>
  <c r="CA595" i="1" s="1"/>
  <c r="CA596" i="1" a="1"/>
  <c r="CA596" i="1" s="1"/>
  <c r="CA597" i="1" a="1"/>
  <c r="CA597" i="1" s="1"/>
  <c r="CA598" i="1" a="1"/>
  <c r="CA598" i="1" s="1"/>
  <c r="CA599" i="1" a="1"/>
  <c r="CA599" i="1" s="1"/>
  <c r="CA600" i="1" a="1"/>
  <c r="CA600" i="1" s="1"/>
  <c r="CA601" i="1" a="1"/>
  <c r="CA601" i="1" s="1"/>
  <c r="CA602" i="1" a="1"/>
  <c r="CA602" i="1" s="1"/>
  <c r="CA603" i="1" a="1"/>
  <c r="CA603" i="1" s="1"/>
  <c r="CA604" i="1" a="1"/>
  <c r="CA604" i="1" s="1"/>
  <c r="CA605" i="1" a="1"/>
  <c r="CA605" i="1" s="1"/>
  <c r="CA606" i="1" a="1"/>
  <c r="CA606" i="1" s="1"/>
  <c r="CA607" i="1" a="1"/>
  <c r="CA607" i="1" s="1"/>
  <c r="CA608" i="1" a="1"/>
  <c r="CA608" i="1" s="1"/>
  <c r="CA609" i="1" a="1"/>
  <c r="CA609" i="1" s="1"/>
  <c r="CA610" i="1" a="1"/>
  <c r="CA610" i="1" s="1"/>
  <c r="CA611" i="1" a="1"/>
  <c r="CA611" i="1" s="1"/>
  <c r="CA612" i="1" a="1"/>
  <c r="CA612" i="1" s="1"/>
  <c r="CA613" i="1" a="1"/>
  <c r="CA613" i="1" s="1"/>
  <c r="CA614" i="1" a="1"/>
  <c r="CA614" i="1" s="1"/>
  <c r="CA615" i="1" a="1"/>
  <c r="CA615" i="1" s="1"/>
  <c r="CA616" i="1" a="1"/>
  <c r="CA616" i="1" s="1"/>
  <c r="CA617" i="1" a="1"/>
  <c r="CA617" i="1" s="1"/>
  <c r="CA618" i="1" a="1"/>
  <c r="CA618" i="1" s="1"/>
  <c r="CA619" i="1" a="1"/>
  <c r="CA619" i="1" s="1"/>
  <c r="CA620" i="1" a="1"/>
  <c r="CA620" i="1" s="1"/>
  <c r="CA621" i="1" a="1"/>
  <c r="CA621" i="1" s="1"/>
  <c r="CA622" i="1" a="1"/>
  <c r="CA622" i="1" s="1"/>
  <c r="CA623" i="1" a="1"/>
  <c r="CA623" i="1" s="1"/>
  <c r="CA624" i="1" a="1"/>
  <c r="CA624" i="1" s="1"/>
  <c r="CA625" i="1" a="1"/>
  <c r="CA625" i="1" s="1"/>
  <c r="CA626" i="1" a="1"/>
  <c r="CA626" i="1" s="1"/>
  <c r="CA627" i="1" a="1"/>
  <c r="CA627" i="1" s="1"/>
  <c r="CA628" i="1" a="1"/>
  <c r="CA628" i="1" s="1"/>
  <c r="CA629" i="1" a="1"/>
  <c r="CA629" i="1" s="1"/>
  <c r="CA630" i="1" a="1"/>
  <c r="CA630" i="1" s="1"/>
  <c r="CA631" i="1" a="1"/>
  <c r="CA631" i="1" s="1"/>
  <c r="CA632" i="1" a="1"/>
  <c r="CA632" i="1" s="1"/>
  <c r="CA633" i="1" a="1"/>
  <c r="CA633" i="1" s="1"/>
  <c r="CA634" i="1" a="1"/>
  <c r="CA634" i="1" s="1"/>
  <c r="CA635" i="1" a="1"/>
  <c r="CA635" i="1" s="1"/>
  <c r="CA636" i="1" a="1"/>
  <c r="CA636" i="1" s="1"/>
  <c r="CA637" i="1" a="1"/>
  <c r="CA637" i="1" s="1"/>
  <c r="CA638" i="1" a="1"/>
  <c r="CA638" i="1" s="1"/>
  <c r="CA639" i="1" a="1"/>
  <c r="CA639" i="1" s="1"/>
  <c r="CA640" i="1" a="1"/>
  <c r="CA640" i="1" s="1"/>
  <c r="CA641" i="1" a="1"/>
  <c r="CA641" i="1" s="1"/>
  <c r="CA642" i="1" a="1"/>
  <c r="CA642" i="1" s="1"/>
  <c r="CA643" i="1" a="1"/>
  <c r="CA643" i="1" s="1"/>
  <c r="CA644" i="1" a="1"/>
  <c r="CA644" i="1" s="1"/>
  <c r="CA645" i="1" a="1"/>
  <c r="CA645" i="1" s="1"/>
  <c r="CA646" i="1" a="1"/>
  <c r="CA646" i="1" s="1"/>
  <c r="CA647" i="1" a="1"/>
  <c r="CA647" i="1" s="1"/>
  <c r="CA648" i="1" a="1"/>
  <c r="CA648" i="1" s="1"/>
  <c r="CA649" i="1" a="1"/>
  <c r="CA649" i="1" s="1"/>
  <c r="CA650" i="1" a="1"/>
  <c r="CA650" i="1" s="1"/>
  <c r="CA651" i="1" a="1"/>
  <c r="CA651" i="1" s="1"/>
  <c r="CA652" i="1" a="1"/>
  <c r="CA652" i="1" s="1"/>
  <c r="CA653" i="1" a="1"/>
  <c r="CA653" i="1" s="1"/>
  <c r="CA654" i="1" a="1"/>
  <c r="CA654" i="1" s="1"/>
  <c r="CA655" i="1" a="1"/>
  <c r="CA655" i="1" s="1"/>
  <c r="CA656" i="1" a="1"/>
  <c r="CA656" i="1" s="1"/>
  <c r="CA657" i="1" a="1"/>
  <c r="CA657" i="1" s="1"/>
  <c r="CA658" i="1" a="1"/>
  <c r="CA658" i="1" s="1"/>
  <c r="CA659" i="1" a="1"/>
  <c r="CA659" i="1" s="1"/>
  <c r="CA660" i="1" a="1"/>
  <c r="CA660" i="1" s="1"/>
  <c r="CA661" i="1" a="1"/>
  <c r="CA661" i="1" s="1"/>
  <c r="CA662" i="1" a="1"/>
  <c r="CA662" i="1" s="1"/>
  <c r="CA663" i="1" a="1"/>
  <c r="CA663" i="1" s="1"/>
  <c r="CA664" i="1" a="1"/>
  <c r="CA664" i="1" s="1"/>
  <c r="CA665" i="1" a="1"/>
  <c r="CA665" i="1" s="1"/>
  <c r="CA666" i="1" a="1"/>
  <c r="CA666" i="1" s="1"/>
  <c r="CA667" i="1" a="1"/>
  <c r="CA667" i="1" s="1"/>
  <c r="CA668" i="1" a="1"/>
  <c r="CA668" i="1" s="1"/>
  <c r="CA669" i="1" a="1"/>
  <c r="CA669" i="1" s="1"/>
  <c r="CA670" i="1" a="1"/>
  <c r="CA670" i="1" s="1"/>
  <c r="CA671" i="1" a="1"/>
  <c r="CA671" i="1" s="1"/>
  <c r="CA672" i="1" a="1"/>
  <c r="CA672" i="1" s="1"/>
  <c r="CA673" i="1" a="1"/>
  <c r="CA673" i="1" s="1"/>
  <c r="CA674" i="1" a="1"/>
  <c r="CA674" i="1" s="1"/>
  <c r="CA675" i="1" a="1"/>
  <c r="CA675" i="1" s="1"/>
  <c r="CA676" i="1" a="1"/>
  <c r="CA676" i="1" s="1"/>
  <c r="CA677" i="1" a="1"/>
  <c r="CA677" i="1" s="1"/>
  <c r="CA678" i="1" a="1"/>
  <c r="CA678" i="1" s="1"/>
  <c r="CA679" i="1" a="1"/>
  <c r="CA679" i="1" s="1"/>
  <c r="CA680" i="1" a="1"/>
  <c r="CA680" i="1" s="1"/>
  <c r="CA681" i="1" a="1"/>
  <c r="CA681" i="1" s="1"/>
  <c r="CA682" i="1" a="1"/>
  <c r="CA682" i="1" s="1"/>
  <c r="CA683" i="1" a="1"/>
  <c r="CA683" i="1" s="1"/>
  <c r="CA684" i="1" a="1"/>
  <c r="CA684" i="1" s="1"/>
  <c r="CA685" i="1" a="1"/>
  <c r="CA685" i="1" s="1"/>
  <c r="CA686" i="1" a="1"/>
  <c r="CA686" i="1" s="1"/>
  <c r="CA687" i="1" a="1"/>
  <c r="CA687" i="1" s="1"/>
  <c r="CA688" i="1" a="1"/>
  <c r="CA688" i="1" s="1"/>
  <c r="CA689" i="1" a="1"/>
  <c r="CA689" i="1" s="1"/>
  <c r="CA690" i="1" a="1"/>
  <c r="CA690" i="1" s="1"/>
  <c r="CA691" i="1" a="1"/>
  <c r="CA691" i="1" s="1"/>
  <c r="CA692" i="1" a="1"/>
  <c r="CA692" i="1" s="1"/>
  <c r="CA693" i="1" a="1"/>
  <c r="CA693" i="1" s="1"/>
  <c r="CA694" i="1" a="1"/>
  <c r="CA694" i="1" s="1"/>
  <c r="CA695" i="1" a="1"/>
  <c r="CA695" i="1" s="1"/>
  <c r="CA696" i="1" a="1"/>
  <c r="CA696" i="1" s="1"/>
  <c r="CA697" i="1" a="1"/>
  <c r="CA697" i="1" s="1"/>
  <c r="CA698" i="1" a="1"/>
  <c r="CA698" i="1" s="1"/>
  <c r="CA699" i="1" a="1"/>
  <c r="CA699" i="1" s="1"/>
  <c r="CA700" i="1" a="1"/>
  <c r="CA700" i="1" s="1"/>
  <c r="CA701" i="1" a="1"/>
  <c r="CA701" i="1" s="1"/>
  <c r="CA702" i="1" a="1"/>
  <c r="CA702" i="1" s="1"/>
  <c r="CA703" i="1" a="1"/>
  <c r="CA703" i="1" s="1"/>
  <c r="CA704" i="1" a="1"/>
  <c r="CA704" i="1" s="1"/>
  <c r="CA705" i="1" a="1"/>
  <c r="CA705" i="1" s="1"/>
  <c r="CA706" i="1" a="1"/>
  <c r="CA706" i="1" s="1"/>
  <c r="CA707" i="1" a="1"/>
  <c r="CA707" i="1" s="1"/>
  <c r="CA708" i="1" a="1"/>
  <c r="CA708" i="1" s="1"/>
  <c r="CA709" i="1" a="1"/>
  <c r="CA709" i="1" s="1"/>
  <c r="CA710" i="1" a="1"/>
  <c r="CA710" i="1" s="1"/>
  <c r="CA711" i="1" a="1"/>
  <c r="CA711" i="1" s="1"/>
  <c r="CA712" i="1" a="1"/>
  <c r="CA712" i="1" s="1"/>
  <c r="CA713" i="1" a="1"/>
  <c r="CA713" i="1" s="1"/>
  <c r="CA714" i="1" a="1"/>
  <c r="CA714" i="1" s="1"/>
  <c r="CA715" i="1" a="1"/>
  <c r="CA715" i="1" s="1"/>
  <c r="CA716" i="1" a="1"/>
  <c r="CA716" i="1" s="1"/>
  <c r="CA717" i="1" a="1"/>
  <c r="CA717" i="1" s="1"/>
  <c r="CA718" i="1" a="1"/>
  <c r="CA718" i="1" s="1"/>
  <c r="CA719" i="1" a="1"/>
  <c r="CA719" i="1" s="1"/>
  <c r="CA720" i="1" a="1"/>
  <c r="CA720" i="1" s="1"/>
  <c r="CA721" i="1" a="1"/>
  <c r="CA721" i="1" s="1"/>
  <c r="CA722" i="1" a="1"/>
  <c r="CA722" i="1" s="1"/>
  <c r="CA723" i="1" a="1"/>
  <c r="CA723" i="1" s="1"/>
  <c r="CA724" i="1" a="1"/>
  <c r="CA724" i="1" s="1"/>
  <c r="CA725" i="1" a="1"/>
  <c r="CA725" i="1" s="1"/>
  <c r="CA726" i="1" a="1"/>
  <c r="CA726" i="1" s="1"/>
  <c r="CA727" i="1" a="1"/>
  <c r="CA727" i="1" s="1"/>
  <c r="CA728" i="1" a="1"/>
  <c r="CA728" i="1" s="1"/>
  <c r="CA729" i="1" a="1"/>
  <c r="CA729" i="1" s="1"/>
  <c r="CA730" i="1" a="1"/>
  <c r="CA730" i="1" s="1"/>
  <c r="CA731" i="1" a="1"/>
  <c r="CA731" i="1" s="1"/>
  <c r="CA732" i="1" a="1"/>
  <c r="CA732" i="1" s="1"/>
  <c r="CA733" i="1" a="1"/>
  <c r="CA733" i="1" s="1"/>
  <c r="CA734" i="1" a="1"/>
  <c r="CA734" i="1" s="1"/>
  <c r="CA735" i="1" a="1"/>
  <c r="CA735" i="1" s="1"/>
  <c r="CA736" i="1" a="1"/>
  <c r="CA736" i="1" s="1"/>
  <c r="CA737" i="1" a="1"/>
  <c r="CA737" i="1" s="1"/>
  <c r="CA738" i="1" a="1"/>
  <c r="CA738" i="1" s="1"/>
  <c r="CA739" i="1" a="1"/>
  <c r="CA739" i="1" s="1"/>
  <c r="CA740" i="1" a="1"/>
  <c r="CA740" i="1" s="1"/>
  <c r="CA741" i="1" a="1"/>
  <c r="CA741" i="1" s="1"/>
  <c r="CA742" i="1" a="1"/>
  <c r="CA742" i="1" s="1"/>
  <c r="CA743" i="1" a="1"/>
  <c r="CA743" i="1" s="1"/>
  <c r="CA744" i="1" a="1"/>
  <c r="CA744" i="1" s="1"/>
  <c r="CA745" i="1" a="1"/>
  <c r="CA745" i="1" s="1"/>
  <c r="CA746" i="1" a="1"/>
  <c r="CA746" i="1" s="1"/>
  <c r="CA747" i="1" a="1"/>
  <c r="CA747" i="1" s="1"/>
  <c r="CA748" i="1" a="1"/>
  <c r="CA748" i="1" s="1"/>
  <c r="CA749" i="1" a="1"/>
  <c r="CA749" i="1" s="1"/>
  <c r="CA750" i="1" a="1"/>
  <c r="CA750" i="1" s="1"/>
  <c r="CA751" i="1" a="1"/>
  <c r="CA751" i="1" s="1"/>
  <c r="CA752" i="1" a="1"/>
  <c r="CA752" i="1" s="1"/>
  <c r="CA753" i="1" a="1"/>
  <c r="CA753" i="1" s="1"/>
  <c r="CA754" i="1" a="1"/>
  <c r="CA754" i="1" s="1"/>
  <c r="CA755" i="1" a="1"/>
  <c r="CA755" i="1" s="1"/>
  <c r="CA756" i="1" a="1"/>
  <c r="CA756" i="1" s="1"/>
  <c r="CA757" i="1" a="1"/>
  <c r="CA757" i="1" s="1"/>
  <c r="CA758" i="1" a="1"/>
  <c r="CA758" i="1" s="1"/>
  <c r="CA759" i="1" a="1"/>
  <c r="CA759" i="1" s="1"/>
  <c r="CA760" i="1" a="1"/>
  <c r="CA760" i="1" s="1"/>
  <c r="CA761" i="1" a="1"/>
  <c r="CA761" i="1" s="1"/>
  <c r="CA762" i="1" a="1"/>
  <c r="CA762" i="1" s="1"/>
  <c r="CA763" i="1" a="1"/>
  <c r="CA763" i="1" s="1"/>
  <c r="CA764" i="1" a="1"/>
  <c r="CA764" i="1" s="1"/>
  <c r="CA765" i="1" a="1"/>
  <c r="CA765" i="1" s="1"/>
  <c r="CA766" i="1" a="1"/>
  <c r="CA766" i="1" s="1"/>
  <c r="CA767" i="1" a="1"/>
  <c r="CA767" i="1" s="1"/>
  <c r="CA768" i="1" a="1"/>
  <c r="CA768" i="1" s="1"/>
  <c r="CA769" i="1" a="1"/>
  <c r="CA769" i="1" s="1"/>
  <c r="CA770" i="1" a="1"/>
  <c r="CA770" i="1" s="1"/>
  <c r="CA771" i="1" a="1"/>
  <c r="CA771" i="1" s="1"/>
  <c r="CA772" i="1" a="1"/>
  <c r="CA772" i="1" s="1"/>
  <c r="CA773" i="1" a="1"/>
  <c r="CA773" i="1" s="1"/>
  <c r="CA774" i="1" a="1"/>
  <c r="CA774" i="1" s="1"/>
  <c r="CA775" i="1" a="1"/>
  <c r="CA775" i="1" s="1"/>
  <c r="CA776" i="1" a="1"/>
  <c r="CA776" i="1" s="1"/>
  <c r="CA777" i="1" a="1"/>
  <c r="CA777" i="1" s="1"/>
  <c r="CA778" i="1" a="1"/>
  <c r="CA778" i="1" s="1"/>
  <c r="CA779" i="1" a="1"/>
  <c r="CA779" i="1" s="1"/>
  <c r="CA780" i="1" a="1"/>
  <c r="CA780" i="1" s="1"/>
  <c r="CA781" i="1" a="1"/>
  <c r="CA781" i="1" s="1"/>
  <c r="CA782" i="1" a="1"/>
  <c r="CA782" i="1" s="1"/>
  <c r="CA783" i="1" a="1"/>
  <c r="CA783" i="1" s="1"/>
  <c r="CA784" i="1" a="1"/>
  <c r="CA784" i="1" s="1"/>
  <c r="CA785" i="1" a="1"/>
  <c r="CA785" i="1" s="1"/>
  <c r="CA786" i="1" a="1"/>
  <c r="CA786" i="1" s="1"/>
  <c r="CA787" i="1" a="1"/>
  <c r="CA787" i="1" s="1"/>
  <c r="CA788" i="1" a="1"/>
  <c r="CA788" i="1" s="1"/>
  <c r="CA789" i="1" a="1"/>
  <c r="CA789" i="1" s="1"/>
  <c r="CA790" i="1" a="1"/>
  <c r="CA790" i="1" s="1"/>
  <c r="CA791" i="1" a="1"/>
  <c r="CA791" i="1" s="1"/>
  <c r="CA792" i="1" a="1"/>
  <c r="CA792" i="1" s="1"/>
  <c r="CA793" i="1" a="1"/>
  <c r="CA793" i="1" s="1"/>
  <c r="CA794" i="1" a="1"/>
  <c r="CA794" i="1" s="1"/>
  <c r="CA795" i="1" a="1"/>
  <c r="CA795" i="1" s="1"/>
  <c r="CA796" i="1" a="1"/>
  <c r="CA796" i="1" s="1"/>
  <c r="CA797" i="1" a="1"/>
  <c r="CA797" i="1" s="1"/>
  <c r="CA798" i="1" a="1"/>
  <c r="CA798" i="1" s="1"/>
  <c r="CA799" i="1" a="1"/>
  <c r="CA799" i="1" s="1"/>
  <c r="CA800" i="1" a="1"/>
  <c r="CA800" i="1" s="1"/>
  <c r="CA801" i="1" a="1"/>
  <c r="CA801" i="1" s="1"/>
  <c r="CA802" i="1" a="1"/>
  <c r="CA802" i="1" s="1"/>
  <c r="CA803" i="1" a="1"/>
  <c r="CA803" i="1" s="1"/>
  <c r="CA804" i="1" a="1"/>
  <c r="CA804" i="1" s="1"/>
  <c r="CA805" i="1" a="1"/>
  <c r="CA805" i="1" s="1"/>
  <c r="CA806" i="1" a="1"/>
  <c r="CA806" i="1" s="1"/>
  <c r="CA807" i="1" a="1"/>
  <c r="CA807" i="1" s="1"/>
  <c r="CA808" i="1" a="1"/>
  <c r="CA808" i="1" s="1"/>
  <c r="CA809" i="1" a="1"/>
  <c r="CA809" i="1" s="1"/>
  <c r="CA810" i="1" a="1"/>
  <c r="CA810" i="1" s="1"/>
  <c r="CA811" i="1" a="1"/>
  <c r="CA811" i="1" s="1"/>
  <c r="CA812" i="1" a="1"/>
  <c r="CA812" i="1" s="1"/>
  <c r="CA813" i="1" a="1"/>
  <c r="CA813" i="1" s="1"/>
  <c r="CA814" i="1" a="1"/>
  <c r="CA814" i="1" s="1"/>
  <c r="CA815" i="1" a="1"/>
  <c r="CA815" i="1" s="1"/>
  <c r="CA816" i="1" a="1"/>
  <c r="CA816" i="1" s="1"/>
  <c r="CA817" i="1" a="1"/>
  <c r="CA817" i="1" s="1"/>
  <c r="CA818" i="1" a="1"/>
  <c r="CA818" i="1" s="1"/>
  <c r="CA819" i="1" a="1"/>
  <c r="CA819" i="1" s="1"/>
  <c r="CA820" i="1" a="1"/>
  <c r="CA820" i="1" s="1"/>
  <c r="CA821" i="1" a="1"/>
  <c r="CA821" i="1" s="1"/>
  <c r="CA822" i="1" a="1"/>
  <c r="CA822" i="1" s="1"/>
  <c r="CA823" i="1" a="1"/>
  <c r="CA823" i="1" s="1"/>
  <c r="CA824" i="1" a="1"/>
  <c r="CA824" i="1" s="1"/>
  <c r="CA825" i="1" a="1"/>
  <c r="CA825" i="1" s="1"/>
  <c r="CA826" i="1" a="1"/>
  <c r="CA826" i="1" s="1"/>
  <c r="CA827" i="1" a="1"/>
  <c r="CA827" i="1" s="1"/>
  <c r="CA828" i="1" a="1"/>
  <c r="CA828" i="1" s="1"/>
  <c r="CA829" i="1" a="1"/>
  <c r="CA829" i="1" s="1"/>
  <c r="CA830" i="1" a="1"/>
  <c r="CA830" i="1" s="1"/>
  <c r="CA831" i="1" a="1"/>
  <c r="CA831" i="1" s="1"/>
  <c r="CA832" i="1" a="1"/>
  <c r="CA832" i="1" s="1"/>
  <c r="CA833" i="1" a="1"/>
  <c r="CA833" i="1" s="1"/>
  <c r="CA834" i="1" a="1"/>
  <c r="CA834" i="1" s="1"/>
  <c r="CA835" i="1" a="1"/>
  <c r="CA835" i="1" s="1"/>
  <c r="CA836" i="1" a="1"/>
  <c r="CA836" i="1" s="1"/>
  <c r="CA837" i="1" a="1"/>
  <c r="CA837" i="1" s="1"/>
  <c r="CA838" i="1" a="1"/>
  <c r="CA838" i="1" s="1"/>
  <c r="CA839" i="1" a="1"/>
  <c r="CA839" i="1" s="1"/>
  <c r="CA840" i="1" a="1"/>
  <c r="CA840" i="1" s="1"/>
  <c r="CA841" i="1" a="1"/>
  <c r="CA841" i="1" s="1"/>
  <c r="CA842" i="1" a="1"/>
  <c r="CA842" i="1" s="1"/>
  <c r="CA843" i="1" a="1"/>
  <c r="CA843" i="1" s="1"/>
  <c r="CA844" i="1" a="1"/>
  <c r="CA844" i="1" s="1"/>
  <c r="CA845" i="1" a="1"/>
  <c r="CA845" i="1" s="1"/>
  <c r="CA846" i="1" a="1"/>
  <c r="CA846" i="1" s="1"/>
  <c r="CA847" i="1" a="1"/>
  <c r="CA847" i="1" s="1"/>
  <c r="CA848" i="1" a="1"/>
  <c r="CA848" i="1" s="1"/>
  <c r="CA849" i="1" a="1"/>
  <c r="CA849" i="1" s="1"/>
  <c r="CA850" i="1" a="1"/>
  <c r="CA850" i="1" s="1"/>
  <c r="CA851" i="1" a="1"/>
  <c r="CA851" i="1" s="1"/>
  <c r="CA852" i="1" a="1"/>
  <c r="CA852" i="1" s="1"/>
  <c r="CA853" i="1" a="1"/>
  <c r="CA853" i="1" s="1"/>
  <c r="CA854" i="1" a="1"/>
  <c r="CA854" i="1" s="1"/>
  <c r="CA855" i="1" a="1"/>
  <c r="CA855" i="1" s="1"/>
  <c r="CA856" i="1" a="1"/>
  <c r="CA856" i="1" s="1"/>
  <c r="CA857" i="1" a="1"/>
  <c r="CA857" i="1" s="1"/>
  <c r="CA858" i="1" a="1"/>
  <c r="CA858" i="1" s="1"/>
  <c r="CA859" i="1" a="1"/>
  <c r="CA859" i="1" s="1"/>
  <c r="CA860" i="1" a="1"/>
  <c r="CA860" i="1" s="1"/>
  <c r="CA861" i="1" a="1"/>
  <c r="CA861" i="1" s="1"/>
  <c r="CA862" i="1" a="1"/>
  <c r="CA862" i="1" s="1"/>
  <c r="CA863" i="1" a="1"/>
  <c r="CA863" i="1" s="1"/>
  <c r="CA864" i="1" a="1"/>
  <c r="CA864" i="1" s="1"/>
  <c r="CA865" i="1" a="1"/>
  <c r="CA865" i="1" s="1"/>
  <c r="CA866" i="1" a="1"/>
  <c r="CA866" i="1" s="1"/>
  <c r="CA867" i="1" a="1"/>
  <c r="CA867" i="1" s="1"/>
  <c r="CA868" i="1" a="1"/>
  <c r="CA868" i="1" s="1"/>
  <c r="CA869" i="1" a="1"/>
  <c r="CA869" i="1" s="1"/>
  <c r="CA870" i="1" a="1"/>
  <c r="CA870" i="1" s="1"/>
  <c r="CA871" i="1" a="1"/>
  <c r="CA871" i="1" s="1"/>
  <c r="CA872" i="1" a="1"/>
  <c r="CA872" i="1" s="1"/>
  <c r="CA873" i="1" a="1"/>
  <c r="CA873" i="1" s="1"/>
  <c r="CA874" i="1" a="1"/>
  <c r="CA874" i="1" s="1"/>
  <c r="CA875" i="1" a="1"/>
  <c r="CA875" i="1" s="1"/>
  <c r="CA876" i="1" a="1"/>
  <c r="CA876" i="1" s="1"/>
  <c r="CA877" i="1" a="1"/>
  <c r="CA877" i="1" s="1"/>
  <c r="CA878" i="1" a="1"/>
  <c r="CA878" i="1" s="1"/>
  <c r="CA879" i="1" a="1"/>
  <c r="CA879" i="1" s="1"/>
  <c r="CA880" i="1" a="1"/>
  <c r="CA880" i="1" s="1"/>
  <c r="CA881" i="1" a="1"/>
  <c r="CA881" i="1" s="1"/>
  <c r="CA882" i="1" a="1"/>
  <c r="CA882" i="1" s="1"/>
  <c r="CA883" i="1" a="1"/>
  <c r="CA883" i="1" s="1"/>
  <c r="CA884" i="1" a="1"/>
  <c r="CA884" i="1" s="1"/>
  <c r="CA885" i="1" a="1"/>
  <c r="CA885" i="1" s="1"/>
  <c r="CA886" i="1" a="1"/>
  <c r="CA886" i="1" s="1"/>
  <c r="CA887" i="1" a="1"/>
  <c r="CA887" i="1" s="1"/>
  <c r="CA888" i="1" a="1"/>
  <c r="CA888" i="1" s="1"/>
  <c r="CA889" i="1" a="1"/>
  <c r="CA889" i="1" s="1"/>
  <c r="CA890" i="1" a="1"/>
  <c r="CA890" i="1" s="1"/>
  <c r="CA891" i="1" a="1"/>
  <c r="CA891" i="1" s="1"/>
  <c r="CA892" i="1" a="1"/>
  <c r="CA892" i="1" s="1"/>
  <c r="CA893" i="1" a="1"/>
  <c r="CA893" i="1" s="1"/>
  <c r="CA894" i="1" a="1"/>
  <c r="CA894" i="1" s="1"/>
  <c r="CA895" i="1" a="1"/>
  <c r="CA895" i="1" s="1"/>
  <c r="CA896" i="1" a="1"/>
  <c r="CA896" i="1" s="1"/>
  <c r="CA897" i="1" a="1"/>
  <c r="CA897" i="1" s="1"/>
  <c r="CA898" i="1" a="1"/>
  <c r="CA898" i="1" s="1"/>
  <c r="CA899" i="1" a="1"/>
  <c r="CA899" i="1" s="1"/>
  <c r="CA900" i="1" a="1"/>
  <c r="CA900" i="1" s="1"/>
  <c r="CA901" i="1" a="1"/>
  <c r="CA901" i="1" s="1"/>
  <c r="CA902" i="1" a="1"/>
  <c r="CA902" i="1" s="1"/>
  <c r="CA903" i="1" a="1"/>
  <c r="CA903" i="1" s="1"/>
  <c r="CA904" i="1" a="1"/>
  <c r="CA904" i="1" s="1"/>
  <c r="CA905" i="1" a="1"/>
  <c r="CA905" i="1" s="1"/>
  <c r="CA906" i="1" a="1"/>
  <c r="CA906" i="1" s="1"/>
  <c r="CA907" i="1" a="1"/>
  <c r="CA907" i="1" s="1"/>
  <c r="CA908" i="1" a="1"/>
  <c r="CA908" i="1" s="1"/>
  <c r="CA909" i="1" a="1"/>
  <c r="CA909" i="1" s="1"/>
  <c r="CA910" i="1" a="1"/>
  <c r="CA910" i="1" s="1"/>
  <c r="CA911" i="1" a="1"/>
  <c r="CA911" i="1" s="1"/>
  <c r="CA912" i="1" a="1"/>
  <c r="CA912" i="1" s="1"/>
  <c r="CA913" i="1" a="1"/>
  <c r="CA913" i="1" s="1"/>
  <c r="CA914" i="1" a="1"/>
  <c r="CA914" i="1" s="1"/>
  <c r="CA915" i="1" a="1"/>
  <c r="CA915" i="1" s="1"/>
  <c r="CA916" i="1" a="1"/>
  <c r="CA916" i="1" s="1"/>
  <c r="CA917" i="1" a="1"/>
  <c r="CA917" i="1" s="1"/>
  <c r="CA918" i="1" a="1"/>
  <c r="CA918" i="1" s="1"/>
  <c r="CA919" i="1" a="1"/>
  <c r="CA919" i="1" s="1"/>
  <c r="CA920" i="1" a="1"/>
  <c r="CA920" i="1" s="1"/>
  <c r="CA921" i="1" a="1"/>
  <c r="CA921" i="1" s="1"/>
  <c r="CA922" i="1" a="1"/>
  <c r="CA922" i="1" s="1"/>
  <c r="CA923" i="1" a="1"/>
  <c r="CA923" i="1" s="1"/>
  <c r="CA924" i="1" a="1"/>
  <c r="CA924" i="1" s="1"/>
  <c r="CA925" i="1" a="1"/>
  <c r="CA925" i="1" s="1"/>
  <c r="CA926" i="1" a="1"/>
  <c r="CA926" i="1" s="1"/>
  <c r="CA927" i="1" a="1"/>
  <c r="CA927" i="1" s="1"/>
  <c r="CA928" i="1" a="1"/>
  <c r="CA928" i="1" s="1"/>
  <c r="CA929" i="1" a="1"/>
  <c r="CA929" i="1" s="1"/>
  <c r="CA930" i="1" a="1"/>
  <c r="CA930" i="1" s="1"/>
  <c r="CA931" i="1" a="1"/>
  <c r="CA931" i="1" s="1"/>
  <c r="CA932" i="1" a="1"/>
  <c r="CA932" i="1" s="1"/>
  <c r="CA933" i="1" a="1"/>
  <c r="CA933" i="1" s="1"/>
  <c r="CA934" i="1" a="1"/>
  <c r="CA934" i="1" s="1"/>
  <c r="CA935" i="1" a="1"/>
  <c r="CA935" i="1" s="1"/>
  <c r="CA936" i="1" a="1"/>
  <c r="CA936" i="1" s="1"/>
  <c r="CA937" i="1" a="1"/>
  <c r="CA937" i="1" s="1"/>
  <c r="CA938" i="1" a="1"/>
  <c r="CA938" i="1" s="1"/>
  <c r="CA939" i="1" a="1"/>
  <c r="CA939" i="1" s="1"/>
  <c r="CA940" i="1" a="1"/>
  <c r="CA940" i="1" s="1"/>
  <c r="CA941" i="1" a="1"/>
  <c r="CA941" i="1" s="1"/>
  <c r="CA942" i="1" a="1"/>
  <c r="CA942" i="1" s="1"/>
  <c r="CA943" i="1" a="1"/>
  <c r="CA943" i="1" s="1"/>
  <c r="CA944" i="1" a="1"/>
  <c r="CA944" i="1" s="1"/>
  <c r="CA945" i="1" a="1"/>
  <c r="CA945" i="1" s="1"/>
  <c r="CA946" i="1" a="1"/>
  <c r="CA946" i="1" s="1"/>
  <c r="CA947" i="1" a="1"/>
  <c r="CA947" i="1" s="1"/>
  <c r="CA948" i="1" a="1"/>
  <c r="CA948" i="1" s="1"/>
  <c r="CA949" i="1" a="1"/>
  <c r="CA949" i="1" s="1"/>
  <c r="CA950" i="1" a="1"/>
  <c r="CA950" i="1" s="1"/>
  <c r="CA951" i="1" a="1"/>
  <c r="CA951" i="1" s="1"/>
  <c r="CA952" i="1" a="1"/>
  <c r="CA952" i="1" s="1"/>
  <c r="CA953" i="1" a="1"/>
  <c r="CA953" i="1" s="1"/>
  <c r="CA954" i="1" a="1"/>
  <c r="CA954" i="1" s="1"/>
  <c r="CA955" i="1" a="1"/>
  <c r="CA955" i="1" s="1"/>
  <c r="CA956" i="1" a="1"/>
  <c r="CA956" i="1" s="1"/>
  <c r="CA957" i="1" a="1"/>
  <c r="CA957" i="1" s="1"/>
  <c r="CA958" i="1" a="1"/>
  <c r="CA958" i="1" s="1"/>
  <c r="CA959" i="1" a="1"/>
  <c r="CA959" i="1" s="1"/>
  <c r="CA960" i="1" a="1"/>
  <c r="CA960" i="1" s="1"/>
  <c r="CA961" i="1" a="1"/>
  <c r="CA961" i="1" s="1"/>
  <c r="CA962" i="1" a="1"/>
  <c r="CA962" i="1" s="1"/>
  <c r="CA963" i="1" a="1"/>
  <c r="CA963" i="1" s="1"/>
  <c r="CA964" i="1" a="1"/>
  <c r="CA964" i="1" s="1"/>
  <c r="CA965" i="1" a="1"/>
  <c r="CA965" i="1" s="1"/>
  <c r="CA966" i="1" a="1"/>
  <c r="CA966" i="1" s="1"/>
  <c r="CA967" i="1" a="1"/>
  <c r="CA967" i="1" s="1"/>
  <c r="CA968" i="1" a="1"/>
  <c r="CA968" i="1" s="1"/>
  <c r="CA969" i="1" a="1"/>
  <c r="CA969" i="1" s="1"/>
  <c r="CA970" i="1" a="1"/>
  <c r="CA970" i="1" s="1"/>
  <c r="CA971" i="1" a="1"/>
  <c r="CA971" i="1" s="1"/>
  <c r="CA972" i="1" a="1"/>
  <c r="CA972" i="1" s="1"/>
  <c r="CA973" i="1" a="1"/>
  <c r="CA973" i="1" s="1"/>
  <c r="CA974" i="1" a="1"/>
  <c r="CA974" i="1" s="1"/>
  <c r="CA975" i="1" a="1"/>
  <c r="CA975" i="1" s="1"/>
  <c r="CA976" i="1" a="1"/>
  <c r="CA976" i="1" s="1"/>
  <c r="CA977" i="1" a="1"/>
  <c r="CA977" i="1" s="1"/>
  <c r="CA978" i="1" a="1"/>
  <c r="CA978" i="1" s="1"/>
  <c r="CA979" i="1" a="1"/>
  <c r="CA979" i="1" s="1"/>
  <c r="CA980" i="1" a="1"/>
  <c r="CA980" i="1" s="1"/>
  <c r="CA981" i="1" a="1"/>
  <c r="CA981" i="1" s="1"/>
  <c r="BZ3" i="1"/>
  <c r="BZ4" i="1"/>
  <c r="BZ5" i="1"/>
  <c r="BZ6" i="1"/>
  <c r="BZ7" i="1"/>
  <c r="BZ8" i="1"/>
  <c r="BZ9" i="1"/>
  <c r="BZ10" i="1"/>
  <c r="BZ11" i="1"/>
  <c r="BZ12" i="1"/>
  <c r="BZ13" i="1"/>
  <c r="BZ14" i="1"/>
  <c r="BZ15" i="1"/>
  <c r="BZ16" i="1"/>
  <c r="BZ17" i="1"/>
  <c r="BZ18" i="1"/>
  <c r="BZ19" i="1"/>
  <c r="BZ20" i="1"/>
  <c r="BZ21" i="1"/>
  <c r="BZ22" i="1"/>
  <c r="BZ23" i="1"/>
  <c r="BZ24" i="1"/>
  <c r="BZ25" i="1"/>
  <c r="BZ26" i="1"/>
  <c r="BZ27" i="1"/>
  <c r="BZ28" i="1"/>
  <c r="BZ29" i="1"/>
  <c r="BZ30" i="1"/>
  <c r="BZ31" i="1"/>
  <c r="BZ32" i="1"/>
  <c r="BZ33" i="1"/>
  <c r="BZ34" i="1"/>
  <c r="BZ35" i="1"/>
  <c r="BZ36" i="1"/>
  <c r="BZ37" i="1"/>
  <c r="BZ38" i="1"/>
  <c r="BZ39" i="1"/>
  <c r="BZ40" i="1"/>
  <c r="BZ41" i="1"/>
  <c r="BZ42" i="1"/>
  <c r="BZ43" i="1"/>
  <c r="BZ44" i="1"/>
  <c r="BZ45" i="1"/>
  <c r="BZ46" i="1"/>
  <c r="BZ47" i="1"/>
  <c r="BZ48" i="1"/>
  <c r="BZ49" i="1"/>
  <c r="BZ50" i="1"/>
  <c r="BZ51" i="1"/>
  <c r="BZ52" i="1"/>
  <c r="BZ53" i="1"/>
  <c r="BZ54" i="1"/>
  <c r="BZ55" i="1"/>
  <c r="BZ56" i="1"/>
  <c r="BZ57" i="1"/>
  <c r="BZ58" i="1"/>
  <c r="BZ59" i="1"/>
  <c r="BZ60" i="1"/>
  <c r="BZ61" i="1"/>
  <c r="BZ62" i="1"/>
  <c r="BZ63" i="1"/>
  <c r="BZ64" i="1"/>
  <c r="BZ65" i="1"/>
  <c r="BZ66" i="1"/>
  <c r="BZ67" i="1"/>
  <c r="BZ68" i="1"/>
  <c r="BZ69" i="1"/>
  <c r="BZ70" i="1"/>
  <c r="BZ71" i="1"/>
  <c r="BZ72" i="1"/>
  <c r="BZ73" i="1"/>
  <c r="BZ74" i="1"/>
  <c r="BZ75" i="1"/>
  <c r="BZ76" i="1"/>
  <c r="BZ77" i="1"/>
  <c r="BZ78" i="1"/>
  <c r="BZ79" i="1"/>
  <c r="BZ80" i="1"/>
  <c r="BZ81" i="1"/>
  <c r="BZ82" i="1"/>
  <c r="BZ83" i="1"/>
  <c r="BZ84" i="1"/>
  <c r="BZ85" i="1"/>
  <c r="BZ86" i="1"/>
  <c r="BZ87" i="1"/>
  <c r="BZ88" i="1"/>
  <c r="BZ89" i="1"/>
  <c r="BZ90" i="1"/>
  <c r="BZ91" i="1"/>
  <c r="BZ92" i="1"/>
  <c r="BZ93" i="1"/>
  <c r="BZ94" i="1"/>
  <c r="BZ95" i="1"/>
  <c r="BZ96" i="1"/>
  <c r="BZ97" i="1"/>
  <c r="BZ98" i="1"/>
  <c r="BZ99" i="1"/>
  <c r="BZ100" i="1"/>
  <c r="BZ101" i="1"/>
  <c r="BZ102" i="1"/>
  <c r="BZ103" i="1"/>
  <c r="BZ104" i="1"/>
  <c r="BZ105" i="1"/>
  <c r="BZ106" i="1"/>
  <c r="BZ107" i="1"/>
  <c r="BZ108" i="1"/>
  <c r="BZ109" i="1"/>
  <c r="BZ110" i="1"/>
  <c r="BZ111" i="1"/>
  <c r="BZ112" i="1"/>
  <c r="BZ113" i="1"/>
  <c r="BZ114" i="1"/>
  <c r="BZ115" i="1"/>
  <c r="BZ116" i="1"/>
  <c r="BZ117" i="1"/>
  <c r="BZ118" i="1"/>
  <c r="BZ119" i="1"/>
  <c r="BZ120" i="1"/>
  <c r="BZ121" i="1"/>
  <c r="BZ122" i="1"/>
  <c r="BZ123" i="1"/>
  <c r="BZ124" i="1"/>
  <c r="BZ125" i="1"/>
  <c r="BZ126" i="1"/>
  <c r="BZ127" i="1"/>
  <c r="BZ128" i="1"/>
  <c r="BZ129" i="1"/>
  <c r="BZ130" i="1"/>
  <c r="BZ131" i="1"/>
  <c r="BZ132" i="1"/>
  <c r="BZ133" i="1"/>
  <c r="BZ134" i="1"/>
  <c r="BZ135" i="1"/>
  <c r="BZ136" i="1"/>
  <c r="BZ137" i="1"/>
  <c r="BZ138" i="1"/>
  <c r="BZ139" i="1"/>
  <c r="BZ140" i="1"/>
  <c r="BZ141" i="1"/>
  <c r="BZ142" i="1"/>
  <c r="BZ143" i="1"/>
  <c r="BZ144" i="1"/>
  <c r="BZ145" i="1"/>
  <c r="BZ146" i="1"/>
  <c r="BZ147" i="1"/>
  <c r="BZ148" i="1"/>
  <c r="BZ149" i="1"/>
  <c r="BZ150" i="1"/>
  <c r="BZ151" i="1"/>
  <c r="BZ152" i="1"/>
  <c r="BZ153" i="1"/>
  <c r="BZ154" i="1"/>
  <c r="BZ155" i="1"/>
  <c r="BZ156" i="1"/>
  <c r="BZ157" i="1"/>
  <c r="BZ158" i="1"/>
  <c r="BZ159" i="1"/>
  <c r="BZ160" i="1"/>
  <c r="BZ161" i="1"/>
  <c r="BZ162" i="1"/>
  <c r="BZ163" i="1"/>
  <c r="BZ164" i="1"/>
  <c r="BZ165" i="1"/>
  <c r="BZ166" i="1"/>
  <c r="BZ167" i="1"/>
  <c r="BZ168" i="1"/>
  <c r="BZ169" i="1"/>
  <c r="BZ170" i="1"/>
  <c r="BZ171" i="1"/>
  <c r="BZ172" i="1"/>
  <c r="BZ173" i="1"/>
  <c r="BZ174" i="1"/>
  <c r="BZ175" i="1"/>
  <c r="BZ176" i="1"/>
  <c r="BZ177" i="1"/>
  <c r="BZ178" i="1"/>
  <c r="BZ179" i="1"/>
  <c r="BZ180" i="1"/>
  <c r="BZ181" i="1"/>
  <c r="BZ182" i="1"/>
  <c r="BZ183" i="1"/>
  <c r="BZ184" i="1"/>
  <c r="BZ185" i="1"/>
  <c r="BZ186" i="1"/>
  <c r="BZ187" i="1"/>
  <c r="BZ188" i="1"/>
  <c r="BZ189" i="1"/>
  <c r="BZ190" i="1"/>
  <c r="BZ191" i="1"/>
  <c r="BZ192" i="1"/>
  <c r="BZ193" i="1"/>
  <c r="BZ194" i="1"/>
  <c r="BZ195" i="1"/>
  <c r="BZ196" i="1"/>
  <c r="BZ197" i="1"/>
  <c r="BZ198" i="1"/>
  <c r="BZ199" i="1"/>
  <c r="BZ200" i="1"/>
  <c r="BZ201" i="1"/>
  <c r="BZ202" i="1"/>
  <c r="BZ203" i="1"/>
  <c r="BZ204" i="1"/>
  <c r="BZ205" i="1"/>
  <c r="BZ206" i="1"/>
  <c r="BZ207" i="1"/>
  <c r="BZ208" i="1"/>
  <c r="BZ209" i="1"/>
  <c r="BZ210" i="1"/>
  <c r="BZ211" i="1"/>
  <c r="BZ212" i="1"/>
  <c r="BZ213" i="1"/>
  <c r="BZ214" i="1"/>
  <c r="BZ215" i="1"/>
  <c r="BZ216" i="1"/>
  <c r="BZ217" i="1"/>
  <c r="BZ218" i="1"/>
  <c r="BZ219" i="1"/>
  <c r="BZ220" i="1"/>
  <c r="BZ221" i="1"/>
  <c r="BZ222" i="1"/>
  <c r="BZ223" i="1"/>
  <c r="BZ224" i="1"/>
  <c r="BZ225" i="1"/>
  <c r="BZ226" i="1"/>
  <c r="BZ227" i="1"/>
  <c r="BZ228" i="1"/>
  <c r="BZ229" i="1"/>
  <c r="BZ230" i="1"/>
  <c r="BZ231" i="1"/>
  <c r="BZ232" i="1"/>
  <c r="BZ233" i="1"/>
  <c r="BZ234" i="1"/>
  <c r="BZ235" i="1"/>
  <c r="BZ236" i="1"/>
  <c r="BZ237" i="1"/>
  <c r="BZ238" i="1"/>
  <c r="BZ239" i="1"/>
  <c r="BZ240" i="1"/>
  <c r="BZ241" i="1"/>
  <c r="BZ242" i="1"/>
  <c r="BZ243" i="1"/>
  <c r="BZ244" i="1"/>
  <c r="BZ245" i="1"/>
  <c r="BZ246" i="1"/>
  <c r="BZ247" i="1"/>
  <c r="BZ248" i="1"/>
  <c r="BZ249" i="1"/>
  <c r="BZ250" i="1"/>
  <c r="BZ251" i="1"/>
  <c r="BZ252" i="1"/>
  <c r="BZ253" i="1"/>
  <c r="BZ254" i="1"/>
  <c r="BZ255" i="1"/>
  <c r="BZ256" i="1"/>
  <c r="BZ257" i="1"/>
  <c r="BZ258" i="1"/>
  <c r="BZ259" i="1"/>
  <c r="BZ260" i="1"/>
  <c r="BZ261" i="1"/>
  <c r="BZ262" i="1"/>
  <c r="BZ263" i="1"/>
  <c r="BZ264" i="1"/>
  <c r="BZ265" i="1"/>
  <c r="BZ266" i="1"/>
  <c r="BZ267" i="1"/>
  <c r="BZ268" i="1"/>
  <c r="BZ269" i="1"/>
  <c r="BZ270" i="1"/>
  <c r="BZ271" i="1"/>
  <c r="BZ272" i="1"/>
  <c r="BZ273" i="1"/>
  <c r="BZ274" i="1"/>
  <c r="BZ275" i="1"/>
  <c r="BZ276" i="1"/>
  <c r="BZ277" i="1"/>
  <c r="BZ278" i="1"/>
  <c r="BZ279" i="1"/>
  <c r="BZ280" i="1"/>
  <c r="BZ281" i="1"/>
  <c r="BZ282" i="1"/>
  <c r="BZ283" i="1"/>
  <c r="BZ284" i="1"/>
  <c r="BZ285" i="1"/>
  <c r="BZ286" i="1"/>
  <c r="BZ287" i="1"/>
  <c r="BZ288" i="1"/>
  <c r="BZ289" i="1"/>
  <c r="BZ290" i="1"/>
  <c r="BZ291" i="1"/>
  <c r="BZ292" i="1"/>
  <c r="BZ293" i="1"/>
  <c r="BZ294" i="1"/>
  <c r="BZ295" i="1"/>
  <c r="BZ296" i="1"/>
  <c r="BZ297" i="1"/>
  <c r="BZ298" i="1"/>
  <c r="BZ299" i="1"/>
  <c r="BZ300" i="1"/>
  <c r="BZ301" i="1"/>
  <c r="BZ302" i="1"/>
  <c r="BZ303" i="1"/>
  <c r="BZ304" i="1"/>
  <c r="BZ305" i="1"/>
  <c r="BZ306" i="1"/>
  <c r="BZ307" i="1"/>
  <c r="BZ308" i="1"/>
  <c r="BZ309" i="1"/>
  <c r="BZ310" i="1"/>
  <c r="BZ311" i="1"/>
  <c r="BZ312" i="1"/>
  <c r="BZ313" i="1"/>
  <c r="BZ314" i="1"/>
  <c r="BZ315" i="1"/>
  <c r="BZ316" i="1"/>
  <c r="BZ317" i="1"/>
  <c r="BZ318" i="1"/>
  <c r="BZ319" i="1"/>
  <c r="BZ320" i="1"/>
  <c r="BZ321" i="1"/>
  <c r="BZ322" i="1"/>
  <c r="BZ323" i="1"/>
  <c r="BZ324" i="1"/>
  <c r="BZ325" i="1"/>
  <c r="BZ326" i="1"/>
  <c r="BZ327" i="1"/>
  <c r="BZ328" i="1"/>
  <c r="BZ329" i="1"/>
  <c r="BZ330" i="1"/>
  <c r="BZ331" i="1"/>
  <c r="BZ332" i="1"/>
  <c r="BZ333" i="1"/>
  <c r="BZ334" i="1"/>
  <c r="BZ335" i="1"/>
  <c r="BZ336" i="1"/>
  <c r="BZ337" i="1"/>
  <c r="BZ338" i="1"/>
  <c r="BZ339" i="1"/>
  <c r="BZ340" i="1"/>
  <c r="BZ341" i="1"/>
  <c r="BZ342" i="1"/>
  <c r="BZ343" i="1"/>
  <c r="BZ344" i="1"/>
  <c r="BZ345" i="1"/>
  <c r="BZ346" i="1"/>
  <c r="BZ347" i="1"/>
  <c r="BZ348" i="1"/>
  <c r="BZ349" i="1"/>
  <c r="BZ350" i="1"/>
  <c r="BZ351" i="1"/>
  <c r="BZ352" i="1"/>
  <c r="BZ353" i="1"/>
  <c r="BZ354" i="1"/>
  <c r="BZ355" i="1"/>
  <c r="BZ356" i="1"/>
  <c r="BZ357" i="1"/>
  <c r="BZ358" i="1"/>
  <c r="BZ359" i="1"/>
  <c r="BZ360" i="1"/>
  <c r="BZ361" i="1"/>
  <c r="BZ362" i="1"/>
  <c r="BZ363" i="1"/>
  <c r="BZ364" i="1"/>
  <c r="BZ365" i="1"/>
  <c r="BZ366" i="1"/>
  <c r="BZ367" i="1"/>
  <c r="BZ368" i="1"/>
  <c r="BZ369" i="1"/>
  <c r="BZ370" i="1"/>
  <c r="BZ371" i="1"/>
  <c r="BZ372" i="1"/>
  <c r="BZ373" i="1"/>
  <c r="BZ374" i="1"/>
  <c r="BZ375" i="1"/>
  <c r="BZ376" i="1"/>
  <c r="BZ377" i="1"/>
  <c r="BZ378" i="1"/>
  <c r="BZ379" i="1"/>
  <c r="BZ380" i="1"/>
  <c r="BZ381" i="1"/>
  <c r="BZ382" i="1"/>
  <c r="BZ383" i="1"/>
  <c r="BZ384" i="1"/>
  <c r="BZ385" i="1"/>
  <c r="BZ386" i="1"/>
  <c r="BZ387" i="1"/>
  <c r="BZ388" i="1"/>
  <c r="BZ389" i="1"/>
  <c r="BZ390" i="1"/>
  <c r="BZ391" i="1"/>
  <c r="BZ392" i="1"/>
  <c r="BZ393" i="1"/>
  <c r="BZ394" i="1"/>
  <c r="BZ395" i="1"/>
  <c r="BZ396" i="1"/>
  <c r="BZ397" i="1"/>
  <c r="BZ398" i="1"/>
  <c r="BZ399" i="1"/>
  <c r="BZ400" i="1"/>
  <c r="BZ401" i="1"/>
  <c r="BZ402" i="1"/>
  <c r="BZ403" i="1"/>
  <c r="BZ404" i="1"/>
  <c r="BZ405" i="1"/>
  <c r="BZ406" i="1"/>
  <c r="BZ407" i="1"/>
  <c r="BZ408" i="1"/>
  <c r="BZ409" i="1"/>
  <c r="BZ410" i="1"/>
  <c r="BZ411" i="1"/>
  <c r="BZ412" i="1"/>
  <c r="BZ413" i="1"/>
  <c r="BZ414" i="1"/>
  <c r="BZ415" i="1"/>
  <c r="BZ416" i="1"/>
  <c r="BZ417" i="1"/>
  <c r="BZ418" i="1"/>
  <c r="BZ419" i="1"/>
  <c r="BZ420" i="1"/>
  <c r="BZ421" i="1"/>
  <c r="BZ422" i="1"/>
  <c r="BZ423" i="1"/>
  <c r="BZ424" i="1"/>
  <c r="BZ425" i="1"/>
  <c r="BZ426" i="1"/>
  <c r="BZ427" i="1"/>
  <c r="BZ428" i="1"/>
  <c r="BZ429" i="1"/>
  <c r="BZ430" i="1"/>
  <c r="BZ431" i="1"/>
  <c r="BZ432" i="1"/>
  <c r="BZ433" i="1"/>
  <c r="BZ434" i="1"/>
  <c r="BZ435" i="1"/>
  <c r="BZ436" i="1"/>
  <c r="BZ437" i="1"/>
  <c r="BZ438" i="1"/>
  <c r="BZ439" i="1"/>
  <c r="BZ440" i="1"/>
  <c r="BZ441" i="1"/>
  <c r="BZ442" i="1"/>
  <c r="BZ443" i="1"/>
  <c r="BZ444" i="1"/>
  <c r="BZ445" i="1"/>
  <c r="BZ446" i="1"/>
  <c r="BZ447" i="1"/>
  <c r="BZ448" i="1"/>
  <c r="BZ449" i="1"/>
  <c r="BZ450" i="1"/>
  <c r="BZ451" i="1"/>
  <c r="BZ452" i="1"/>
  <c r="BZ453" i="1"/>
  <c r="BZ454" i="1"/>
  <c r="BZ455" i="1"/>
  <c r="BZ456" i="1"/>
  <c r="BZ457" i="1"/>
  <c r="BZ458" i="1"/>
  <c r="BZ459" i="1"/>
  <c r="BZ460" i="1"/>
  <c r="BZ461" i="1"/>
  <c r="BZ462" i="1"/>
  <c r="BZ463" i="1"/>
  <c r="BZ464" i="1"/>
  <c r="BZ465" i="1"/>
  <c r="BZ466" i="1"/>
  <c r="BZ467" i="1"/>
  <c r="BZ468" i="1"/>
  <c r="BZ469" i="1"/>
  <c r="BZ470" i="1"/>
  <c r="BZ471" i="1"/>
  <c r="BZ472" i="1"/>
  <c r="BZ473" i="1"/>
  <c r="BZ474" i="1"/>
  <c r="BZ475" i="1"/>
  <c r="BZ476" i="1"/>
  <c r="BZ477" i="1"/>
  <c r="BZ478" i="1"/>
  <c r="BZ479" i="1"/>
  <c r="BZ480" i="1"/>
  <c r="BZ481" i="1"/>
  <c r="BZ482" i="1"/>
  <c r="BZ483" i="1"/>
  <c r="BZ484" i="1"/>
  <c r="BZ485" i="1"/>
  <c r="BZ486" i="1"/>
  <c r="BZ487" i="1"/>
  <c r="BZ488" i="1"/>
  <c r="BZ489" i="1"/>
  <c r="BZ490" i="1"/>
  <c r="BZ491" i="1"/>
  <c r="BZ492" i="1"/>
  <c r="BZ493" i="1"/>
  <c r="BZ494" i="1"/>
  <c r="BZ495" i="1"/>
  <c r="BZ496" i="1"/>
  <c r="BZ497" i="1"/>
  <c r="BZ498" i="1"/>
  <c r="BZ499" i="1"/>
  <c r="BZ500" i="1"/>
  <c r="BZ501" i="1"/>
  <c r="BZ502" i="1"/>
  <c r="BZ503" i="1"/>
  <c r="BZ504" i="1"/>
  <c r="BZ505" i="1"/>
  <c r="BZ506" i="1"/>
  <c r="BZ507" i="1"/>
  <c r="BZ508" i="1"/>
  <c r="BZ509" i="1"/>
  <c r="BZ510" i="1"/>
  <c r="BZ511" i="1"/>
  <c r="BZ512" i="1"/>
  <c r="BZ513" i="1"/>
  <c r="BZ514" i="1"/>
  <c r="BZ515" i="1"/>
  <c r="BZ516" i="1"/>
  <c r="BZ517" i="1"/>
  <c r="BZ518" i="1"/>
  <c r="BZ519" i="1"/>
  <c r="BZ520" i="1"/>
  <c r="BZ521" i="1"/>
  <c r="BZ522" i="1"/>
  <c r="BZ523" i="1"/>
  <c r="BZ524" i="1"/>
  <c r="BZ525" i="1"/>
  <c r="BZ526" i="1"/>
  <c r="BZ527" i="1"/>
  <c r="BZ528" i="1"/>
  <c r="BZ529" i="1"/>
  <c r="BZ530" i="1"/>
  <c r="BZ531" i="1"/>
  <c r="BZ532" i="1"/>
  <c r="BZ533" i="1"/>
  <c r="BZ534" i="1"/>
  <c r="BZ535" i="1"/>
  <c r="BZ536" i="1"/>
  <c r="BZ537" i="1"/>
  <c r="BZ538" i="1"/>
  <c r="BZ539" i="1"/>
  <c r="BZ540" i="1"/>
  <c r="BZ541" i="1"/>
  <c r="BZ542" i="1"/>
  <c r="BZ543" i="1"/>
  <c r="BZ544" i="1"/>
  <c r="BZ545" i="1"/>
  <c r="BZ546" i="1"/>
  <c r="BZ547" i="1"/>
  <c r="BZ548" i="1"/>
  <c r="BZ549" i="1"/>
  <c r="BZ550" i="1"/>
  <c r="BZ551" i="1"/>
  <c r="BZ552" i="1"/>
  <c r="BZ553" i="1"/>
  <c r="BZ554" i="1"/>
  <c r="BZ555" i="1"/>
  <c r="BZ556" i="1"/>
  <c r="BZ557" i="1"/>
  <c r="BZ558" i="1"/>
  <c r="BZ559" i="1"/>
  <c r="BZ560" i="1"/>
  <c r="BZ561" i="1"/>
  <c r="BZ562" i="1"/>
  <c r="BZ563" i="1"/>
  <c r="BZ564" i="1"/>
  <c r="BZ565" i="1"/>
  <c r="BZ566" i="1"/>
  <c r="BZ567" i="1"/>
  <c r="BZ568" i="1"/>
  <c r="BZ569" i="1"/>
  <c r="BZ570" i="1"/>
  <c r="BZ571" i="1"/>
  <c r="BZ572" i="1"/>
  <c r="BZ573" i="1"/>
  <c r="BZ574" i="1"/>
  <c r="BZ575" i="1"/>
  <c r="BZ576" i="1"/>
  <c r="BZ577" i="1"/>
  <c r="BZ578" i="1"/>
  <c r="BZ579" i="1"/>
  <c r="BZ580" i="1"/>
  <c r="BZ581" i="1"/>
  <c r="BZ582" i="1"/>
  <c r="BZ583" i="1"/>
  <c r="BZ584" i="1"/>
  <c r="BZ585" i="1"/>
  <c r="BZ586" i="1"/>
  <c r="BZ587" i="1"/>
  <c r="BZ588" i="1"/>
  <c r="BZ589" i="1"/>
  <c r="BZ590" i="1"/>
  <c r="BZ591" i="1"/>
  <c r="BZ592" i="1"/>
  <c r="BZ593" i="1"/>
  <c r="BZ594" i="1"/>
  <c r="BZ595" i="1"/>
  <c r="BZ596" i="1"/>
  <c r="BZ597" i="1"/>
  <c r="BZ598" i="1"/>
  <c r="BZ599" i="1"/>
  <c r="BZ600" i="1"/>
  <c r="BZ601" i="1"/>
  <c r="BZ602" i="1"/>
  <c r="BZ603" i="1"/>
  <c r="BZ604" i="1"/>
  <c r="BZ605" i="1"/>
  <c r="BZ606" i="1"/>
  <c r="BZ607" i="1"/>
  <c r="BZ608" i="1"/>
  <c r="BZ609" i="1"/>
  <c r="BZ610" i="1"/>
  <c r="BZ611" i="1"/>
  <c r="BZ612" i="1"/>
  <c r="BZ613" i="1"/>
  <c r="BZ614" i="1"/>
  <c r="BZ615" i="1"/>
  <c r="BZ616" i="1"/>
  <c r="BZ617" i="1"/>
  <c r="BZ618" i="1"/>
  <c r="BZ619" i="1"/>
  <c r="BZ620" i="1"/>
  <c r="BZ621" i="1"/>
  <c r="BZ622" i="1"/>
  <c r="BZ623" i="1"/>
  <c r="BZ624" i="1"/>
  <c r="BZ625" i="1"/>
  <c r="BZ626" i="1"/>
  <c r="BZ627" i="1"/>
  <c r="BZ628" i="1"/>
  <c r="BZ629" i="1"/>
  <c r="BZ630" i="1"/>
  <c r="BZ631" i="1"/>
  <c r="BZ632" i="1"/>
  <c r="BZ633" i="1"/>
  <c r="BZ634" i="1"/>
  <c r="BZ635" i="1"/>
  <c r="BZ636" i="1"/>
  <c r="BZ637" i="1"/>
  <c r="BZ638" i="1"/>
  <c r="BZ639" i="1"/>
  <c r="BZ640" i="1"/>
  <c r="BZ641" i="1"/>
  <c r="BZ642" i="1"/>
  <c r="BZ643" i="1"/>
  <c r="BZ644" i="1"/>
  <c r="BZ645" i="1"/>
  <c r="BZ646" i="1"/>
  <c r="BZ647" i="1"/>
  <c r="BZ648" i="1"/>
  <c r="BZ649" i="1"/>
  <c r="BZ650" i="1"/>
  <c r="BZ651" i="1"/>
  <c r="BZ652" i="1"/>
  <c r="BZ653" i="1"/>
  <c r="BZ654" i="1"/>
  <c r="BZ655" i="1"/>
  <c r="BZ656" i="1"/>
  <c r="BZ657" i="1"/>
  <c r="BZ658" i="1"/>
  <c r="BZ659" i="1"/>
  <c r="BZ660" i="1"/>
  <c r="BZ661" i="1"/>
  <c r="BZ662" i="1"/>
  <c r="BZ663" i="1"/>
  <c r="BZ664" i="1"/>
  <c r="BZ665" i="1"/>
  <c r="BZ666" i="1"/>
  <c r="BZ667" i="1"/>
  <c r="BZ668" i="1"/>
  <c r="BZ669" i="1"/>
  <c r="BZ670" i="1"/>
  <c r="BZ671" i="1"/>
  <c r="BZ672" i="1"/>
  <c r="BZ673" i="1"/>
  <c r="BZ674" i="1"/>
  <c r="BZ675" i="1"/>
  <c r="BZ676" i="1"/>
  <c r="BZ677" i="1"/>
  <c r="BZ678" i="1"/>
  <c r="BZ679" i="1"/>
  <c r="BZ680" i="1"/>
  <c r="BZ681" i="1"/>
  <c r="BZ682" i="1"/>
  <c r="BZ683" i="1"/>
  <c r="BZ684" i="1"/>
  <c r="BZ685" i="1"/>
  <c r="BZ686" i="1"/>
  <c r="BZ687" i="1"/>
  <c r="BZ688" i="1"/>
  <c r="BZ689" i="1"/>
  <c r="BZ690" i="1"/>
  <c r="BZ691" i="1"/>
  <c r="BZ692" i="1"/>
  <c r="BZ693" i="1"/>
  <c r="BZ694" i="1"/>
  <c r="BZ695" i="1"/>
  <c r="BZ696" i="1"/>
  <c r="BZ697" i="1"/>
  <c r="BZ698" i="1"/>
  <c r="BZ699" i="1"/>
  <c r="BZ700" i="1"/>
  <c r="BZ701" i="1"/>
  <c r="BZ702" i="1"/>
  <c r="BZ703" i="1"/>
  <c r="BZ704" i="1"/>
  <c r="BZ705" i="1"/>
  <c r="BZ706" i="1"/>
  <c r="BZ707" i="1"/>
  <c r="BZ708" i="1"/>
  <c r="BZ709" i="1"/>
  <c r="BZ710" i="1"/>
  <c r="BZ711" i="1"/>
  <c r="BZ712" i="1"/>
  <c r="BZ713" i="1"/>
  <c r="BZ714" i="1"/>
  <c r="BZ715" i="1"/>
  <c r="BZ716" i="1"/>
  <c r="BZ717" i="1"/>
  <c r="BZ718" i="1"/>
  <c r="BZ719" i="1"/>
  <c r="BZ720" i="1"/>
  <c r="BZ721" i="1"/>
  <c r="BZ722" i="1"/>
  <c r="BZ723" i="1"/>
  <c r="BZ724" i="1"/>
  <c r="BZ725" i="1"/>
  <c r="BZ726" i="1"/>
  <c r="BZ727" i="1"/>
  <c r="BZ728" i="1"/>
  <c r="BZ729" i="1"/>
  <c r="BZ730" i="1"/>
  <c r="BZ731" i="1"/>
  <c r="BZ732" i="1"/>
  <c r="BZ733" i="1"/>
  <c r="BZ734" i="1"/>
  <c r="BZ735" i="1"/>
  <c r="BZ736" i="1"/>
  <c r="BZ737" i="1"/>
  <c r="BZ738" i="1"/>
  <c r="BZ739" i="1"/>
  <c r="BZ740" i="1"/>
  <c r="BZ741" i="1"/>
  <c r="BZ742" i="1"/>
  <c r="BZ743" i="1"/>
  <c r="BZ744" i="1"/>
  <c r="BZ745" i="1"/>
  <c r="BZ746" i="1"/>
  <c r="BZ747" i="1"/>
  <c r="BZ748" i="1"/>
  <c r="BZ749" i="1"/>
  <c r="BZ750" i="1"/>
  <c r="BZ751" i="1"/>
  <c r="BZ752" i="1"/>
  <c r="BZ753" i="1"/>
  <c r="BZ754" i="1"/>
  <c r="BZ755" i="1"/>
  <c r="BZ756" i="1"/>
  <c r="BZ757" i="1"/>
  <c r="BZ758" i="1"/>
  <c r="BZ759" i="1"/>
  <c r="BZ760" i="1"/>
  <c r="BZ761" i="1"/>
  <c r="BZ762" i="1"/>
  <c r="BZ763" i="1"/>
  <c r="BZ764" i="1"/>
  <c r="BZ765" i="1"/>
  <c r="BZ766" i="1"/>
  <c r="BZ767" i="1"/>
  <c r="BZ768" i="1"/>
  <c r="BZ769" i="1"/>
  <c r="BZ770" i="1"/>
  <c r="BZ771" i="1"/>
  <c r="BZ772" i="1"/>
  <c r="BZ773" i="1"/>
  <c r="BZ774" i="1"/>
  <c r="BZ775" i="1"/>
  <c r="BZ776" i="1"/>
  <c r="BZ777" i="1"/>
  <c r="BZ778" i="1"/>
  <c r="BZ779" i="1"/>
  <c r="BZ780" i="1"/>
  <c r="BZ781" i="1"/>
  <c r="BZ782" i="1"/>
  <c r="BZ783" i="1"/>
  <c r="BZ784" i="1"/>
  <c r="BZ785" i="1"/>
  <c r="BZ786" i="1"/>
  <c r="BZ787" i="1"/>
  <c r="BZ788" i="1"/>
  <c r="BZ789" i="1"/>
  <c r="BZ790" i="1"/>
  <c r="BZ791" i="1"/>
  <c r="BZ792" i="1"/>
  <c r="BZ793" i="1"/>
  <c r="BZ794" i="1"/>
  <c r="BZ795" i="1"/>
  <c r="BZ796" i="1"/>
  <c r="BZ797" i="1"/>
  <c r="BZ798" i="1"/>
  <c r="BZ799" i="1"/>
  <c r="BZ800" i="1"/>
  <c r="BZ801" i="1"/>
  <c r="BZ802" i="1"/>
  <c r="BZ803" i="1"/>
  <c r="BZ804" i="1"/>
  <c r="BZ805" i="1"/>
  <c r="BZ806" i="1"/>
  <c r="BZ807" i="1"/>
  <c r="BZ808" i="1"/>
  <c r="BZ809" i="1"/>
  <c r="BZ810" i="1"/>
  <c r="BZ811" i="1"/>
  <c r="BZ812" i="1"/>
  <c r="BZ813" i="1"/>
  <c r="BZ814" i="1"/>
  <c r="BZ815" i="1"/>
  <c r="BZ816" i="1"/>
  <c r="BZ817" i="1"/>
  <c r="BZ818" i="1"/>
  <c r="BZ819" i="1"/>
  <c r="BZ820" i="1"/>
  <c r="BZ821" i="1"/>
  <c r="BZ822" i="1"/>
  <c r="BZ823" i="1"/>
  <c r="BZ824" i="1"/>
  <c r="BZ825" i="1"/>
  <c r="BZ826" i="1"/>
  <c r="BZ827" i="1"/>
  <c r="BZ828" i="1"/>
  <c r="BZ829" i="1"/>
  <c r="BZ830" i="1"/>
  <c r="BZ831" i="1"/>
  <c r="BZ832" i="1"/>
  <c r="BZ833" i="1"/>
  <c r="BZ834" i="1"/>
  <c r="BZ835" i="1"/>
  <c r="BZ836" i="1"/>
  <c r="BZ837" i="1"/>
  <c r="BZ838" i="1"/>
  <c r="BZ839" i="1"/>
  <c r="BZ840" i="1"/>
  <c r="BZ841" i="1"/>
  <c r="BZ842" i="1"/>
  <c r="BZ843" i="1"/>
  <c r="BZ844" i="1"/>
  <c r="BZ845" i="1"/>
  <c r="BZ846" i="1"/>
  <c r="BZ847" i="1"/>
  <c r="BZ848" i="1"/>
  <c r="BZ849" i="1"/>
  <c r="BZ850" i="1"/>
  <c r="BZ851" i="1"/>
  <c r="BZ852" i="1"/>
  <c r="BZ853" i="1"/>
  <c r="BZ854" i="1"/>
  <c r="BZ855" i="1"/>
  <c r="BZ856" i="1"/>
  <c r="BZ857" i="1"/>
  <c r="BZ858" i="1"/>
  <c r="BZ859" i="1"/>
  <c r="BZ860" i="1"/>
  <c r="BZ861" i="1"/>
  <c r="BZ862" i="1"/>
  <c r="BZ863" i="1"/>
  <c r="BZ864" i="1"/>
  <c r="BZ865" i="1"/>
  <c r="BZ866" i="1"/>
  <c r="BZ867" i="1"/>
  <c r="BZ868" i="1"/>
  <c r="BZ869" i="1"/>
  <c r="BZ870" i="1"/>
  <c r="BZ871" i="1"/>
  <c r="BZ872" i="1"/>
  <c r="BZ873" i="1"/>
  <c r="BZ874" i="1"/>
  <c r="BZ875" i="1"/>
  <c r="BZ876" i="1"/>
  <c r="BZ877" i="1"/>
  <c r="BZ878" i="1"/>
  <c r="BZ879" i="1"/>
  <c r="BZ880" i="1"/>
  <c r="BZ881" i="1"/>
  <c r="BZ882" i="1"/>
  <c r="BZ883" i="1"/>
  <c r="BZ884" i="1"/>
  <c r="BZ885" i="1"/>
  <c r="BZ886" i="1"/>
  <c r="BZ887" i="1"/>
  <c r="BZ888" i="1"/>
  <c r="BZ889" i="1"/>
  <c r="BZ890" i="1"/>
  <c r="BZ891" i="1"/>
  <c r="BZ892" i="1"/>
  <c r="BZ893" i="1"/>
  <c r="BZ894" i="1"/>
  <c r="BZ895" i="1"/>
  <c r="BZ896" i="1"/>
  <c r="BZ897" i="1"/>
  <c r="BZ898" i="1"/>
  <c r="BZ899" i="1"/>
  <c r="BZ900" i="1"/>
  <c r="BZ901" i="1"/>
  <c r="BZ902" i="1"/>
  <c r="BZ903" i="1"/>
  <c r="BZ904" i="1"/>
  <c r="BZ905" i="1"/>
  <c r="BZ906" i="1"/>
  <c r="BZ907" i="1"/>
  <c r="BZ908" i="1"/>
  <c r="BZ909" i="1"/>
  <c r="BZ910" i="1"/>
  <c r="BZ911" i="1"/>
  <c r="BZ912" i="1"/>
  <c r="BZ913" i="1"/>
  <c r="BZ914" i="1"/>
  <c r="BZ915" i="1"/>
  <c r="BZ916" i="1"/>
  <c r="BZ917" i="1"/>
  <c r="BZ918" i="1"/>
  <c r="BZ919" i="1"/>
  <c r="BZ920" i="1"/>
  <c r="BZ921" i="1"/>
  <c r="BZ922" i="1"/>
  <c r="BZ923" i="1"/>
  <c r="BZ924" i="1"/>
  <c r="BZ925" i="1"/>
  <c r="BZ926" i="1"/>
  <c r="BZ927" i="1"/>
  <c r="BZ928" i="1"/>
  <c r="BZ929" i="1"/>
  <c r="BZ930" i="1"/>
  <c r="BZ931" i="1"/>
  <c r="BZ932" i="1"/>
  <c r="BZ933" i="1"/>
  <c r="BZ934" i="1"/>
  <c r="BZ935" i="1"/>
  <c r="BZ936" i="1"/>
  <c r="BZ937" i="1"/>
  <c r="BZ938" i="1"/>
  <c r="BZ939" i="1"/>
  <c r="BZ940" i="1"/>
  <c r="BZ941" i="1"/>
  <c r="BZ942" i="1"/>
  <c r="BZ943" i="1"/>
  <c r="BZ944" i="1"/>
  <c r="BZ945" i="1"/>
  <c r="BZ946" i="1"/>
  <c r="BZ947" i="1"/>
  <c r="BZ948" i="1"/>
  <c r="BZ949" i="1"/>
  <c r="BZ950" i="1"/>
  <c r="BZ951" i="1"/>
  <c r="BZ952" i="1"/>
  <c r="BZ953" i="1"/>
  <c r="BZ954" i="1"/>
  <c r="BZ955" i="1"/>
  <c r="BZ956" i="1"/>
  <c r="BZ957" i="1"/>
  <c r="BZ958" i="1"/>
  <c r="BZ959" i="1"/>
  <c r="BZ960" i="1"/>
  <c r="BZ961" i="1"/>
  <c r="BZ962" i="1"/>
  <c r="BZ963" i="1"/>
  <c r="BZ964" i="1"/>
  <c r="BZ965" i="1"/>
  <c r="BZ966" i="1"/>
  <c r="BZ967" i="1"/>
  <c r="BZ968" i="1"/>
  <c r="BZ969" i="1"/>
  <c r="BZ970" i="1"/>
  <c r="BZ971" i="1"/>
  <c r="BZ972" i="1"/>
  <c r="BZ973" i="1"/>
  <c r="BZ974" i="1"/>
  <c r="BZ975" i="1"/>
  <c r="BZ976" i="1"/>
  <c r="BZ977" i="1"/>
  <c r="BZ978" i="1"/>
  <c r="BZ979" i="1"/>
  <c r="BZ980" i="1"/>
  <c r="BZ981" i="1"/>
  <c r="BY3" i="1"/>
  <c r="BY4" i="1"/>
  <c r="BY5" i="1"/>
  <c r="BY6" i="1"/>
  <c r="BY7" i="1"/>
  <c r="BY8" i="1"/>
  <c r="BY9" i="1"/>
  <c r="BY10" i="1"/>
  <c r="BY11" i="1"/>
  <c r="BY12" i="1"/>
  <c r="BY13" i="1"/>
  <c r="BY14" i="1"/>
  <c r="BY15" i="1"/>
  <c r="BY16" i="1"/>
  <c r="BY17" i="1"/>
  <c r="BY18" i="1"/>
  <c r="BY19" i="1"/>
  <c r="BY20" i="1"/>
  <c r="BY21" i="1"/>
  <c r="BY22" i="1"/>
  <c r="BY23" i="1"/>
  <c r="BY24" i="1"/>
  <c r="BY25" i="1"/>
  <c r="BY26" i="1"/>
  <c r="BY27" i="1"/>
  <c r="BY28" i="1"/>
  <c r="BY29" i="1"/>
  <c r="BY30" i="1"/>
  <c r="BY31" i="1"/>
  <c r="BY32" i="1"/>
  <c r="BY33" i="1"/>
  <c r="BY34" i="1"/>
  <c r="BY35" i="1"/>
  <c r="BY36" i="1"/>
  <c r="BY37" i="1"/>
  <c r="BY38" i="1"/>
  <c r="BY39" i="1"/>
  <c r="BY40" i="1"/>
  <c r="BY41" i="1"/>
  <c r="BY42" i="1"/>
  <c r="BY43" i="1"/>
  <c r="BY44" i="1"/>
  <c r="BY45" i="1"/>
  <c r="BY46" i="1"/>
  <c r="BY47" i="1"/>
  <c r="BY48" i="1"/>
  <c r="BY49" i="1"/>
  <c r="BY50" i="1"/>
  <c r="BY51" i="1"/>
  <c r="BY52" i="1"/>
  <c r="BY53" i="1"/>
  <c r="BY54" i="1"/>
  <c r="BY55" i="1"/>
  <c r="BY56" i="1"/>
  <c r="BY57" i="1"/>
  <c r="BY58" i="1"/>
  <c r="BY59" i="1"/>
  <c r="BY60" i="1"/>
  <c r="BY61" i="1"/>
  <c r="BY62" i="1"/>
  <c r="BY63" i="1"/>
  <c r="BY64" i="1"/>
  <c r="BY65" i="1"/>
  <c r="BY66" i="1"/>
  <c r="BY67" i="1"/>
  <c r="BY68" i="1"/>
  <c r="BY69" i="1"/>
  <c r="BY70" i="1"/>
  <c r="BY71" i="1"/>
  <c r="BY72" i="1"/>
  <c r="BY73" i="1"/>
  <c r="BY74" i="1"/>
  <c r="BY75" i="1"/>
  <c r="BY76" i="1"/>
  <c r="BY77" i="1"/>
  <c r="BY78" i="1"/>
  <c r="BY79" i="1"/>
  <c r="BY80" i="1"/>
  <c r="BY81" i="1"/>
  <c r="BY82" i="1"/>
  <c r="BY83" i="1"/>
  <c r="BY84" i="1"/>
  <c r="BY85" i="1"/>
  <c r="BY86" i="1"/>
  <c r="BY87" i="1"/>
  <c r="BY88" i="1"/>
  <c r="BY89" i="1"/>
  <c r="BY90" i="1"/>
  <c r="BY91" i="1"/>
  <c r="BY92" i="1"/>
  <c r="BY93" i="1"/>
  <c r="BY94" i="1"/>
  <c r="BY95" i="1"/>
  <c r="BY96" i="1"/>
  <c r="BY97" i="1"/>
  <c r="BY98" i="1"/>
  <c r="BY99" i="1"/>
  <c r="BY100" i="1"/>
  <c r="BY101" i="1"/>
  <c r="BY102" i="1"/>
  <c r="BY103" i="1"/>
  <c r="BY104" i="1"/>
  <c r="BY105" i="1"/>
  <c r="BY106" i="1"/>
  <c r="BY107" i="1"/>
  <c r="BY108" i="1"/>
  <c r="BY109" i="1"/>
  <c r="BY110" i="1"/>
  <c r="BY111" i="1"/>
  <c r="BY112" i="1"/>
  <c r="BY113" i="1"/>
  <c r="BY114" i="1"/>
  <c r="BY115" i="1"/>
  <c r="BY116" i="1"/>
  <c r="BY117" i="1"/>
  <c r="BY118" i="1"/>
  <c r="BY119" i="1"/>
  <c r="BY120" i="1"/>
  <c r="BY121" i="1"/>
  <c r="BY122" i="1"/>
  <c r="BY123" i="1"/>
  <c r="BY124" i="1"/>
  <c r="BY125" i="1"/>
  <c r="BY126" i="1"/>
  <c r="BY127" i="1"/>
  <c r="BY128" i="1"/>
  <c r="BY129" i="1"/>
  <c r="BY130" i="1"/>
  <c r="BY131" i="1"/>
  <c r="BY132" i="1"/>
  <c r="BY133" i="1"/>
  <c r="BY134" i="1"/>
  <c r="BY135" i="1"/>
  <c r="BY136" i="1"/>
  <c r="BY137" i="1"/>
  <c r="BY138" i="1"/>
  <c r="BY139" i="1"/>
  <c r="BY140" i="1"/>
  <c r="BY141" i="1"/>
  <c r="BY142" i="1"/>
  <c r="BY143" i="1"/>
  <c r="BY144" i="1"/>
  <c r="BY145" i="1"/>
  <c r="BY146" i="1"/>
  <c r="BY147" i="1"/>
  <c r="BY148" i="1"/>
  <c r="BY149" i="1"/>
  <c r="BY150" i="1"/>
  <c r="BY151" i="1"/>
  <c r="BY152" i="1"/>
  <c r="BY153" i="1"/>
  <c r="BY154" i="1"/>
  <c r="BY155" i="1"/>
  <c r="BY156" i="1"/>
  <c r="BY157" i="1"/>
  <c r="BY158" i="1"/>
  <c r="BY159" i="1"/>
  <c r="BY160" i="1"/>
  <c r="BY161" i="1"/>
  <c r="BY162" i="1"/>
  <c r="BY163" i="1"/>
  <c r="BY164" i="1"/>
  <c r="BY165" i="1"/>
  <c r="BY166" i="1"/>
  <c r="BY167" i="1"/>
  <c r="BY168" i="1"/>
  <c r="BY169" i="1"/>
  <c r="BY170" i="1"/>
  <c r="BY171" i="1"/>
  <c r="BY172" i="1"/>
  <c r="BY173" i="1"/>
  <c r="BY174" i="1"/>
  <c r="BY175" i="1"/>
  <c r="BY176" i="1"/>
  <c r="BY177" i="1"/>
  <c r="BY178" i="1"/>
  <c r="BY179" i="1"/>
  <c r="BY180" i="1"/>
  <c r="BY181" i="1"/>
  <c r="BY182" i="1"/>
  <c r="BY183" i="1"/>
  <c r="BY184" i="1"/>
  <c r="BY185" i="1"/>
  <c r="BY186" i="1"/>
  <c r="BY187" i="1"/>
  <c r="BY188" i="1"/>
  <c r="BY189" i="1"/>
  <c r="BY190" i="1"/>
  <c r="BY191" i="1"/>
  <c r="BY192" i="1"/>
  <c r="BY193" i="1"/>
  <c r="BY194" i="1"/>
  <c r="BY195" i="1"/>
  <c r="BY196" i="1"/>
  <c r="BY197" i="1"/>
  <c r="BY198" i="1"/>
  <c r="BY199" i="1"/>
  <c r="BY200" i="1"/>
  <c r="BY201" i="1"/>
  <c r="BY202" i="1"/>
  <c r="BY203" i="1"/>
  <c r="BY204" i="1"/>
  <c r="BY205" i="1"/>
  <c r="BY206" i="1"/>
  <c r="BY207" i="1"/>
  <c r="BY208" i="1"/>
  <c r="BY209" i="1"/>
  <c r="BY210" i="1"/>
  <c r="BY211" i="1"/>
  <c r="BY212" i="1"/>
  <c r="BY213" i="1"/>
  <c r="BY214" i="1"/>
  <c r="BY215" i="1"/>
  <c r="BY216" i="1"/>
  <c r="BY217" i="1"/>
  <c r="BY218" i="1"/>
  <c r="BY219" i="1"/>
  <c r="BY220" i="1"/>
  <c r="BY221" i="1"/>
  <c r="BY222" i="1"/>
  <c r="BY223" i="1"/>
  <c r="BY224" i="1"/>
  <c r="BY225" i="1"/>
  <c r="BY226" i="1"/>
  <c r="BY227" i="1"/>
  <c r="BY228" i="1"/>
  <c r="BY229" i="1"/>
  <c r="BY230" i="1"/>
  <c r="BY231" i="1"/>
  <c r="BY232" i="1"/>
  <c r="BY233" i="1"/>
  <c r="BY234" i="1"/>
  <c r="BY235" i="1"/>
  <c r="BY236" i="1"/>
  <c r="BY237" i="1"/>
  <c r="BY238" i="1"/>
  <c r="BY239" i="1"/>
  <c r="BY240" i="1"/>
  <c r="BY241" i="1"/>
  <c r="BY242" i="1"/>
  <c r="BY243" i="1"/>
  <c r="BY244" i="1"/>
  <c r="BY245" i="1"/>
  <c r="BY246" i="1"/>
  <c r="BY247" i="1"/>
  <c r="BY248" i="1"/>
  <c r="BY249" i="1"/>
  <c r="BY250" i="1"/>
  <c r="BY251" i="1"/>
  <c r="BY252" i="1"/>
  <c r="BY253" i="1"/>
  <c r="BY254" i="1"/>
  <c r="BY255" i="1"/>
  <c r="BY256" i="1"/>
  <c r="BY257" i="1"/>
  <c r="BY258" i="1"/>
  <c r="BY259" i="1"/>
  <c r="BY260" i="1"/>
  <c r="BY261" i="1"/>
  <c r="BY262" i="1"/>
  <c r="BY263" i="1"/>
  <c r="BY264" i="1"/>
  <c r="BY265" i="1"/>
  <c r="BY266" i="1"/>
  <c r="BY267" i="1"/>
  <c r="BY268" i="1"/>
  <c r="BY269" i="1"/>
  <c r="BY270" i="1"/>
  <c r="BY271" i="1"/>
  <c r="BY272" i="1"/>
  <c r="BY273" i="1"/>
  <c r="BY274" i="1"/>
  <c r="BY275" i="1"/>
  <c r="BY276" i="1"/>
  <c r="BY277" i="1"/>
  <c r="BY278" i="1"/>
  <c r="BY279" i="1"/>
  <c r="BY280" i="1"/>
  <c r="BY281" i="1"/>
  <c r="BY282" i="1"/>
  <c r="BY283" i="1"/>
  <c r="BY284" i="1"/>
  <c r="BY285" i="1"/>
  <c r="BY286" i="1"/>
  <c r="BY287" i="1"/>
  <c r="BY288" i="1"/>
  <c r="BY289" i="1"/>
  <c r="BY290" i="1"/>
  <c r="BY291" i="1"/>
  <c r="BY292" i="1"/>
  <c r="BY293" i="1"/>
  <c r="BY294" i="1"/>
  <c r="BY295" i="1"/>
  <c r="BY296" i="1"/>
  <c r="BY297" i="1"/>
  <c r="BY298" i="1"/>
  <c r="BY299" i="1"/>
  <c r="BY300" i="1"/>
  <c r="BY301" i="1"/>
  <c r="BY302" i="1"/>
  <c r="BY303" i="1"/>
  <c r="BY304" i="1"/>
  <c r="BY305" i="1"/>
  <c r="BY306" i="1"/>
  <c r="BY307" i="1"/>
  <c r="BY308" i="1"/>
  <c r="BY309" i="1"/>
  <c r="BY310" i="1"/>
  <c r="BY311" i="1"/>
  <c r="BY312" i="1"/>
  <c r="BY313" i="1"/>
  <c r="BY314" i="1"/>
  <c r="BY315" i="1"/>
  <c r="BY316" i="1"/>
  <c r="BY317" i="1"/>
  <c r="BY318" i="1"/>
  <c r="BY319" i="1"/>
  <c r="BY320" i="1"/>
  <c r="BY321" i="1"/>
  <c r="BY322" i="1"/>
  <c r="BY323" i="1"/>
  <c r="BY324" i="1"/>
  <c r="BY325" i="1"/>
  <c r="BY326" i="1"/>
  <c r="BY327" i="1"/>
  <c r="BY328" i="1"/>
  <c r="BY329" i="1"/>
  <c r="BY330" i="1"/>
  <c r="BY331" i="1"/>
  <c r="BY332" i="1"/>
  <c r="BY333" i="1"/>
  <c r="BY334" i="1"/>
  <c r="BY335" i="1"/>
  <c r="BY336" i="1"/>
  <c r="BY337" i="1"/>
  <c r="BY338" i="1"/>
  <c r="BY339" i="1"/>
  <c r="BY340" i="1"/>
  <c r="BY341" i="1"/>
  <c r="BY342" i="1"/>
  <c r="BY343" i="1"/>
  <c r="BY344" i="1"/>
  <c r="BY345" i="1"/>
  <c r="BY346" i="1"/>
  <c r="BY347" i="1"/>
  <c r="BY348" i="1"/>
  <c r="BY349" i="1"/>
  <c r="BY350" i="1"/>
  <c r="BY351" i="1"/>
  <c r="BY352" i="1"/>
  <c r="BY353" i="1"/>
  <c r="BY354" i="1"/>
  <c r="BY355" i="1"/>
  <c r="BY356" i="1"/>
  <c r="BY357" i="1"/>
  <c r="BY358" i="1"/>
  <c r="BY359" i="1"/>
  <c r="BY360" i="1"/>
  <c r="BY361" i="1"/>
  <c r="BY362" i="1"/>
  <c r="BY363" i="1"/>
  <c r="BY364" i="1"/>
  <c r="BY365" i="1"/>
  <c r="BY366" i="1"/>
  <c r="BY367" i="1"/>
  <c r="BY368" i="1"/>
  <c r="BY369" i="1"/>
  <c r="BY370" i="1"/>
  <c r="BY371" i="1"/>
  <c r="BY372" i="1"/>
  <c r="BY373" i="1"/>
  <c r="BY374" i="1"/>
  <c r="BY375" i="1"/>
  <c r="BY376" i="1"/>
  <c r="BY377" i="1"/>
  <c r="BY378" i="1"/>
  <c r="BY379" i="1"/>
  <c r="BY380" i="1"/>
  <c r="BY381" i="1"/>
  <c r="BY382" i="1"/>
  <c r="BY383" i="1"/>
  <c r="BY384" i="1"/>
  <c r="BY385" i="1"/>
  <c r="BY386" i="1"/>
  <c r="BY387" i="1"/>
  <c r="BY388" i="1"/>
  <c r="BY389" i="1"/>
  <c r="BY390" i="1"/>
  <c r="BY391" i="1"/>
  <c r="BY392" i="1"/>
  <c r="BY393" i="1"/>
  <c r="BY394" i="1"/>
  <c r="BY395" i="1"/>
  <c r="BY396" i="1"/>
  <c r="BY397" i="1"/>
  <c r="BY398" i="1"/>
  <c r="BY399" i="1"/>
  <c r="BY400" i="1"/>
  <c r="BY401" i="1"/>
  <c r="BY402" i="1"/>
  <c r="BY403" i="1"/>
  <c r="BY404" i="1"/>
  <c r="BY405" i="1"/>
  <c r="BY406" i="1"/>
  <c r="BY407" i="1"/>
  <c r="BY408" i="1"/>
  <c r="BY409" i="1"/>
  <c r="BY410" i="1"/>
  <c r="BY411" i="1"/>
  <c r="BY412" i="1"/>
  <c r="BY413" i="1"/>
  <c r="BY414" i="1"/>
  <c r="BY415" i="1"/>
  <c r="BY416" i="1"/>
  <c r="BY417" i="1"/>
  <c r="BY418" i="1"/>
  <c r="BY419" i="1"/>
  <c r="BY420" i="1"/>
  <c r="BY421" i="1"/>
  <c r="BY422" i="1"/>
  <c r="BY423" i="1"/>
  <c r="BY424" i="1"/>
  <c r="BY425" i="1"/>
  <c r="BY426" i="1"/>
  <c r="BY427" i="1"/>
  <c r="BY428" i="1"/>
  <c r="BY429" i="1"/>
  <c r="BY430" i="1"/>
  <c r="BY431" i="1"/>
  <c r="BY432" i="1"/>
  <c r="BY433" i="1"/>
  <c r="BY434" i="1"/>
  <c r="BY435" i="1"/>
  <c r="BY436" i="1"/>
  <c r="BY437" i="1"/>
  <c r="BY438" i="1"/>
  <c r="BY439" i="1"/>
  <c r="BY440" i="1"/>
  <c r="BY441" i="1"/>
  <c r="BY442" i="1"/>
  <c r="BY443" i="1"/>
  <c r="BY444" i="1"/>
  <c r="BY445" i="1"/>
  <c r="BY446" i="1"/>
  <c r="BY447" i="1"/>
  <c r="BY448" i="1"/>
  <c r="BY449" i="1"/>
  <c r="BY450" i="1"/>
  <c r="BY451" i="1"/>
  <c r="BY452" i="1"/>
  <c r="BY453" i="1"/>
  <c r="BY454" i="1"/>
  <c r="BY455" i="1"/>
  <c r="BY456" i="1"/>
  <c r="BY457" i="1"/>
  <c r="BY458" i="1"/>
  <c r="BY459" i="1"/>
  <c r="BY460" i="1"/>
  <c r="BY461" i="1"/>
  <c r="BY462" i="1"/>
  <c r="BY463" i="1"/>
  <c r="BY464" i="1"/>
  <c r="BY465" i="1"/>
  <c r="BY466" i="1"/>
  <c r="BY467" i="1"/>
  <c r="BY468" i="1"/>
  <c r="BY469" i="1"/>
  <c r="BY470" i="1"/>
  <c r="BY471" i="1"/>
  <c r="BY472" i="1"/>
  <c r="BY473" i="1"/>
  <c r="BY474" i="1"/>
  <c r="BY475" i="1"/>
  <c r="BY476" i="1"/>
  <c r="BY477" i="1"/>
  <c r="BY478" i="1"/>
  <c r="BY479" i="1"/>
  <c r="BY480" i="1"/>
  <c r="BY481" i="1"/>
  <c r="BY482" i="1"/>
  <c r="BY483" i="1"/>
  <c r="BY484" i="1"/>
  <c r="BY485" i="1"/>
  <c r="BY486" i="1"/>
  <c r="BY487" i="1"/>
  <c r="BY488" i="1"/>
  <c r="BY489" i="1"/>
  <c r="BY490" i="1"/>
  <c r="BY491" i="1"/>
  <c r="BY492" i="1"/>
  <c r="BY493" i="1"/>
  <c r="BY494" i="1"/>
  <c r="BY495" i="1"/>
  <c r="BY496" i="1"/>
  <c r="BY497" i="1"/>
  <c r="BY498" i="1"/>
  <c r="BY499" i="1"/>
  <c r="BY500" i="1"/>
  <c r="BY501" i="1"/>
  <c r="BY502" i="1"/>
  <c r="BY503" i="1"/>
  <c r="BY504" i="1"/>
  <c r="BY505" i="1"/>
  <c r="BY506" i="1"/>
  <c r="BY507" i="1"/>
  <c r="BY508" i="1"/>
  <c r="BY509" i="1"/>
  <c r="BY510" i="1"/>
  <c r="BY511" i="1"/>
  <c r="BY512" i="1"/>
  <c r="BY513" i="1"/>
  <c r="BY514" i="1"/>
  <c r="BY515" i="1"/>
  <c r="BY516" i="1"/>
  <c r="BY517" i="1"/>
  <c r="BY518" i="1"/>
  <c r="BY519" i="1"/>
  <c r="BY520" i="1"/>
  <c r="BY521" i="1"/>
  <c r="BY522" i="1"/>
  <c r="BY523" i="1"/>
  <c r="BY524" i="1"/>
  <c r="BY525" i="1"/>
  <c r="BY526" i="1"/>
  <c r="BY527" i="1"/>
  <c r="BY528" i="1"/>
  <c r="BY529" i="1"/>
  <c r="BY530" i="1"/>
  <c r="BY531" i="1"/>
  <c r="BY532" i="1"/>
  <c r="BY533" i="1"/>
  <c r="BY534" i="1"/>
  <c r="BY535" i="1"/>
  <c r="BY536" i="1"/>
  <c r="BY537" i="1"/>
  <c r="BY538" i="1"/>
  <c r="BY539" i="1"/>
  <c r="BY540" i="1"/>
  <c r="BY541" i="1"/>
  <c r="BY542" i="1"/>
  <c r="BY543" i="1"/>
  <c r="BY544" i="1"/>
  <c r="BY545" i="1"/>
  <c r="BY546" i="1"/>
  <c r="BY547" i="1"/>
  <c r="BY548" i="1"/>
  <c r="BY549" i="1"/>
  <c r="BY550" i="1"/>
  <c r="BY551" i="1"/>
  <c r="BY552" i="1"/>
  <c r="BY553" i="1"/>
  <c r="BY554" i="1"/>
  <c r="BY555" i="1"/>
  <c r="BY556" i="1"/>
  <c r="BY557" i="1"/>
  <c r="BY558" i="1"/>
  <c r="BY559" i="1"/>
  <c r="BY560" i="1"/>
  <c r="BY561" i="1"/>
  <c r="BY562" i="1"/>
  <c r="BY563" i="1"/>
  <c r="BY564" i="1"/>
  <c r="BY565" i="1"/>
  <c r="BY566" i="1"/>
  <c r="BY567" i="1"/>
  <c r="BY568" i="1"/>
  <c r="BY569" i="1"/>
  <c r="BY570" i="1"/>
  <c r="BY571" i="1"/>
  <c r="BY572" i="1"/>
  <c r="BY573" i="1"/>
  <c r="BY574" i="1"/>
  <c r="BY575" i="1"/>
  <c r="BY576" i="1"/>
  <c r="BY577" i="1"/>
  <c r="BY578" i="1"/>
  <c r="BY579" i="1"/>
  <c r="BY580" i="1"/>
  <c r="BY581" i="1"/>
  <c r="BY582" i="1"/>
  <c r="BY583" i="1"/>
  <c r="BY584" i="1"/>
  <c r="BY585" i="1"/>
  <c r="BY586" i="1"/>
  <c r="BY587" i="1"/>
  <c r="BY588" i="1"/>
  <c r="BY589" i="1"/>
  <c r="BY590" i="1"/>
  <c r="BY591" i="1"/>
  <c r="BY592" i="1"/>
  <c r="BY593" i="1"/>
  <c r="BY594" i="1"/>
  <c r="BY595" i="1"/>
  <c r="BY596" i="1"/>
  <c r="BY597" i="1"/>
  <c r="BY598" i="1"/>
  <c r="BY599" i="1"/>
  <c r="BY600" i="1"/>
  <c r="BY601" i="1"/>
  <c r="BY602" i="1"/>
  <c r="BY603" i="1"/>
  <c r="BY604" i="1"/>
  <c r="BY605" i="1"/>
  <c r="BY606" i="1"/>
  <c r="BY607" i="1"/>
  <c r="BY608" i="1"/>
  <c r="BY609" i="1"/>
  <c r="BY610" i="1"/>
  <c r="BY611" i="1"/>
  <c r="BY612" i="1"/>
  <c r="BY613" i="1"/>
  <c r="BY614" i="1"/>
  <c r="BY615" i="1"/>
  <c r="BY616" i="1"/>
  <c r="BY617" i="1"/>
  <c r="BY618" i="1"/>
  <c r="BY619" i="1"/>
  <c r="BY620" i="1"/>
  <c r="BY621" i="1"/>
  <c r="BY622" i="1"/>
  <c r="BY623" i="1"/>
  <c r="BY624" i="1"/>
  <c r="BY625" i="1"/>
  <c r="BY626" i="1"/>
  <c r="BY627" i="1"/>
  <c r="BY628" i="1"/>
  <c r="BY629" i="1"/>
  <c r="BY630" i="1"/>
  <c r="BY631" i="1"/>
  <c r="BY632" i="1"/>
  <c r="BY633" i="1"/>
  <c r="BY634" i="1"/>
  <c r="BY635" i="1"/>
  <c r="BY636" i="1"/>
  <c r="BY637" i="1"/>
  <c r="BY638" i="1"/>
  <c r="BY639" i="1"/>
  <c r="BY640" i="1"/>
  <c r="BY641" i="1"/>
  <c r="BY642" i="1"/>
  <c r="BY643" i="1"/>
  <c r="BY644" i="1"/>
  <c r="BY645" i="1"/>
  <c r="BY646" i="1"/>
  <c r="BY647" i="1"/>
  <c r="BY648" i="1"/>
  <c r="BY649" i="1"/>
  <c r="BY650" i="1"/>
  <c r="BY651" i="1"/>
  <c r="BY652" i="1"/>
  <c r="BY653" i="1"/>
  <c r="BY654" i="1"/>
  <c r="BY655" i="1"/>
  <c r="BY656" i="1"/>
  <c r="BY657" i="1"/>
  <c r="BY658" i="1"/>
  <c r="BY659" i="1"/>
  <c r="BY660" i="1"/>
  <c r="BY661" i="1"/>
  <c r="BY662" i="1"/>
  <c r="BY663" i="1"/>
  <c r="BY664" i="1"/>
  <c r="BY665" i="1"/>
  <c r="BY666" i="1"/>
  <c r="BY667" i="1"/>
  <c r="BY668" i="1"/>
  <c r="BY669" i="1"/>
  <c r="BY670" i="1"/>
  <c r="BY671" i="1"/>
  <c r="BY672" i="1"/>
  <c r="BY673" i="1"/>
  <c r="BY674" i="1"/>
  <c r="BY675" i="1"/>
  <c r="BY676" i="1"/>
  <c r="BY677" i="1"/>
  <c r="BY678" i="1"/>
  <c r="BY679" i="1"/>
  <c r="BY680" i="1"/>
  <c r="BY681" i="1"/>
  <c r="BY682" i="1"/>
  <c r="BY683" i="1"/>
  <c r="BY684" i="1"/>
  <c r="BY685" i="1"/>
  <c r="BY686" i="1"/>
  <c r="BY687" i="1"/>
  <c r="BY688" i="1"/>
  <c r="BY689" i="1"/>
  <c r="BY690" i="1"/>
  <c r="BY691" i="1"/>
  <c r="BY692" i="1"/>
  <c r="BY693" i="1"/>
  <c r="BY694" i="1"/>
  <c r="BY695" i="1"/>
  <c r="BY696" i="1"/>
  <c r="BY697" i="1"/>
  <c r="BY698" i="1"/>
  <c r="BY699" i="1"/>
  <c r="BY700" i="1"/>
  <c r="BY701" i="1"/>
  <c r="BY702" i="1"/>
  <c r="BY703" i="1"/>
  <c r="BY704" i="1"/>
  <c r="BY705" i="1"/>
  <c r="BY706" i="1"/>
  <c r="BY707" i="1"/>
  <c r="BY708" i="1"/>
  <c r="BY709" i="1"/>
  <c r="BY710" i="1"/>
  <c r="BY711" i="1"/>
  <c r="BY712" i="1"/>
  <c r="BY713" i="1"/>
  <c r="BY714" i="1"/>
  <c r="BY715" i="1"/>
  <c r="BY716" i="1"/>
  <c r="BY717" i="1"/>
  <c r="BY718" i="1"/>
  <c r="BY719" i="1"/>
  <c r="BY720" i="1"/>
  <c r="BY721" i="1"/>
  <c r="BY722" i="1"/>
  <c r="BY723" i="1"/>
  <c r="BY724" i="1"/>
  <c r="BY725" i="1"/>
  <c r="BY726" i="1"/>
  <c r="BY727" i="1"/>
  <c r="BY728" i="1"/>
  <c r="BY729" i="1"/>
  <c r="BY730" i="1"/>
  <c r="BY731" i="1"/>
  <c r="BY732" i="1"/>
  <c r="BY733" i="1"/>
  <c r="BY734" i="1"/>
  <c r="BY735" i="1"/>
  <c r="BY736" i="1"/>
  <c r="BY737" i="1"/>
  <c r="BY738" i="1"/>
  <c r="BY739" i="1"/>
  <c r="BY740" i="1"/>
  <c r="BY741" i="1"/>
  <c r="BY742" i="1"/>
  <c r="BY743" i="1"/>
  <c r="BY744" i="1"/>
  <c r="BY745" i="1"/>
  <c r="BY746" i="1"/>
  <c r="BY747" i="1"/>
  <c r="BY748" i="1"/>
  <c r="BY749" i="1"/>
  <c r="BY750" i="1"/>
  <c r="BY751" i="1"/>
  <c r="BY752" i="1"/>
  <c r="BY753" i="1"/>
  <c r="BY754" i="1"/>
  <c r="BY755" i="1"/>
  <c r="BY756" i="1"/>
  <c r="BY757" i="1"/>
  <c r="BY758" i="1"/>
  <c r="BY759" i="1"/>
  <c r="BY760" i="1"/>
  <c r="BY761" i="1"/>
  <c r="BY762" i="1"/>
  <c r="BY763" i="1"/>
  <c r="BY764" i="1"/>
  <c r="BY765" i="1"/>
  <c r="BY766" i="1"/>
  <c r="BY767" i="1"/>
  <c r="BY768" i="1"/>
  <c r="BY769" i="1"/>
  <c r="BY770" i="1"/>
  <c r="BY771" i="1"/>
  <c r="BY772" i="1"/>
  <c r="BY773" i="1"/>
  <c r="BY774" i="1"/>
  <c r="BY775" i="1"/>
  <c r="BY776" i="1"/>
  <c r="BY777" i="1"/>
  <c r="BY778" i="1"/>
  <c r="BY779" i="1"/>
  <c r="BY780" i="1"/>
  <c r="BY781" i="1"/>
  <c r="BY782" i="1"/>
  <c r="BY783" i="1"/>
  <c r="BY784" i="1"/>
  <c r="BY785" i="1"/>
  <c r="BY786" i="1"/>
  <c r="BY787" i="1"/>
  <c r="BY788" i="1"/>
  <c r="BY789" i="1"/>
  <c r="BY790" i="1"/>
  <c r="BY791" i="1"/>
  <c r="BY792" i="1"/>
  <c r="BY793" i="1"/>
  <c r="BY794" i="1"/>
  <c r="BY795" i="1"/>
  <c r="BY796" i="1"/>
  <c r="BY797" i="1"/>
  <c r="BY798" i="1"/>
  <c r="BY799" i="1"/>
  <c r="BY800" i="1"/>
  <c r="BY801" i="1"/>
  <c r="BY802" i="1"/>
  <c r="BY803" i="1"/>
  <c r="BY804" i="1"/>
  <c r="BY805" i="1"/>
  <c r="BY806" i="1"/>
  <c r="BY807" i="1"/>
  <c r="BY808" i="1"/>
  <c r="BY809" i="1"/>
  <c r="BY810" i="1"/>
  <c r="BY811" i="1"/>
  <c r="BY812" i="1"/>
  <c r="BY813" i="1"/>
  <c r="BY814" i="1"/>
  <c r="BY815" i="1"/>
  <c r="BY816" i="1"/>
  <c r="BY817" i="1"/>
  <c r="BY818" i="1"/>
  <c r="BY819" i="1"/>
  <c r="BY820" i="1"/>
  <c r="BY821" i="1"/>
  <c r="BY822" i="1"/>
  <c r="BY823" i="1"/>
  <c r="BY824" i="1"/>
  <c r="BY825" i="1"/>
  <c r="BY826" i="1"/>
  <c r="BY827" i="1"/>
  <c r="BY828" i="1"/>
  <c r="BY829" i="1"/>
  <c r="BY830" i="1"/>
  <c r="BY831" i="1"/>
  <c r="BY832" i="1"/>
  <c r="BY833" i="1"/>
  <c r="BY834" i="1"/>
  <c r="BY835" i="1"/>
  <c r="BY836" i="1"/>
  <c r="BY837" i="1"/>
  <c r="BY838" i="1"/>
  <c r="BY839" i="1"/>
  <c r="BY840" i="1"/>
  <c r="BY841" i="1"/>
  <c r="BY842" i="1"/>
  <c r="BY843" i="1"/>
  <c r="BY844" i="1"/>
  <c r="BY845" i="1"/>
  <c r="BY846" i="1"/>
  <c r="BY847" i="1"/>
  <c r="BY848" i="1"/>
  <c r="BY849" i="1"/>
  <c r="BY850" i="1"/>
  <c r="BY851" i="1"/>
  <c r="BY852" i="1"/>
  <c r="BY853" i="1"/>
  <c r="BY854" i="1"/>
  <c r="BY855" i="1"/>
  <c r="BY856" i="1"/>
  <c r="BY857" i="1"/>
  <c r="BY858" i="1"/>
  <c r="BY859" i="1"/>
  <c r="BY860" i="1"/>
  <c r="BY861" i="1"/>
  <c r="BY862" i="1"/>
  <c r="BY863" i="1"/>
  <c r="BY864" i="1"/>
  <c r="BY865" i="1"/>
  <c r="BY866" i="1"/>
  <c r="BY867" i="1"/>
  <c r="BY868" i="1"/>
  <c r="BY869" i="1"/>
  <c r="BY870" i="1"/>
  <c r="BY871" i="1"/>
  <c r="BY872" i="1"/>
  <c r="BY873" i="1"/>
  <c r="BY874" i="1"/>
  <c r="BY875" i="1"/>
  <c r="BY876" i="1"/>
  <c r="BY877" i="1"/>
  <c r="BY878" i="1"/>
  <c r="BY879" i="1"/>
  <c r="BY880" i="1"/>
  <c r="BY881" i="1"/>
  <c r="BY882" i="1"/>
  <c r="BY883" i="1"/>
  <c r="BY884" i="1"/>
  <c r="BY885" i="1"/>
  <c r="BY886" i="1"/>
  <c r="BY887" i="1"/>
  <c r="BY888" i="1"/>
  <c r="BY889" i="1"/>
  <c r="BY890" i="1"/>
  <c r="BY891" i="1"/>
  <c r="BY892" i="1"/>
  <c r="BY893" i="1"/>
  <c r="BY894" i="1"/>
  <c r="BY895" i="1"/>
  <c r="BY896" i="1"/>
  <c r="BY897" i="1"/>
  <c r="BY898" i="1"/>
  <c r="BY899" i="1"/>
  <c r="BY900" i="1"/>
  <c r="BY901" i="1"/>
  <c r="BY902" i="1"/>
  <c r="BY903" i="1"/>
  <c r="BY904" i="1"/>
  <c r="BY905" i="1"/>
  <c r="BY906" i="1"/>
  <c r="BY907" i="1"/>
  <c r="BY908" i="1"/>
  <c r="BY909" i="1"/>
  <c r="BY910" i="1"/>
  <c r="BY911" i="1"/>
  <c r="BY912" i="1"/>
  <c r="BY913" i="1"/>
  <c r="BY914" i="1"/>
  <c r="BY915" i="1"/>
  <c r="BY916" i="1"/>
  <c r="BY917" i="1"/>
  <c r="BY918" i="1"/>
  <c r="BY919" i="1"/>
  <c r="BY920" i="1"/>
  <c r="BY921" i="1"/>
  <c r="BY922" i="1"/>
  <c r="BY923" i="1"/>
  <c r="BY924" i="1"/>
  <c r="BY925" i="1"/>
  <c r="BY926" i="1"/>
  <c r="BY927" i="1"/>
  <c r="BY928" i="1"/>
  <c r="BY929" i="1"/>
  <c r="BY930" i="1"/>
  <c r="BY931" i="1"/>
  <c r="BY932" i="1"/>
  <c r="BY933" i="1"/>
  <c r="BY934" i="1"/>
  <c r="BY935" i="1"/>
  <c r="BY936" i="1"/>
  <c r="BY937" i="1"/>
  <c r="BY938" i="1"/>
  <c r="BY939" i="1"/>
  <c r="BY940" i="1"/>
  <c r="BY941" i="1"/>
  <c r="BY942" i="1"/>
  <c r="BY943" i="1"/>
  <c r="BY944" i="1"/>
  <c r="BY945" i="1"/>
  <c r="BY946" i="1"/>
  <c r="BY947" i="1"/>
  <c r="BY948" i="1"/>
  <c r="BY949" i="1"/>
  <c r="BY950" i="1"/>
  <c r="BY951" i="1"/>
  <c r="BY952" i="1"/>
  <c r="BY953" i="1"/>
  <c r="BY954" i="1"/>
  <c r="BY955" i="1"/>
  <c r="BY956" i="1"/>
  <c r="BY957" i="1"/>
  <c r="BY958" i="1"/>
  <c r="BY959" i="1"/>
  <c r="BY960" i="1"/>
  <c r="BY961" i="1"/>
  <c r="BY962" i="1"/>
  <c r="BY963" i="1"/>
  <c r="BY964" i="1"/>
  <c r="BY965" i="1"/>
  <c r="BY966" i="1"/>
  <c r="BY967" i="1"/>
  <c r="BY968" i="1"/>
  <c r="BY969" i="1"/>
  <c r="BY970" i="1"/>
  <c r="BY971" i="1"/>
  <c r="BY972" i="1"/>
  <c r="BY973" i="1"/>
  <c r="BY974" i="1"/>
  <c r="BY975" i="1"/>
  <c r="BY976" i="1"/>
  <c r="BY977" i="1"/>
  <c r="BY978" i="1"/>
  <c r="BY979" i="1"/>
  <c r="BY980" i="1"/>
  <c r="BY981" i="1"/>
  <c r="BX3" i="1"/>
  <c r="BX4" i="1"/>
  <c r="BX5" i="1"/>
  <c r="BX6" i="1"/>
  <c r="BX7" i="1"/>
  <c r="BX8" i="1"/>
  <c r="BX9" i="1"/>
  <c r="BX10" i="1"/>
  <c r="BX11" i="1"/>
  <c r="BX12" i="1"/>
  <c r="BX13" i="1"/>
  <c r="BX14" i="1"/>
  <c r="BX15" i="1"/>
  <c r="BX16" i="1"/>
  <c r="BX17" i="1"/>
  <c r="BX18" i="1"/>
  <c r="BX19" i="1"/>
  <c r="BX20" i="1"/>
  <c r="BX21" i="1"/>
  <c r="BX22" i="1"/>
  <c r="BX23" i="1"/>
  <c r="BX24" i="1"/>
  <c r="BX25" i="1"/>
  <c r="BX26" i="1"/>
  <c r="BX27" i="1"/>
  <c r="BX28" i="1"/>
  <c r="BX29" i="1"/>
  <c r="BX30" i="1"/>
  <c r="BX31" i="1"/>
  <c r="BX32" i="1"/>
  <c r="BX33" i="1"/>
  <c r="BX34" i="1"/>
  <c r="BX35" i="1"/>
  <c r="BX36" i="1"/>
  <c r="BX37" i="1"/>
  <c r="BX38" i="1"/>
  <c r="BX39" i="1"/>
  <c r="BX40" i="1"/>
  <c r="BX41" i="1"/>
  <c r="BX42" i="1"/>
  <c r="BX43" i="1"/>
  <c r="BX44" i="1"/>
  <c r="BX45" i="1"/>
  <c r="BX46" i="1"/>
  <c r="BX47" i="1"/>
  <c r="BX48" i="1"/>
  <c r="BX49" i="1"/>
  <c r="BX50" i="1"/>
  <c r="BX51" i="1"/>
  <c r="BX52" i="1"/>
  <c r="BX53" i="1"/>
  <c r="BX54" i="1"/>
  <c r="BX55" i="1"/>
  <c r="BX56" i="1"/>
  <c r="BX57" i="1"/>
  <c r="BX58" i="1"/>
  <c r="BX59" i="1"/>
  <c r="BX60" i="1"/>
  <c r="BX61" i="1"/>
  <c r="BX62" i="1"/>
  <c r="BX63" i="1"/>
  <c r="BX64" i="1"/>
  <c r="BX65" i="1"/>
  <c r="BX66" i="1"/>
  <c r="BX67" i="1"/>
  <c r="BX68" i="1"/>
  <c r="BX69" i="1"/>
  <c r="BX70" i="1"/>
  <c r="BX71" i="1"/>
  <c r="BX72" i="1"/>
  <c r="BX73" i="1"/>
  <c r="BX74" i="1"/>
  <c r="BX75" i="1"/>
  <c r="BX76" i="1"/>
  <c r="BX77" i="1"/>
  <c r="BX78" i="1"/>
  <c r="BX79" i="1"/>
  <c r="BX80" i="1"/>
  <c r="BX81" i="1"/>
  <c r="BX82" i="1"/>
  <c r="BX83" i="1"/>
  <c r="BX84" i="1"/>
  <c r="BX85" i="1"/>
  <c r="BX86" i="1"/>
  <c r="BX87" i="1"/>
  <c r="BX88" i="1"/>
  <c r="BX89" i="1"/>
  <c r="BX90" i="1"/>
  <c r="BX91" i="1"/>
  <c r="BX92" i="1"/>
  <c r="BX93" i="1"/>
  <c r="BX94" i="1"/>
  <c r="BX95" i="1"/>
  <c r="BX96" i="1"/>
  <c r="BX97" i="1"/>
  <c r="BX98" i="1"/>
  <c r="BX99" i="1"/>
  <c r="BX100" i="1"/>
  <c r="BX101" i="1"/>
  <c r="BX102" i="1"/>
  <c r="BX103" i="1"/>
  <c r="BX104" i="1"/>
  <c r="BX105" i="1"/>
  <c r="BX106" i="1"/>
  <c r="BX107" i="1"/>
  <c r="BX108" i="1"/>
  <c r="BX109" i="1"/>
  <c r="BX110" i="1"/>
  <c r="BX111" i="1"/>
  <c r="BX112" i="1"/>
  <c r="BX113" i="1"/>
  <c r="BX114" i="1"/>
  <c r="BX115" i="1"/>
  <c r="BX116" i="1"/>
  <c r="BX117" i="1"/>
  <c r="BX118" i="1"/>
  <c r="BX119" i="1"/>
  <c r="BX120" i="1"/>
  <c r="BX121" i="1"/>
  <c r="BX122" i="1"/>
  <c r="BX123" i="1"/>
  <c r="BX124" i="1"/>
  <c r="BX125" i="1"/>
  <c r="BX126" i="1"/>
  <c r="BX127" i="1"/>
  <c r="BX128" i="1"/>
  <c r="BX129" i="1"/>
  <c r="BX130" i="1"/>
  <c r="BX131" i="1"/>
  <c r="BX132" i="1"/>
  <c r="BX133" i="1"/>
  <c r="BX134" i="1"/>
  <c r="BX135" i="1"/>
  <c r="BX136" i="1"/>
  <c r="BX137" i="1"/>
  <c r="BX138" i="1"/>
  <c r="BX139" i="1"/>
  <c r="BX140" i="1"/>
  <c r="BX141" i="1"/>
  <c r="BX142" i="1"/>
  <c r="BX143" i="1"/>
  <c r="BX144" i="1"/>
  <c r="BX145" i="1"/>
  <c r="BX146" i="1"/>
  <c r="BX147" i="1"/>
  <c r="BX148" i="1"/>
  <c r="BX149" i="1"/>
  <c r="BX150" i="1"/>
  <c r="BX151" i="1"/>
  <c r="BX152" i="1"/>
  <c r="BX153" i="1"/>
  <c r="BX154" i="1"/>
  <c r="BX155" i="1"/>
  <c r="BX156" i="1"/>
  <c r="BX157" i="1"/>
  <c r="BX158" i="1"/>
  <c r="BX159" i="1"/>
  <c r="BX160" i="1"/>
  <c r="BX161" i="1"/>
  <c r="BX162" i="1"/>
  <c r="BX163" i="1"/>
  <c r="BX164" i="1"/>
  <c r="BX165" i="1"/>
  <c r="BX166" i="1"/>
  <c r="BX167" i="1"/>
  <c r="BX168" i="1"/>
  <c r="BX169" i="1"/>
  <c r="BX170" i="1"/>
  <c r="BX171" i="1"/>
  <c r="BX172" i="1"/>
  <c r="BX173" i="1"/>
  <c r="BX174" i="1"/>
  <c r="BX175" i="1"/>
  <c r="BX176" i="1"/>
  <c r="BX177" i="1"/>
  <c r="BX178" i="1"/>
  <c r="BX179" i="1"/>
  <c r="BX180" i="1"/>
  <c r="BX181" i="1"/>
  <c r="BX182" i="1"/>
  <c r="BX183" i="1"/>
  <c r="BX184" i="1"/>
  <c r="BX185" i="1"/>
  <c r="BX186" i="1"/>
  <c r="BX187" i="1"/>
  <c r="BX188" i="1"/>
  <c r="BX189" i="1"/>
  <c r="BX190" i="1"/>
  <c r="BX191" i="1"/>
  <c r="BX192" i="1"/>
  <c r="BX193" i="1"/>
  <c r="BX194" i="1"/>
  <c r="BX195" i="1"/>
  <c r="BX196" i="1"/>
  <c r="BX197" i="1"/>
  <c r="BX198" i="1"/>
  <c r="BX199" i="1"/>
  <c r="BX200" i="1"/>
  <c r="BX201" i="1"/>
  <c r="BX202" i="1"/>
  <c r="BX203" i="1"/>
  <c r="BX204" i="1"/>
  <c r="BX205" i="1"/>
  <c r="BX206" i="1"/>
  <c r="BX207" i="1"/>
  <c r="BX208" i="1"/>
  <c r="BX209" i="1"/>
  <c r="BX210" i="1"/>
  <c r="BX211" i="1"/>
  <c r="BX212" i="1"/>
  <c r="BX213" i="1"/>
  <c r="BX214" i="1"/>
  <c r="BX215" i="1"/>
  <c r="BX216" i="1"/>
  <c r="BX217" i="1"/>
  <c r="BX218" i="1"/>
  <c r="BX219" i="1"/>
  <c r="BX220" i="1"/>
  <c r="BX221" i="1"/>
  <c r="BX222" i="1"/>
  <c r="BX223" i="1"/>
  <c r="BX224" i="1"/>
  <c r="BX225" i="1"/>
  <c r="BX226" i="1"/>
  <c r="BX227" i="1"/>
  <c r="BX228" i="1"/>
  <c r="BX229" i="1"/>
  <c r="BX230" i="1"/>
  <c r="BX231" i="1"/>
  <c r="BX232" i="1"/>
  <c r="BX233" i="1"/>
  <c r="BX234" i="1"/>
  <c r="BX235" i="1"/>
  <c r="BX236" i="1"/>
  <c r="BX237" i="1"/>
  <c r="BX238" i="1"/>
  <c r="BX239" i="1"/>
  <c r="BX240" i="1"/>
  <c r="BX241" i="1"/>
  <c r="BX242" i="1"/>
  <c r="BX243" i="1"/>
  <c r="BX244" i="1"/>
  <c r="BX245" i="1"/>
  <c r="BX246" i="1"/>
  <c r="BX247" i="1"/>
  <c r="BX248" i="1"/>
  <c r="BX249" i="1"/>
  <c r="BX250" i="1"/>
  <c r="BX251" i="1"/>
  <c r="BX252" i="1"/>
  <c r="BX253" i="1"/>
  <c r="BX254" i="1"/>
  <c r="BX255" i="1"/>
  <c r="BX256" i="1"/>
  <c r="BX257" i="1"/>
  <c r="BX258" i="1"/>
  <c r="BX259" i="1"/>
  <c r="BX260" i="1"/>
  <c r="BX261" i="1"/>
  <c r="BX262" i="1"/>
  <c r="BX263" i="1"/>
  <c r="BX264" i="1"/>
  <c r="BX265" i="1"/>
  <c r="BX266" i="1"/>
  <c r="BX267" i="1"/>
  <c r="BX268" i="1"/>
  <c r="BX269" i="1"/>
  <c r="BX270" i="1"/>
  <c r="BX271" i="1"/>
  <c r="BX272" i="1"/>
  <c r="BX273" i="1"/>
  <c r="BX274" i="1"/>
  <c r="BX275" i="1"/>
  <c r="BX276" i="1"/>
  <c r="BX277" i="1"/>
  <c r="BX278" i="1"/>
  <c r="BX279" i="1"/>
  <c r="BX280" i="1"/>
  <c r="BX281" i="1"/>
  <c r="BX282" i="1"/>
  <c r="BX283" i="1"/>
  <c r="BX284" i="1"/>
  <c r="BX285" i="1"/>
  <c r="BX286" i="1"/>
  <c r="BX287" i="1"/>
  <c r="BX288" i="1"/>
  <c r="BX289" i="1"/>
  <c r="BX290" i="1"/>
  <c r="BX291" i="1"/>
  <c r="BX292" i="1"/>
  <c r="BX293" i="1"/>
  <c r="BX294" i="1"/>
  <c r="BX295" i="1"/>
  <c r="BX296" i="1"/>
  <c r="BX297" i="1"/>
  <c r="BX298" i="1"/>
  <c r="BX299" i="1"/>
  <c r="BX300" i="1"/>
  <c r="BX301" i="1"/>
  <c r="BX302" i="1"/>
  <c r="BX303" i="1"/>
  <c r="BX304" i="1"/>
  <c r="BX305" i="1"/>
  <c r="BX306" i="1"/>
  <c r="BX307" i="1"/>
  <c r="BX308" i="1"/>
  <c r="BX309" i="1"/>
  <c r="BX310" i="1"/>
  <c r="BX311" i="1"/>
  <c r="BX312" i="1"/>
  <c r="BX313" i="1"/>
  <c r="BX314" i="1"/>
  <c r="BX315" i="1"/>
  <c r="BX316" i="1"/>
  <c r="BX317" i="1"/>
  <c r="BX318" i="1"/>
  <c r="BX319" i="1"/>
  <c r="BX320" i="1"/>
  <c r="BX321" i="1"/>
  <c r="BX322" i="1"/>
  <c r="BX323" i="1"/>
  <c r="BX324" i="1"/>
  <c r="BX325" i="1"/>
  <c r="BX326" i="1"/>
  <c r="BX327" i="1"/>
  <c r="BX328" i="1"/>
  <c r="BX329" i="1"/>
  <c r="BX330" i="1"/>
  <c r="BX331" i="1"/>
  <c r="BX332" i="1"/>
  <c r="BX333" i="1"/>
  <c r="BX334" i="1"/>
  <c r="BX335" i="1"/>
  <c r="BX336" i="1"/>
  <c r="BX337" i="1"/>
  <c r="BX338" i="1"/>
  <c r="BX339" i="1"/>
  <c r="BX340" i="1"/>
  <c r="BX341" i="1"/>
  <c r="BX342" i="1"/>
  <c r="BX343" i="1"/>
  <c r="BX344" i="1"/>
  <c r="BX345" i="1"/>
  <c r="BX346" i="1"/>
  <c r="BX347" i="1"/>
  <c r="BX348" i="1"/>
  <c r="BX349" i="1"/>
  <c r="BX350" i="1"/>
  <c r="BX351" i="1"/>
  <c r="BX352" i="1"/>
  <c r="BX353" i="1"/>
  <c r="BX354" i="1"/>
  <c r="BX355" i="1"/>
  <c r="BX356" i="1"/>
  <c r="BX357" i="1"/>
  <c r="BX358" i="1"/>
  <c r="BX359" i="1"/>
  <c r="BX360" i="1"/>
  <c r="BX361" i="1"/>
  <c r="BX362" i="1"/>
  <c r="BX363" i="1"/>
  <c r="BX364" i="1"/>
  <c r="BX365" i="1"/>
  <c r="BX366" i="1"/>
  <c r="BX367" i="1"/>
  <c r="BX368" i="1"/>
  <c r="BX369" i="1"/>
  <c r="BX370" i="1"/>
  <c r="BX371" i="1"/>
  <c r="BX372" i="1"/>
  <c r="BX373" i="1"/>
  <c r="BX374" i="1"/>
  <c r="BX375" i="1"/>
  <c r="BX376" i="1"/>
  <c r="BX377" i="1"/>
  <c r="BX378" i="1"/>
  <c r="BX379" i="1"/>
  <c r="BX380" i="1"/>
  <c r="BX381" i="1"/>
  <c r="BX382" i="1"/>
  <c r="BX383" i="1"/>
  <c r="BX384" i="1"/>
  <c r="BX385" i="1"/>
  <c r="BX386" i="1"/>
  <c r="BX387" i="1"/>
  <c r="BX388" i="1"/>
  <c r="BX389" i="1"/>
  <c r="BX390" i="1"/>
  <c r="BX391" i="1"/>
  <c r="BX392" i="1"/>
  <c r="BX393" i="1"/>
  <c r="BX394" i="1"/>
  <c r="BX395" i="1"/>
  <c r="BX396" i="1"/>
  <c r="BX397" i="1"/>
  <c r="BX398" i="1"/>
  <c r="BX399" i="1"/>
  <c r="BX400" i="1"/>
  <c r="BX401" i="1"/>
  <c r="BX402" i="1"/>
  <c r="BX403" i="1"/>
  <c r="BX404" i="1"/>
  <c r="BX405" i="1"/>
  <c r="BX406" i="1"/>
  <c r="BX407" i="1"/>
  <c r="BX408" i="1"/>
  <c r="BX409" i="1"/>
  <c r="BX410" i="1"/>
  <c r="BX411" i="1"/>
  <c r="BX412" i="1"/>
  <c r="BX413" i="1"/>
  <c r="BX414" i="1"/>
  <c r="BX415" i="1"/>
  <c r="BX416" i="1"/>
  <c r="BX417" i="1"/>
  <c r="BX418" i="1"/>
  <c r="BX419" i="1"/>
  <c r="BX420" i="1"/>
  <c r="BX421" i="1"/>
  <c r="BX422" i="1"/>
  <c r="BX423" i="1"/>
  <c r="BX424" i="1"/>
  <c r="BX425" i="1"/>
  <c r="BX426" i="1"/>
  <c r="BX427" i="1"/>
  <c r="BX428" i="1"/>
  <c r="BX429" i="1"/>
  <c r="BX430" i="1"/>
  <c r="BX431" i="1"/>
  <c r="BX432" i="1"/>
  <c r="BX433" i="1"/>
  <c r="BX434" i="1"/>
  <c r="BX435" i="1"/>
  <c r="BX436" i="1"/>
  <c r="BX437" i="1"/>
  <c r="BX438" i="1"/>
  <c r="BX439" i="1"/>
  <c r="BX440" i="1"/>
  <c r="BX441" i="1"/>
  <c r="BX442" i="1"/>
  <c r="BX443" i="1"/>
  <c r="BX444" i="1"/>
  <c r="BX445" i="1"/>
  <c r="BX446" i="1"/>
  <c r="BX447" i="1"/>
  <c r="BX448" i="1"/>
  <c r="BX449" i="1"/>
  <c r="BX450" i="1"/>
  <c r="BX451" i="1"/>
  <c r="BX452" i="1"/>
  <c r="BX453" i="1"/>
  <c r="BX454" i="1"/>
  <c r="BX455" i="1"/>
  <c r="BX456" i="1"/>
  <c r="BX457" i="1"/>
  <c r="BX458" i="1"/>
  <c r="BX459" i="1"/>
  <c r="BX460" i="1"/>
  <c r="BX461" i="1"/>
  <c r="BX462" i="1"/>
  <c r="BX463" i="1"/>
  <c r="BX464" i="1"/>
  <c r="BX465" i="1"/>
  <c r="BX466" i="1"/>
  <c r="BX467" i="1"/>
  <c r="BX468" i="1"/>
  <c r="BX469" i="1"/>
  <c r="BX470" i="1"/>
  <c r="BX471" i="1"/>
  <c r="BX472" i="1"/>
  <c r="BX473" i="1"/>
  <c r="BX474" i="1"/>
  <c r="BX475" i="1"/>
  <c r="BX476" i="1"/>
  <c r="BX477" i="1"/>
  <c r="BX478" i="1"/>
  <c r="BX479" i="1"/>
  <c r="BX480" i="1"/>
  <c r="BX481" i="1"/>
  <c r="BX482" i="1"/>
  <c r="BX483" i="1"/>
  <c r="BX484" i="1"/>
  <c r="BX485" i="1"/>
  <c r="BX486" i="1"/>
  <c r="BX487" i="1"/>
  <c r="BX488" i="1"/>
  <c r="BX489" i="1"/>
  <c r="BX490" i="1"/>
  <c r="BX491" i="1"/>
  <c r="BX492" i="1"/>
  <c r="BX493" i="1"/>
  <c r="BX494" i="1"/>
  <c r="BX495" i="1"/>
  <c r="BX496" i="1"/>
  <c r="BX497" i="1"/>
  <c r="BX498" i="1"/>
  <c r="BX499" i="1"/>
  <c r="BX500" i="1"/>
  <c r="BX501" i="1"/>
  <c r="BX502" i="1"/>
  <c r="BX503" i="1"/>
  <c r="BX504" i="1"/>
  <c r="BX505" i="1"/>
  <c r="BX506" i="1"/>
  <c r="BX507" i="1"/>
  <c r="BX508" i="1"/>
  <c r="BX509" i="1"/>
  <c r="BX510" i="1"/>
  <c r="BX511" i="1"/>
  <c r="BX512" i="1"/>
  <c r="BX513" i="1"/>
  <c r="BX514" i="1"/>
  <c r="BX515" i="1"/>
  <c r="BX516" i="1"/>
  <c r="BX517" i="1"/>
  <c r="BX518" i="1"/>
  <c r="BX519" i="1"/>
  <c r="BX520" i="1"/>
  <c r="BX521" i="1"/>
  <c r="BX522" i="1"/>
  <c r="BX523" i="1"/>
  <c r="BX524" i="1"/>
  <c r="BX525" i="1"/>
  <c r="BX526" i="1"/>
  <c r="BX527" i="1"/>
  <c r="BX528" i="1"/>
  <c r="BX529" i="1"/>
  <c r="BX530" i="1"/>
  <c r="BX531" i="1"/>
  <c r="BX532" i="1"/>
  <c r="BX533" i="1"/>
  <c r="BX534" i="1"/>
  <c r="BX535" i="1"/>
  <c r="BX536" i="1"/>
  <c r="BX537" i="1"/>
  <c r="BX538" i="1"/>
  <c r="BX539" i="1"/>
  <c r="BX540" i="1"/>
  <c r="BX541" i="1"/>
  <c r="BX542" i="1"/>
  <c r="BX543" i="1"/>
  <c r="BX544" i="1"/>
  <c r="BX545" i="1"/>
  <c r="BX546" i="1"/>
  <c r="BX547" i="1"/>
  <c r="BX548" i="1"/>
  <c r="BX549" i="1"/>
  <c r="BX550" i="1"/>
  <c r="BX551" i="1"/>
  <c r="BX552" i="1"/>
  <c r="BX553" i="1"/>
  <c r="BX554" i="1"/>
  <c r="BX555" i="1"/>
  <c r="BX556" i="1"/>
  <c r="BX557" i="1"/>
  <c r="BX558" i="1"/>
  <c r="BX559" i="1"/>
  <c r="BX560" i="1"/>
  <c r="BX561" i="1"/>
  <c r="BX562" i="1"/>
  <c r="BX563" i="1"/>
  <c r="BX564" i="1"/>
  <c r="BX565" i="1"/>
  <c r="BX566" i="1"/>
  <c r="BX567" i="1"/>
  <c r="BX568" i="1"/>
  <c r="BX569" i="1"/>
  <c r="BX570" i="1"/>
  <c r="BX571" i="1"/>
  <c r="BX572" i="1"/>
  <c r="BX573" i="1"/>
  <c r="BX574" i="1"/>
  <c r="BX575" i="1"/>
  <c r="BX576" i="1"/>
  <c r="BX577" i="1"/>
  <c r="BX578" i="1"/>
  <c r="BX579" i="1"/>
  <c r="BX580" i="1"/>
  <c r="BX581" i="1"/>
  <c r="BX582" i="1"/>
  <c r="BX583" i="1"/>
  <c r="BX584" i="1"/>
  <c r="BX585" i="1"/>
  <c r="BX586" i="1"/>
  <c r="BX587" i="1"/>
  <c r="BX588" i="1"/>
  <c r="BX589" i="1"/>
  <c r="BX590" i="1"/>
  <c r="BX591" i="1"/>
  <c r="BX592" i="1"/>
  <c r="BX593" i="1"/>
  <c r="BX594" i="1"/>
  <c r="BX595" i="1"/>
  <c r="BX596" i="1"/>
  <c r="BX597" i="1"/>
  <c r="BX598" i="1"/>
  <c r="BX599" i="1"/>
  <c r="BX600" i="1"/>
  <c r="BX601" i="1"/>
  <c r="BX602" i="1"/>
  <c r="BX603" i="1"/>
  <c r="BX604" i="1"/>
  <c r="BX605" i="1"/>
  <c r="BX606" i="1"/>
  <c r="BX607" i="1"/>
  <c r="BX608" i="1"/>
  <c r="BX609" i="1"/>
  <c r="BX610" i="1"/>
  <c r="BX611" i="1"/>
  <c r="BX612" i="1"/>
  <c r="BX613" i="1"/>
  <c r="BX614" i="1"/>
  <c r="BX615" i="1"/>
  <c r="BX616" i="1"/>
  <c r="BX617" i="1"/>
  <c r="BX618" i="1"/>
  <c r="BX619" i="1"/>
  <c r="BX620" i="1"/>
  <c r="BX621" i="1"/>
  <c r="BX622" i="1"/>
  <c r="BX623" i="1"/>
  <c r="BX624" i="1"/>
  <c r="BX625" i="1"/>
  <c r="BX626" i="1"/>
  <c r="BX627" i="1"/>
  <c r="BX628" i="1"/>
  <c r="BX629" i="1"/>
  <c r="BX630" i="1"/>
  <c r="BX631" i="1"/>
  <c r="BX632" i="1"/>
  <c r="BX633" i="1"/>
  <c r="BX634" i="1"/>
  <c r="BX635" i="1"/>
  <c r="BX636" i="1"/>
  <c r="BX637" i="1"/>
  <c r="BX638" i="1"/>
  <c r="BX639" i="1"/>
  <c r="BX640" i="1"/>
  <c r="BX641" i="1"/>
  <c r="BX642" i="1"/>
  <c r="BX643" i="1"/>
  <c r="BX644" i="1"/>
  <c r="BX645" i="1"/>
  <c r="BX646" i="1"/>
  <c r="BX647" i="1"/>
  <c r="BX648" i="1"/>
  <c r="BX649" i="1"/>
  <c r="BX650" i="1"/>
  <c r="BX651" i="1"/>
  <c r="BX652" i="1"/>
  <c r="BX653" i="1"/>
  <c r="BX654" i="1"/>
  <c r="BX655" i="1"/>
  <c r="BX656" i="1"/>
  <c r="BX657" i="1"/>
  <c r="BX658" i="1"/>
  <c r="BX659" i="1"/>
  <c r="BX660" i="1"/>
  <c r="BX661" i="1"/>
  <c r="BX662" i="1"/>
  <c r="BX663" i="1"/>
  <c r="BX664" i="1"/>
  <c r="BX665" i="1"/>
  <c r="BX666" i="1"/>
  <c r="BX667" i="1"/>
  <c r="BX668" i="1"/>
  <c r="BX669" i="1"/>
  <c r="BX670" i="1"/>
  <c r="BX671" i="1"/>
  <c r="BX672" i="1"/>
  <c r="BX673" i="1"/>
  <c r="BX674" i="1"/>
  <c r="BX675" i="1"/>
  <c r="BX676" i="1"/>
  <c r="BX677" i="1"/>
  <c r="BX678" i="1"/>
  <c r="BX679" i="1"/>
  <c r="BX680" i="1"/>
  <c r="BX681" i="1"/>
  <c r="BX682" i="1"/>
  <c r="BX683" i="1"/>
  <c r="BX684" i="1"/>
  <c r="BX685" i="1"/>
  <c r="BX686" i="1"/>
  <c r="BX687" i="1"/>
  <c r="BX688" i="1"/>
  <c r="BX689" i="1"/>
  <c r="BX690" i="1"/>
  <c r="BX691" i="1"/>
  <c r="BX692" i="1"/>
  <c r="BX693" i="1"/>
  <c r="BX694" i="1"/>
  <c r="BX695" i="1"/>
  <c r="BX696" i="1"/>
  <c r="BX697" i="1"/>
  <c r="BX698" i="1"/>
  <c r="BX699" i="1"/>
  <c r="BX700" i="1"/>
  <c r="BX701" i="1"/>
  <c r="BX702" i="1"/>
  <c r="BX703" i="1"/>
  <c r="BX704" i="1"/>
  <c r="BX705" i="1"/>
  <c r="BX706" i="1"/>
  <c r="BX707" i="1"/>
  <c r="BX708" i="1"/>
  <c r="BX709" i="1"/>
  <c r="BX710" i="1"/>
  <c r="BX711" i="1"/>
  <c r="BX712" i="1"/>
  <c r="BX713" i="1"/>
  <c r="BX714" i="1"/>
  <c r="BX715" i="1"/>
  <c r="BX716" i="1"/>
  <c r="BX717" i="1"/>
  <c r="BX718" i="1"/>
  <c r="BX719" i="1"/>
  <c r="BX720" i="1"/>
  <c r="BX721" i="1"/>
  <c r="BX722" i="1"/>
  <c r="BX723" i="1"/>
  <c r="BX724" i="1"/>
  <c r="BX725" i="1"/>
  <c r="BX726" i="1"/>
  <c r="BX727" i="1"/>
  <c r="BX728" i="1"/>
  <c r="BX729" i="1"/>
  <c r="BX730" i="1"/>
  <c r="BX731" i="1"/>
  <c r="BX732" i="1"/>
  <c r="BX733" i="1"/>
  <c r="BX734" i="1"/>
  <c r="BX735" i="1"/>
  <c r="BX736" i="1"/>
  <c r="BX737" i="1"/>
  <c r="BX738" i="1"/>
  <c r="BX739" i="1"/>
  <c r="BX740" i="1"/>
  <c r="BX741" i="1"/>
  <c r="BX742" i="1"/>
  <c r="BX743" i="1"/>
  <c r="BX744" i="1"/>
  <c r="BX745" i="1"/>
  <c r="BX746" i="1"/>
  <c r="BX747" i="1"/>
  <c r="BX748" i="1"/>
  <c r="BX749" i="1"/>
  <c r="BX750" i="1"/>
  <c r="BX751" i="1"/>
  <c r="BX752" i="1"/>
  <c r="BX753" i="1"/>
  <c r="BX754" i="1"/>
  <c r="BX755" i="1"/>
  <c r="BX756" i="1"/>
  <c r="BX757" i="1"/>
  <c r="BX758" i="1"/>
  <c r="BX759" i="1"/>
  <c r="BX760" i="1"/>
  <c r="BX761" i="1"/>
  <c r="BX762" i="1"/>
  <c r="BX763" i="1"/>
  <c r="BX764" i="1"/>
  <c r="BX765" i="1"/>
  <c r="BX766" i="1"/>
  <c r="BX767" i="1"/>
  <c r="BX768" i="1"/>
  <c r="BX769" i="1"/>
  <c r="BX770" i="1"/>
  <c r="BX771" i="1"/>
  <c r="BX772" i="1"/>
  <c r="BX773" i="1"/>
  <c r="BX774" i="1"/>
  <c r="BX775" i="1"/>
  <c r="BX776" i="1"/>
  <c r="BX777" i="1"/>
  <c r="BX778" i="1"/>
  <c r="BX779" i="1"/>
  <c r="BX780" i="1"/>
  <c r="BX781" i="1"/>
  <c r="BX782" i="1"/>
  <c r="BX783" i="1"/>
  <c r="BX784" i="1"/>
  <c r="BX785" i="1"/>
  <c r="BX786" i="1"/>
  <c r="BX787" i="1"/>
  <c r="BX788" i="1"/>
  <c r="BX789" i="1"/>
  <c r="BX790" i="1"/>
  <c r="BX791" i="1"/>
  <c r="BX792" i="1"/>
  <c r="BX793" i="1"/>
  <c r="BX794" i="1"/>
  <c r="BX795" i="1"/>
  <c r="BX796" i="1"/>
  <c r="BX797" i="1"/>
  <c r="BX798" i="1"/>
  <c r="BX799" i="1"/>
  <c r="BX800" i="1"/>
  <c r="BX801" i="1"/>
  <c r="BX802" i="1"/>
  <c r="BX803" i="1"/>
  <c r="BX804" i="1"/>
  <c r="BX805" i="1"/>
  <c r="BX806" i="1"/>
  <c r="BX807" i="1"/>
  <c r="BX808" i="1"/>
  <c r="BX809" i="1"/>
  <c r="BX810" i="1"/>
  <c r="BX811" i="1"/>
  <c r="BX812" i="1"/>
  <c r="BX813" i="1"/>
  <c r="BX814" i="1"/>
  <c r="BX815" i="1"/>
  <c r="BX816" i="1"/>
  <c r="BX817" i="1"/>
  <c r="BX818" i="1"/>
  <c r="BX819" i="1"/>
  <c r="BX820" i="1"/>
  <c r="BX821" i="1"/>
  <c r="BX822" i="1"/>
  <c r="BX823" i="1"/>
  <c r="BX824" i="1"/>
  <c r="BX825" i="1"/>
  <c r="BX826" i="1"/>
  <c r="BX827" i="1"/>
  <c r="BX828" i="1"/>
  <c r="BX829" i="1"/>
  <c r="BX830" i="1"/>
  <c r="BX831" i="1"/>
  <c r="BX832" i="1"/>
  <c r="BX833" i="1"/>
  <c r="BX834" i="1"/>
  <c r="BX835" i="1"/>
  <c r="BX836" i="1"/>
  <c r="BX837" i="1"/>
  <c r="BX838" i="1"/>
  <c r="BX839" i="1"/>
  <c r="BX840" i="1"/>
  <c r="BX841" i="1"/>
  <c r="BX842" i="1"/>
  <c r="BX843" i="1"/>
  <c r="BX844" i="1"/>
  <c r="BX845" i="1"/>
  <c r="BX846" i="1"/>
  <c r="BX847" i="1"/>
  <c r="BX848" i="1"/>
  <c r="BX849" i="1"/>
  <c r="BX850" i="1"/>
  <c r="BX851" i="1"/>
  <c r="BX852" i="1"/>
  <c r="BX853" i="1"/>
  <c r="BX854" i="1"/>
  <c r="BX855" i="1"/>
  <c r="BX856" i="1"/>
  <c r="BX857" i="1"/>
  <c r="BX858" i="1"/>
  <c r="BX859" i="1"/>
  <c r="BX860" i="1"/>
  <c r="BX861" i="1"/>
  <c r="BX862" i="1"/>
  <c r="BX863" i="1"/>
  <c r="BX864" i="1"/>
  <c r="BX865" i="1"/>
  <c r="BX866" i="1"/>
  <c r="BX867" i="1"/>
  <c r="BX868" i="1"/>
  <c r="BX869" i="1"/>
  <c r="BX870" i="1"/>
  <c r="BX871" i="1"/>
  <c r="BX872" i="1"/>
  <c r="BX873" i="1"/>
  <c r="BX874" i="1"/>
  <c r="BX875" i="1"/>
  <c r="BX876" i="1"/>
  <c r="BX877" i="1"/>
  <c r="BX878" i="1"/>
  <c r="BX879" i="1"/>
  <c r="BX880" i="1"/>
  <c r="BX881" i="1"/>
  <c r="BX882" i="1"/>
  <c r="BX883" i="1"/>
  <c r="BX884" i="1"/>
  <c r="BX885" i="1"/>
  <c r="BX886" i="1"/>
  <c r="BX887" i="1"/>
  <c r="BX888" i="1"/>
  <c r="BX889" i="1"/>
  <c r="BX890" i="1"/>
  <c r="BX891" i="1"/>
  <c r="BX892" i="1"/>
  <c r="BX893" i="1"/>
  <c r="BX894" i="1"/>
  <c r="BX895" i="1"/>
  <c r="BX896" i="1"/>
  <c r="BX897" i="1"/>
  <c r="BX898" i="1"/>
  <c r="BX899" i="1"/>
  <c r="BX900" i="1"/>
  <c r="BX901" i="1"/>
  <c r="BX902" i="1"/>
  <c r="BX903" i="1"/>
  <c r="BX904" i="1"/>
  <c r="BX905" i="1"/>
  <c r="BX906" i="1"/>
  <c r="BX907" i="1"/>
  <c r="BX908" i="1"/>
  <c r="BX909" i="1"/>
  <c r="BX910" i="1"/>
  <c r="BX911" i="1"/>
  <c r="BX912" i="1"/>
  <c r="BX913" i="1"/>
  <c r="BX914" i="1"/>
  <c r="BX915" i="1"/>
  <c r="BX916" i="1"/>
  <c r="BX917" i="1"/>
  <c r="BX918" i="1"/>
  <c r="BX919" i="1"/>
  <c r="BX920" i="1"/>
  <c r="BX921" i="1"/>
  <c r="BX922" i="1"/>
  <c r="BX923" i="1"/>
  <c r="BX924" i="1"/>
  <c r="BX925" i="1"/>
  <c r="BX926" i="1"/>
  <c r="BX927" i="1"/>
  <c r="BX928" i="1"/>
  <c r="BX929" i="1"/>
  <c r="BX930" i="1"/>
  <c r="BX931" i="1"/>
  <c r="BX932" i="1"/>
  <c r="BX933" i="1"/>
  <c r="BX934" i="1"/>
  <c r="BX935" i="1"/>
  <c r="BX936" i="1"/>
  <c r="BX937" i="1"/>
  <c r="BX938" i="1"/>
  <c r="BX939" i="1"/>
  <c r="BX940" i="1"/>
  <c r="BX941" i="1"/>
  <c r="BX942" i="1"/>
  <c r="BX943" i="1"/>
  <c r="BX944" i="1"/>
  <c r="BX945" i="1"/>
  <c r="BX946" i="1"/>
  <c r="BX947" i="1"/>
  <c r="BX948" i="1"/>
  <c r="BX949" i="1"/>
  <c r="BX950" i="1"/>
  <c r="BX951" i="1"/>
  <c r="BX952" i="1"/>
  <c r="BX953" i="1"/>
  <c r="BX954" i="1"/>
  <c r="BX955" i="1"/>
  <c r="BX956" i="1"/>
  <c r="BX957" i="1"/>
  <c r="BX958" i="1"/>
  <c r="BX959" i="1"/>
  <c r="BX960" i="1"/>
  <c r="BX961" i="1"/>
  <c r="BX962" i="1"/>
  <c r="BX963" i="1"/>
  <c r="BX964" i="1"/>
  <c r="BX965" i="1"/>
  <c r="BX966" i="1"/>
  <c r="BX967" i="1"/>
  <c r="BX968" i="1"/>
  <c r="BX969" i="1"/>
  <c r="BX970" i="1"/>
  <c r="BX971" i="1"/>
  <c r="BX972" i="1"/>
  <c r="BX973" i="1"/>
  <c r="BX974" i="1"/>
  <c r="BX975" i="1"/>
  <c r="BX976" i="1"/>
  <c r="BX977" i="1"/>
  <c r="BX978" i="1"/>
  <c r="BX979" i="1"/>
  <c r="BX980" i="1"/>
  <c r="BX981" i="1"/>
  <c r="CH979" i="1" l="1"/>
  <c r="CH975" i="1"/>
  <c r="CI975" i="1" s="1"/>
  <c r="CH971" i="1"/>
  <c r="CI971" i="1" s="1"/>
  <c r="CJ971" i="1" s="1"/>
  <c r="CK971" i="1" s="1"/>
  <c r="CH967" i="1"/>
  <c r="CI967" i="1" s="1"/>
  <c r="CJ967" i="1" s="1"/>
  <c r="CK967" i="1" s="1"/>
  <c r="CH963" i="1"/>
  <c r="CI963" i="1" s="1"/>
  <c r="CJ963" i="1" s="1"/>
  <c r="CK963" i="1" s="1"/>
  <c r="CH959" i="1"/>
  <c r="CI959" i="1" s="1"/>
  <c r="CJ959" i="1" s="1"/>
  <c r="CK959" i="1" s="1"/>
  <c r="CH955" i="1"/>
  <c r="CI955" i="1" s="1"/>
  <c r="CJ955" i="1" s="1"/>
  <c r="CK955" i="1" s="1"/>
  <c r="CH951" i="1"/>
  <c r="CI951" i="1" s="1"/>
  <c r="CJ951" i="1" s="1"/>
  <c r="CK951" i="1" s="1"/>
  <c r="CH947" i="1"/>
  <c r="CI947" i="1" s="1"/>
  <c r="CH943" i="1"/>
  <c r="CI943" i="1" s="1"/>
  <c r="CJ943" i="1" s="1"/>
  <c r="CH939" i="1"/>
  <c r="CI939" i="1" s="1"/>
  <c r="CJ939" i="1" s="1"/>
  <c r="CK939" i="1" s="1"/>
  <c r="CH935" i="1"/>
  <c r="CI935" i="1" s="1"/>
  <c r="CJ935" i="1" s="1"/>
  <c r="CK935" i="1" s="1"/>
  <c r="CH931" i="1"/>
  <c r="CI931" i="1" s="1"/>
  <c r="CJ931" i="1" s="1"/>
  <c r="CK931" i="1" s="1"/>
  <c r="CH927" i="1"/>
  <c r="CI927" i="1" s="1"/>
  <c r="CJ927" i="1" s="1"/>
  <c r="CH923" i="1"/>
  <c r="CI923" i="1" s="1"/>
  <c r="CJ923" i="1" s="1"/>
  <c r="CH919" i="1"/>
  <c r="CI919" i="1" s="1"/>
  <c r="CJ919" i="1" s="1"/>
  <c r="CK919" i="1" s="1"/>
  <c r="CH915" i="1"/>
  <c r="CI915" i="1" s="1"/>
  <c r="CJ915" i="1" s="1"/>
  <c r="CK915" i="1" s="1"/>
  <c r="CH911" i="1"/>
  <c r="CI911" i="1" s="1"/>
  <c r="CJ911" i="1" s="1"/>
  <c r="CK911" i="1" s="1"/>
  <c r="CH907" i="1"/>
  <c r="CI907" i="1" s="1"/>
  <c r="CJ907" i="1" s="1"/>
  <c r="CK907" i="1" s="1"/>
  <c r="CH903" i="1"/>
  <c r="CI903" i="1" s="1"/>
  <c r="CJ903" i="1" s="1"/>
  <c r="CK903" i="1" s="1"/>
  <c r="CH899" i="1"/>
  <c r="CI899" i="1" s="1"/>
  <c r="CJ899" i="1" s="1"/>
  <c r="CK899" i="1" s="1"/>
  <c r="CH895" i="1"/>
  <c r="CI895" i="1" s="1"/>
  <c r="CJ895" i="1" s="1"/>
  <c r="CK895" i="1" s="1"/>
  <c r="CH891" i="1"/>
  <c r="CI891" i="1" s="1"/>
  <c r="CJ891" i="1" s="1"/>
  <c r="CK891" i="1" s="1"/>
  <c r="CH887" i="1"/>
  <c r="CI887" i="1" s="1"/>
  <c r="CJ887" i="1" s="1"/>
  <c r="CK887" i="1" s="1"/>
  <c r="CH883" i="1"/>
  <c r="CI883" i="1" s="1"/>
  <c r="CJ883" i="1" s="1"/>
  <c r="CK883" i="1" s="1"/>
  <c r="CH879" i="1"/>
  <c r="CI879" i="1" s="1"/>
  <c r="CJ879" i="1" s="1"/>
  <c r="CK879" i="1" s="1"/>
  <c r="CH875" i="1"/>
  <c r="CI875" i="1" s="1"/>
  <c r="CJ875" i="1" s="1"/>
  <c r="CK875" i="1" s="1"/>
  <c r="CH871" i="1"/>
  <c r="CI871" i="1" s="1"/>
  <c r="CJ871" i="1" s="1"/>
  <c r="CK871" i="1" s="1"/>
  <c r="CH867" i="1"/>
  <c r="CI867" i="1" s="1"/>
  <c r="CJ867" i="1" s="1"/>
  <c r="CK867" i="1" s="1"/>
  <c r="CH863" i="1"/>
  <c r="CI863" i="1" s="1"/>
  <c r="CJ863" i="1" s="1"/>
  <c r="CK863" i="1" s="1"/>
  <c r="CH859" i="1"/>
  <c r="CI859" i="1" s="1"/>
  <c r="CJ859" i="1" s="1"/>
  <c r="CK859" i="1" s="1"/>
  <c r="CH855" i="1"/>
  <c r="CI855" i="1" s="1"/>
  <c r="CJ855" i="1" s="1"/>
  <c r="CK855" i="1" s="1"/>
  <c r="CH851" i="1"/>
  <c r="CI851" i="1" s="1"/>
  <c r="CJ851" i="1" s="1"/>
  <c r="CK851" i="1" s="1"/>
  <c r="CH847" i="1"/>
  <c r="CI847" i="1" s="1"/>
  <c r="CH843" i="1"/>
  <c r="CI843" i="1" s="1"/>
  <c r="CH839" i="1"/>
  <c r="CI839" i="1" s="1"/>
  <c r="CJ839" i="1" s="1"/>
  <c r="CK839" i="1" s="1"/>
  <c r="CH835" i="1"/>
  <c r="CI835" i="1" s="1"/>
  <c r="CJ835" i="1" s="1"/>
  <c r="CK835" i="1" s="1"/>
  <c r="CH831" i="1"/>
  <c r="CI831" i="1" s="1"/>
  <c r="CJ831" i="1" s="1"/>
  <c r="CK831" i="1" s="1"/>
  <c r="CH827" i="1"/>
  <c r="CH823" i="1"/>
  <c r="CH819" i="1"/>
  <c r="CH815" i="1"/>
  <c r="CH811" i="1"/>
  <c r="CH807" i="1"/>
  <c r="CH803" i="1"/>
  <c r="CH799" i="1"/>
  <c r="CH795" i="1"/>
  <c r="CH791" i="1"/>
  <c r="CH787" i="1"/>
  <c r="CH783" i="1"/>
  <c r="CH779" i="1"/>
  <c r="CH775" i="1"/>
  <c r="CH771" i="1"/>
  <c r="CH767" i="1"/>
  <c r="CH763" i="1"/>
  <c r="CH759" i="1"/>
  <c r="CH755" i="1"/>
  <c r="CH751" i="1"/>
  <c r="CH747" i="1"/>
  <c r="CH743" i="1"/>
  <c r="CH739" i="1"/>
  <c r="CH735" i="1"/>
  <c r="CH731" i="1"/>
  <c r="CH727" i="1"/>
  <c r="CH723" i="1"/>
  <c r="CH719" i="1"/>
  <c r="CI719" i="1" s="1"/>
  <c r="CJ719" i="1" s="1"/>
  <c r="CK719" i="1" s="1"/>
  <c r="CH715" i="1"/>
  <c r="CI715" i="1" s="1"/>
  <c r="CJ715" i="1" s="1"/>
  <c r="CK715" i="1" s="1"/>
  <c r="CH711" i="1"/>
  <c r="CI711" i="1" s="1"/>
  <c r="CJ711" i="1" s="1"/>
  <c r="CK711" i="1" s="1"/>
  <c r="CH707" i="1"/>
  <c r="CI707" i="1" s="1"/>
  <c r="CJ707" i="1" s="1"/>
  <c r="CK707" i="1" s="1"/>
  <c r="CH703" i="1"/>
  <c r="CI703" i="1" s="1"/>
  <c r="CJ703" i="1" s="1"/>
  <c r="CK703" i="1" s="1"/>
  <c r="CH699" i="1"/>
  <c r="CI699" i="1" s="1"/>
  <c r="CJ699" i="1" s="1"/>
  <c r="CK699" i="1" s="1"/>
  <c r="CH695" i="1"/>
  <c r="CI695" i="1" s="1"/>
  <c r="CJ695" i="1" s="1"/>
  <c r="CH691" i="1"/>
  <c r="CI691" i="1" s="1"/>
  <c r="CJ691" i="1" s="1"/>
  <c r="CK691" i="1" s="1"/>
  <c r="CH687" i="1"/>
  <c r="CI687" i="1" s="1"/>
  <c r="CJ687" i="1" s="1"/>
  <c r="CK687" i="1" s="1"/>
  <c r="CH683" i="1"/>
  <c r="CI683" i="1" s="1"/>
  <c r="CJ683" i="1" s="1"/>
  <c r="CK683" i="1" s="1"/>
  <c r="CH679" i="1"/>
  <c r="CI679" i="1" s="1"/>
  <c r="CJ679" i="1" s="1"/>
  <c r="CK679" i="1" s="1"/>
  <c r="CH675" i="1"/>
  <c r="CI675" i="1" s="1"/>
  <c r="CJ675" i="1" s="1"/>
  <c r="CK675" i="1" s="1"/>
  <c r="CH671" i="1"/>
  <c r="CI671" i="1" s="1"/>
  <c r="CJ671" i="1" s="1"/>
  <c r="CK671" i="1" s="1"/>
  <c r="CH667" i="1"/>
  <c r="CI667" i="1" s="1"/>
  <c r="CJ667" i="1" s="1"/>
  <c r="CK667" i="1" s="1"/>
  <c r="CH663" i="1"/>
  <c r="CI663" i="1" s="1"/>
  <c r="CJ663" i="1" s="1"/>
  <c r="CK663" i="1" s="1"/>
  <c r="CH659" i="1"/>
  <c r="CI659" i="1" s="1"/>
  <c r="CJ659" i="1" s="1"/>
  <c r="CK659" i="1" s="1"/>
  <c r="CH655" i="1"/>
  <c r="CI655" i="1" s="1"/>
  <c r="CJ655" i="1" s="1"/>
  <c r="CK655" i="1" s="1"/>
  <c r="CH651" i="1"/>
  <c r="CI651" i="1" s="1"/>
  <c r="CJ651" i="1" s="1"/>
  <c r="CK651" i="1" s="1"/>
  <c r="CH647" i="1"/>
  <c r="CI647" i="1" s="1"/>
  <c r="CJ647" i="1" s="1"/>
  <c r="CK647" i="1" s="1"/>
  <c r="CH643" i="1"/>
  <c r="CI643" i="1" s="1"/>
  <c r="CJ643" i="1" s="1"/>
  <c r="CK643" i="1" s="1"/>
  <c r="CH639" i="1"/>
  <c r="CI639" i="1" s="1"/>
  <c r="CJ639" i="1" s="1"/>
  <c r="CK639" i="1" s="1"/>
  <c r="CH635" i="1"/>
  <c r="CI635" i="1" s="1"/>
  <c r="CJ635" i="1" s="1"/>
  <c r="CK635" i="1" s="1"/>
  <c r="CH631" i="1"/>
  <c r="CI631" i="1" s="1"/>
  <c r="CJ631" i="1" s="1"/>
  <c r="CK631" i="1" s="1"/>
  <c r="CH627" i="1"/>
  <c r="CI627" i="1" s="1"/>
  <c r="CJ627" i="1" s="1"/>
  <c r="CK627" i="1" s="1"/>
  <c r="CH623" i="1"/>
  <c r="CI623" i="1" s="1"/>
  <c r="CJ623" i="1" s="1"/>
  <c r="CK623" i="1" s="1"/>
  <c r="CH619" i="1"/>
  <c r="CI619" i="1" s="1"/>
  <c r="CJ619" i="1" s="1"/>
  <c r="CK619" i="1" s="1"/>
  <c r="CH615" i="1"/>
  <c r="CI615" i="1" s="1"/>
  <c r="CJ615" i="1" s="1"/>
  <c r="CK615" i="1" s="1"/>
  <c r="CH611" i="1"/>
  <c r="CI611" i="1" s="1"/>
  <c r="CJ611" i="1" s="1"/>
  <c r="CK611" i="1" s="1"/>
  <c r="CH607" i="1"/>
  <c r="CI607" i="1" s="1"/>
  <c r="CJ607" i="1" s="1"/>
  <c r="CK607" i="1" s="1"/>
  <c r="CH603" i="1"/>
  <c r="CI603" i="1" s="1"/>
  <c r="CJ603" i="1" s="1"/>
  <c r="CK603" i="1" s="1"/>
  <c r="CH599" i="1"/>
  <c r="CI599" i="1" s="1"/>
  <c r="CJ599" i="1" s="1"/>
  <c r="CK599" i="1" s="1"/>
  <c r="CH595" i="1"/>
  <c r="CI595" i="1" s="1"/>
  <c r="CJ595" i="1" s="1"/>
  <c r="CK595" i="1" s="1"/>
  <c r="CH591" i="1"/>
  <c r="CI591" i="1" s="1"/>
  <c r="CJ591" i="1" s="1"/>
  <c r="CK591" i="1" s="1"/>
  <c r="CH587" i="1"/>
  <c r="CI587" i="1" s="1"/>
  <c r="CJ587" i="1" s="1"/>
  <c r="CK587" i="1" s="1"/>
  <c r="CH583" i="1"/>
  <c r="CI583" i="1" s="1"/>
  <c r="CJ583" i="1" s="1"/>
  <c r="CK583" i="1" s="1"/>
  <c r="CH579" i="1"/>
  <c r="CI579" i="1" s="1"/>
  <c r="CJ579" i="1" s="1"/>
  <c r="CK579" i="1" s="1"/>
  <c r="CH575" i="1"/>
  <c r="CI575" i="1" s="1"/>
  <c r="CJ575" i="1" s="1"/>
  <c r="CK575" i="1" s="1"/>
  <c r="CH571" i="1"/>
  <c r="CI571" i="1" s="1"/>
  <c r="CJ571" i="1" s="1"/>
  <c r="CK571" i="1" s="1"/>
  <c r="CH567" i="1"/>
  <c r="CI567" i="1" s="1"/>
  <c r="CJ567" i="1" s="1"/>
  <c r="CK567" i="1" s="1"/>
  <c r="CH563" i="1"/>
  <c r="CI563" i="1" s="1"/>
  <c r="CJ563" i="1" s="1"/>
  <c r="CK563" i="1" s="1"/>
  <c r="CH559" i="1"/>
  <c r="CI559" i="1" s="1"/>
  <c r="CJ559" i="1" s="1"/>
  <c r="CK559" i="1" s="1"/>
  <c r="CH555" i="1"/>
  <c r="CI555" i="1" s="1"/>
  <c r="CJ555" i="1" s="1"/>
  <c r="CK555" i="1" s="1"/>
  <c r="CH551" i="1"/>
  <c r="CI551" i="1" s="1"/>
  <c r="CJ551" i="1" s="1"/>
  <c r="CK551" i="1" s="1"/>
  <c r="CH547" i="1"/>
  <c r="CI547" i="1" s="1"/>
  <c r="CJ547" i="1" s="1"/>
  <c r="CK547" i="1" s="1"/>
  <c r="CH543" i="1"/>
  <c r="CI543" i="1" s="1"/>
  <c r="CJ543" i="1" s="1"/>
  <c r="CK543" i="1" s="1"/>
  <c r="CH539" i="1"/>
  <c r="CI539" i="1" s="1"/>
  <c r="CJ539" i="1" s="1"/>
  <c r="CK539" i="1" s="1"/>
  <c r="CH535" i="1"/>
  <c r="CI535" i="1" s="1"/>
  <c r="CH531" i="1"/>
  <c r="CI531" i="1" s="1"/>
  <c r="CJ531" i="1" s="1"/>
  <c r="CK531" i="1" s="1"/>
  <c r="CH527" i="1"/>
  <c r="CI527" i="1" s="1"/>
  <c r="CJ527" i="1" s="1"/>
  <c r="CK527" i="1" s="1"/>
  <c r="CH523" i="1"/>
  <c r="CI523" i="1" s="1"/>
  <c r="CJ523" i="1" s="1"/>
  <c r="CK523" i="1" s="1"/>
  <c r="CH519" i="1"/>
  <c r="CI519" i="1" s="1"/>
  <c r="CJ519" i="1" s="1"/>
  <c r="CK519" i="1" s="1"/>
  <c r="CH515" i="1"/>
  <c r="CI515" i="1" s="1"/>
  <c r="CJ515" i="1" s="1"/>
  <c r="CK515" i="1" s="1"/>
  <c r="CH511" i="1"/>
  <c r="CI511" i="1" s="1"/>
  <c r="CJ511" i="1" s="1"/>
  <c r="CK511" i="1" s="1"/>
  <c r="CH507" i="1"/>
  <c r="CI507" i="1" s="1"/>
  <c r="CJ507" i="1" s="1"/>
  <c r="CK507" i="1" s="1"/>
  <c r="CH503" i="1"/>
  <c r="CI503" i="1" s="1"/>
  <c r="CJ503" i="1" s="1"/>
  <c r="CK503" i="1" s="1"/>
  <c r="CH499" i="1"/>
  <c r="CI499" i="1" s="1"/>
  <c r="CJ499" i="1" s="1"/>
  <c r="CK499" i="1" s="1"/>
  <c r="CH495" i="1"/>
  <c r="CI495" i="1" s="1"/>
  <c r="CJ495" i="1" s="1"/>
  <c r="CK495" i="1" s="1"/>
  <c r="CH491" i="1"/>
  <c r="CI491" i="1" s="1"/>
  <c r="CJ491" i="1" s="1"/>
  <c r="CK491" i="1" s="1"/>
  <c r="CH487" i="1"/>
  <c r="CI487" i="1" s="1"/>
  <c r="CJ487" i="1" s="1"/>
  <c r="CK487" i="1" s="1"/>
  <c r="CH483" i="1"/>
  <c r="CI483" i="1" s="1"/>
  <c r="CJ483" i="1" s="1"/>
  <c r="CK483" i="1" s="1"/>
  <c r="CH479" i="1"/>
  <c r="CI479" i="1" s="1"/>
  <c r="CJ479" i="1" s="1"/>
  <c r="CK479" i="1" s="1"/>
  <c r="CH475" i="1"/>
  <c r="CI475" i="1" s="1"/>
  <c r="CJ475" i="1" s="1"/>
  <c r="CK475" i="1" s="1"/>
  <c r="CH471" i="1"/>
  <c r="CI471" i="1" s="1"/>
  <c r="CJ471" i="1" s="1"/>
  <c r="CK471" i="1" s="1"/>
  <c r="CH467" i="1"/>
  <c r="CI467" i="1" s="1"/>
  <c r="CJ467" i="1" s="1"/>
  <c r="CK467" i="1" s="1"/>
  <c r="CH463" i="1"/>
  <c r="CI463" i="1" s="1"/>
  <c r="CJ463" i="1" s="1"/>
  <c r="CK463" i="1" s="1"/>
  <c r="CH459" i="1"/>
  <c r="CI459" i="1" s="1"/>
  <c r="CJ459" i="1" s="1"/>
  <c r="CK459" i="1" s="1"/>
  <c r="CH455" i="1"/>
  <c r="CI455" i="1" s="1"/>
  <c r="CJ455" i="1" s="1"/>
  <c r="CK455" i="1" s="1"/>
  <c r="CH451" i="1"/>
  <c r="CI451" i="1" s="1"/>
  <c r="CJ451" i="1" s="1"/>
  <c r="CK451" i="1" s="1"/>
  <c r="CH447" i="1"/>
  <c r="CI447" i="1" s="1"/>
  <c r="CJ447" i="1" s="1"/>
  <c r="CK447" i="1" s="1"/>
  <c r="CH443" i="1"/>
  <c r="CI443" i="1" s="1"/>
  <c r="CJ443" i="1" s="1"/>
  <c r="CK443" i="1" s="1"/>
  <c r="CH439" i="1"/>
  <c r="CI439" i="1" s="1"/>
  <c r="CJ439" i="1" s="1"/>
  <c r="CK439" i="1" s="1"/>
  <c r="CH435" i="1"/>
  <c r="CI435" i="1" s="1"/>
  <c r="CJ435" i="1" s="1"/>
  <c r="CK435" i="1" s="1"/>
  <c r="CH431" i="1"/>
  <c r="CI431" i="1" s="1"/>
  <c r="CJ431" i="1" s="1"/>
  <c r="CK431" i="1" s="1"/>
  <c r="CH427" i="1"/>
  <c r="CI427" i="1" s="1"/>
  <c r="CJ427" i="1" s="1"/>
  <c r="CK427" i="1" s="1"/>
  <c r="CH423" i="1"/>
  <c r="CI423" i="1" s="1"/>
  <c r="CJ423" i="1" s="1"/>
  <c r="CK423" i="1" s="1"/>
  <c r="CH419" i="1"/>
  <c r="CI419" i="1" s="1"/>
  <c r="CJ419" i="1" s="1"/>
  <c r="CK419" i="1" s="1"/>
  <c r="CH415" i="1"/>
  <c r="CI415" i="1" s="1"/>
  <c r="CJ415" i="1" s="1"/>
  <c r="CK415" i="1" s="1"/>
  <c r="CH411" i="1"/>
  <c r="CI411" i="1" s="1"/>
  <c r="CJ411" i="1" s="1"/>
  <c r="CK411" i="1" s="1"/>
  <c r="CH407" i="1"/>
  <c r="CI407" i="1" s="1"/>
  <c r="CJ407" i="1" s="1"/>
  <c r="CK407" i="1" s="1"/>
  <c r="CH403" i="1"/>
  <c r="CI403" i="1" s="1"/>
  <c r="CJ403" i="1" s="1"/>
  <c r="CK403" i="1" s="1"/>
  <c r="CH399" i="1"/>
  <c r="CI399" i="1" s="1"/>
  <c r="CJ399" i="1" s="1"/>
  <c r="CK399" i="1" s="1"/>
  <c r="CH395" i="1"/>
  <c r="CI395" i="1" s="1"/>
  <c r="CJ395" i="1" s="1"/>
  <c r="CK395" i="1" s="1"/>
  <c r="CH391" i="1"/>
  <c r="CI391" i="1" s="1"/>
  <c r="CJ391" i="1" s="1"/>
  <c r="CK391" i="1" s="1"/>
  <c r="CH387" i="1"/>
  <c r="CI387" i="1" s="1"/>
  <c r="CJ387" i="1" s="1"/>
  <c r="CK387" i="1" s="1"/>
  <c r="CH383" i="1"/>
  <c r="CI383" i="1" s="1"/>
  <c r="CJ383" i="1" s="1"/>
  <c r="CK383" i="1" s="1"/>
  <c r="CH379" i="1"/>
  <c r="CI379" i="1" s="1"/>
  <c r="CJ379" i="1" s="1"/>
  <c r="CK379" i="1" s="1"/>
  <c r="CH375" i="1"/>
  <c r="CI375" i="1" s="1"/>
  <c r="CJ375" i="1" s="1"/>
  <c r="CK375" i="1" s="1"/>
  <c r="CH371" i="1"/>
  <c r="CI371" i="1" s="1"/>
  <c r="CJ371" i="1" s="1"/>
  <c r="CK371" i="1" s="1"/>
  <c r="CH367" i="1"/>
  <c r="CI367" i="1" s="1"/>
  <c r="CJ367" i="1" s="1"/>
  <c r="CK367" i="1" s="1"/>
  <c r="CH363" i="1"/>
  <c r="CI363" i="1" s="1"/>
  <c r="CJ363" i="1" s="1"/>
  <c r="CK363" i="1" s="1"/>
  <c r="CH359" i="1"/>
  <c r="CI359" i="1" s="1"/>
  <c r="CJ359" i="1" s="1"/>
  <c r="CK359" i="1" s="1"/>
  <c r="CH355" i="1"/>
  <c r="CI355" i="1" s="1"/>
  <c r="CJ355" i="1" s="1"/>
  <c r="CK355" i="1" s="1"/>
  <c r="CH351" i="1"/>
  <c r="CI351" i="1" s="1"/>
  <c r="CJ351" i="1" s="1"/>
  <c r="CK351" i="1" s="1"/>
  <c r="CH347" i="1"/>
  <c r="CI347" i="1" s="1"/>
  <c r="CJ347" i="1" s="1"/>
  <c r="CK347" i="1" s="1"/>
  <c r="CH343" i="1"/>
  <c r="CI343" i="1" s="1"/>
  <c r="CJ343" i="1" s="1"/>
  <c r="CK343" i="1" s="1"/>
  <c r="CH339" i="1"/>
  <c r="CI339" i="1" s="1"/>
  <c r="CJ339" i="1" s="1"/>
  <c r="CK339" i="1" s="1"/>
  <c r="CH335" i="1"/>
  <c r="CI335" i="1" s="1"/>
  <c r="CJ335" i="1" s="1"/>
  <c r="CK335" i="1" s="1"/>
  <c r="CH331" i="1"/>
  <c r="CI331" i="1" s="1"/>
  <c r="CJ331" i="1" s="1"/>
  <c r="CK331" i="1" s="1"/>
  <c r="CH327" i="1"/>
  <c r="CI327" i="1" s="1"/>
  <c r="CJ327" i="1" s="1"/>
  <c r="CK327" i="1" s="1"/>
  <c r="CH323" i="1"/>
  <c r="CI323" i="1" s="1"/>
  <c r="CJ323" i="1" s="1"/>
  <c r="CK323" i="1" s="1"/>
  <c r="CH319" i="1"/>
  <c r="CI319" i="1" s="1"/>
  <c r="CJ319" i="1" s="1"/>
  <c r="CK319" i="1" s="1"/>
  <c r="CH315" i="1"/>
  <c r="CI315" i="1" s="1"/>
  <c r="CJ315" i="1" s="1"/>
  <c r="CK315" i="1" s="1"/>
  <c r="CH311" i="1"/>
  <c r="CI311" i="1" s="1"/>
  <c r="CJ311" i="1" s="1"/>
  <c r="CK311" i="1" s="1"/>
  <c r="CH307" i="1"/>
  <c r="CI307" i="1" s="1"/>
  <c r="CJ307" i="1" s="1"/>
  <c r="CK307" i="1" s="1"/>
  <c r="CH303" i="1"/>
  <c r="CI303" i="1" s="1"/>
  <c r="CJ303" i="1" s="1"/>
  <c r="CK303" i="1" s="1"/>
  <c r="CH299" i="1"/>
  <c r="CI299" i="1" s="1"/>
  <c r="CJ299" i="1" s="1"/>
  <c r="CK299" i="1" s="1"/>
  <c r="CH295" i="1"/>
  <c r="CI295" i="1" s="1"/>
  <c r="CJ295" i="1" s="1"/>
  <c r="CK295" i="1" s="1"/>
  <c r="CH291" i="1"/>
  <c r="CI291" i="1" s="1"/>
  <c r="CJ291" i="1" s="1"/>
  <c r="CK291" i="1" s="1"/>
  <c r="CH287" i="1"/>
  <c r="CI287" i="1" s="1"/>
  <c r="CJ287" i="1" s="1"/>
  <c r="CK287" i="1" s="1"/>
  <c r="CH283" i="1"/>
  <c r="CI283" i="1" s="1"/>
  <c r="CJ283" i="1" s="1"/>
  <c r="CK283" i="1" s="1"/>
  <c r="CH279" i="1"/>
  <c r="CI279" i="1" s="1"/>
  <c r="CJ279" i="1" s="1"/>
  <c r="CK279" i="1" s="1"/>
  <c r="CH275" i="1"/>
  <c r="CI275" i="1" s="1"/>
  <c r="CJ275" i="1" s="1"/>
  <c r="CK275" i="1" s="1"/>
  <c r="CH271" i="1"/>
  <c r="CI271" i="1" s="1"/>
  <c r="CJ271" i="1" s="1"/>
  <c r="CK271" i="1" s="1"/>
  <c r="CH267" i="1"/>
  <c r="CI267" i="1" s="1"/>
  <c r="CJ267" i="1" s="1"/>
  <c r="CK267" i="1" s="1"/>
  <c r="CH263" i="1"/>
  <c r="CI263" i="1" s="1"/>
  <c r="CH259" i="1"/>
  <c r="CI259" i="1" s="1"/>
  <c r="CJ259" i="1" s="1"/>
  <c r="CK259" i="1" s="1"/>
  <c r="CH255" i="1"/>
  <c r="CI255" i="1" s="1"/>
  <c r="CJ255" i="1" s="1"/>
  <c r="CK255" i="1" s="1"/>
  <c r="CH251" i="1"/>
  <c r="CI251" i="1" s="1"/>
  <c r="CJ251" i="1" s="1"/>
  <c r="CK251" i="1" s="1"/>
  <c r="CH247" i="1"/>
  <c r="CI247" i="1" s="1"/>
  <c r="CJ247" i="1" s="1"/>
  <c r="CK247" i="1" s="1"/>
  <c r="CH243" i="1"/>
  <c r="CI243" i="1" s="1"/>
  <c r="CJ243" i="1" s="1"/>
  <c r="CK243" i="1" s="1"/>
  <c r="CH239" i="1"/>
  <c r="CI239" i="1" s="1"/>
  <c r="CJ239" i="1" s="1"/>
  <c r="CK239" i="1" s="1"/>
  <c r="CH235" i="1"/>
  <c r="CI235" i="1" s="1"/>
  <c r="CJ235" i="1" s="1"/>
  <c r="CK235" i="1" s="1"/>
  <c r="CH231" i="1"/>
  <c r="CI231" i="1" s="1"/>
  <c r="CH227" i="1"/>
  <c r="CI227" i="1" s="1"/>
  <c r="CJ227" i="1" s="1"/>
  <c r="CK227" i="1" s="1"/>
  <c r="CH223" i="1"/>
  <c r="CI223" i="1" s="1"/>
  <c r="CJ223" i="1" s="1"/>
  <c r="CK223" i="1" s="1"/>
  <c r="CH219" i="1"/>
  <c r="CI219" i="1" s="1"/>
  <c r="CJ219" i="1" s="1"/>
  <c r="CK219" i="1" s="1"/>
  <c r="CH215" i="1"/>
  <c r="CI215" i="1" s="1"/>
  <c r="CJ215" i="1" s="1"/>
  <c r="CK215" i="1" s="1"/>
  <c r="CH211" i="1"/>
  <c r="CI211" i="1" s="1"/>
  <c r="CJ211" i="1" s="1"/>
  <c r="CK211" i="1" s="1"/>
  <c r="CH207" i="1"/>
  <c r="CI207" i="1" s="1"/>
  <c r="CJ207" i="1" s="1"/>
  <c r="CK207" i="1" s="1"/>
  <c r="CH203" i="1"/>
  <c r="CI203" i="1" s="1"/>
  <c r="CJ203" i="1" s="1"/>
  <c r="CH199" i="1"/>
  <c r="CI199" i="1" s="1"/>
  <c r="CJ199" i="1" s="1"/>
  <c r="CH195" i="1"/>
  <c r="CI195" i="1" s="1"/>
  <c r="CJ195" i="1" s="1"/>
  <c r="CH191" i="1"/>
  <c r="CI191" i="1" s="1"/>
  <c r="CJ191" i="1" s="1"/>
  <c r="CK191" i="1" s="1"/>
  <c r="CH187" i="1"/>
  <c r="CI187" i="1" s="1"/>
  <c r="CJ187" i="1" s="1"/>
  <c r="CK187" i="1" s="1"/>
  <c r="CH183" i="1"/>
  <c r="CI183" i="1" s="1"/>
  <c r="CJ183" i="1" s="1"/>
  <c r="CK183" i="1" s="1"/>
  <c r="CH179" i="1"/>
  <c r="CI179" i="1" s="1"/>
  <c r="CJ179" i="1" s="1"/>
  <c r="CK179" i="1" s="1"/>
  <c r="CH175" i="1"/>
  <c r="CI175" i="1" s="1"/>
  <c r="CJ175" i="1" s="1"/>
  <c r="CK175" i="1" s="1"/>
  <c r="CH171" i="1"/>
  <c r="CI171" i="1" s="1"/>
  <c r="CJ171" i="1" s="1"/>
  <c r="CK171" i="1" s="1"/>
  <c r="CH167" i="1"/>
  <c r="CI167" i="1" s="1"/>
  <c r="CH163" i="1"/>
  <c r="CI163" i="1" s="1"/>
  <c r="CJ163" i="1" s="1"/>
  <c r="CK163" i="1" s="1"/>
  <c r="CH159" i="1"/>
  <c r="CI159" i="1" s="1"/>
  <c r="CJ159" i="1" s="1"/>
  <c r="CK159" i="1" s="1"/>
  <c r="CH155" i="1"/>
  <c r="CI155" i="1" s="1"/>
  <c r="CJ155" i="1" s="1"/>
  <c r="CK155" i="1" s="1"/>
  <c r="CH151" i="1"/>
  <c r="CI151" i="1" s="1"/>
  <c r="CJ151" i="1" s="1"/>
  <c r="CK151" i="1" s="1"/>
  <c r="CH147" i="1"/>
  <c r="CI147" i="1" s="1"/>
  <c r="CJ147" i="1" s="1"/>
  <c r="CK147" i="1" s="1"/>
  <c r="CH143" i="1"/>
  <c r="CI143" i="1" s="1"/>
  <c r="CJ143" i="1" s="1"/>
  <c r="CK143" i="1" s="1"/>
  <c r="CH139" i="1"/>
  <c r="CI139" i="1" s="1"/>
  <c r="CJ139" i="1" s="1"/>
  <c r="CK139" i="1" s="1"/>
  <c r="CH135" i="1"/>
  <c r="CI135" i="1" s="1"/>
  <c r="CJ135" i="1" s="1"/>
  <c r="CK135" i="1" s="1"/>
  <c r="CH131" i="1"/>
  <c r="CI131" i="1" s="1"/>
  <c r="CJ131" i="1" s="1"/>
  <c r="CK131" i="1" s="1"/>
  <c r="CH127" i="1"/>
  <c r="CI127" i="1" s="1"/>
  <c r="CJ127" i="1" s="1"/>
  <c r="CK127" i="1" s="1"/>
  <c r="CH123" i="1"/>
  <c r="CI123" i="1" s="1"/>
  <c r="CJ123" i="1" s="1"/>
  <c r="CK123" i="1" s="1"/>
  <c r="CH119" i="1"/>
  <c r="CI119" i="1" s="1"/>
  <c r="CJ119" i="1" s="1"/>
  <c r="CK119" i="1" s="1"/>
  <c r="CH115" i="1"/>
  <c r="CI115" i="1" s="1"/>
  <c r="CJ115" i="1" s="1"/>
  <c r="CK115" i="1" s="1"/>
  <c r="CH111" i="1"/>
  <c r="CI111" i="1" s="1"/>
  <c r="CJ111" i="1" s="1"/>
  <c r="CK111" i="1" s="1"/>
  <c r="CH107" i="1"/>
  <c r="CI107" i="1" s="1"/>
  <c r="CJ107" i="1" s="1"/>
  <c r="CK107" i="1" s="1"/>
  <c r="CH103" i="1"/>
  <c r="CI103" i="1" s="1"/>
  <c r="CJ103" i="1" s="1"/>
  <c r="CK103" i="1" s="1"/>
  <c r="CH99" i="1"/>
  <c r="CI99" i="1" s="1"/>
  <c r="CJ99" i="1" s="1"/>
  <c r="CK99" i="1" s="1"/>
  <c r="CH95" i="1"/>
  <c r="CI95" i="1" s="1"/>
  <c r="CJ95" i="1" s="1"/>
  <c r="CK95" i="1" s="1"/>
  <c r="CH91" i="1"/>
  <c r="CI91" i="1" s="1"/>
  <c r="CJ91" i="1" s="1"/>
  <c r="CK91" i="1" s="1"/>
  <c r="CH87" i="1"/>
  <c r="CI87" i="1" s="1"/>
  <c r="CJ87" i="1" s="1"/>
  <c r="CK87" i="1" s="1"/>
  <c r="CH83" i="1"/>
  <c r="CI83" i="1" s="1"/>
  <c r="CJ83" i="1" s="1"/>
  <c r="CK83" i="1" s="1"/>
  <c r="CH79" i="1"/>
  <c r="CI79" i="1" s="1"/>
  <c r="CJ79" i="1" s="1"/>
  <c r="CK79" i="1" s="1"/>
  <c r="CH71" i="1"/>
  <c r="CI71" i="1" s="1"/>
  <c r="CJ71" i="1" s="1"/>
  <c r="CK71" i="1" s="1"/>
  <c r="CH67" i="1"/>
  <c r="CI67" i="1" s="1"/>
  <c r="CJ67" i="1" s="1"/>
  <c r="CK67" i="1" s="1"/>
  <c r="CH63" i="1"/>
  <c r="CI63" i="1" s="1"/>
  <c r="CJ63" i="1" s="1"/>
  <c r="CK63" i="1" s="1"/>
  <c r="CH59" i="1"/>
  <c r="CI59" i="1" s="1"/>
  <c r="CJ59" i="1" s="1"/>
  <c r="CK59" i="1" s="1"/>
  <c r="CH55" i="1"/>
  <c r="CI55" i="1" s="1"/>
  <c r="CJ55" i="1" s="1"/>
  <c r="CK55" i="1" s="1"/>
  <c r="CH51" i="1"/>
  <c r="CI51" i="1" s="1"/>
  <c r="CH47" i="1"/>
  <c r="CI47" i="1" s="1"/>
  <c r="CJ47" i="1" s="1"/>
  <c r="CK47" i="1" s="1"/>
  <c r="CH43" i="1"/>
  <c r="CI43" i="1" s="1"/>
  <c r="CJ43" i="1" s="1"/>
  <c r="CK43" i="1" s="1"/>
  <c r="CH39" i="1"/>
  <c r="CI39" i="1" s="1"/>
  <c r="CJ39" i="1" s="1"/>
  <c r="CK39" i="1" s="1"/>
  <c r="CH31" i="1"/>
  <c r="CI31" i="1" s="1"/>
  <c r="CJ31" i="1" s="1"/>
  <c r="CK31" i="1" s="1"/>
  <c r="CH27" i="1"/>
  <c r="CI27" i="1" s="1"/>
  <c r="CJ27" i="1" s="1"/>
  <c r="CK27" i="1" s="1"/>
  <c r="CH23" i="1"/>
  <c r="CI23" i="1" s="1"/>
  <c r="CJ23" i="1" s="1"/>
  <c r="CK23" i="1" s="1"/>
  <c r="CH19" i="1"/>
  <c r="CI19" i="1" s="1"/>
  <c r="CJ19" i="1" s="1"/>
  <c r="CK19" i="1" s="1"/>
  <c r="CH15" i="1"/>
  <c r="CI15" i="1" s="1"/>
  <c r="CJ15" i="1" s="1"/>
  <c r="CK15" i="1" s="1"/>
  <c r="CH11" i="1"/>
  <c r="CI11" i="1" s="1"/>
  <c r="CJ11" i="1" s="1"/>
  <c r="CK11" i="1" s="1"/>
  <c r="CH7" i="1"/>
  <c r="CI7" i="1" s="1"/>
  <c r="CJ7" i="1" s="1"/>
  <c r="CK7" i="1" s="1"/>
  <c r="CH3" i="1"/>
  <c r="CI3" i="1" s="1"/>
  <c r="CJ3" i="1" s="1"/>
  <c r="CK3" i="1" s="1"/>
  <c r="CH980" i="1"/>
  <c r="CH976" i="1"/>
  <c r="CI976" i="1" s="1"/>
  <c r="CH972" i="1"/>
  <c r="CI972" i="1" s="1"/>
  <c r="CJ972" i="1" s="1"/>
  <c r="CK972" i="1" s="1"/>
  <c r="CH968" i="1"/>
  <c r="CI968" i="1" s="1"/>
  <c r="CJ968" i="1" s="1"/>
  <c r="CK968" i="1" s="1"/>
  <c r="CH964" i="1"/>
  <c r="CI964" i="1" s="1"/>
  <c r="CJ964" i="1" s="1"/>
  <c r="CK964" i="1" s="1"/>
  <c r="CH960" i="1"/>
  <c r="CI960" i="1" s="1"/>
  <c r="CJ960" i="1" s="1"/>
  <c r="CK960" i="1" s="1"/>
  <c r="CH956" i="1"/>
  <c r="CI956" i="1" s="1"/>
  <c r="CJ956" i="1" s="1"/>
  <c r="CK956" i="1" s="1"/>
  <c r="CH952" i="1"/>
  <c r="CI952" i="1" s="1"/>
  <c r="CJ952" i="1" s="1"/>
  <c r="CK952" i="1" s="1"/>
  <c r="CH948" i="1"/>
  <c r="CI948" i="1" s="1"/>
  <c r="CH944" i="1"/>
  <c r="CI944" i="1" s="1"/>
  <c r="CJ944" i="1" s="1"/>
  <c r="CH940" i="1"/>
  <c r="CI940" i="1" s="1"/>
  <c r="CJ940" i="1" s="1"/>
  <c r="CK940" i="1" s="1"/>
  <c r="CH936" i="1"/>
  <c r="CI936" i="1" s="1"/>
  <c r="CJ936" i="1" s="1"/>
  <c r="CK936" i="1" s="1"/>
  <c r="CH932" i="1"/>
  <c r="CI932" i="1" s="1"/>
  <c r="CJ932" i="1" s="1"/>
  <c r="CK932" i="1" s="1"/>
  <c r="CH928" i="1"/>
  <c r="CI928" i="1" s="1"/>
  <c r="CJ928" i="1" s="1"/>
  <c r="CH924" i="1"/>
  <c r="CI924" i="1" s="1"/>
  <c r="CJ924" i="1" s="1"/>
  <c r="CH920" i="1"/>
  <c r="CI920" i="1" s="1"/>
  <c r="CJ920" i="1" s="1"/>
  <c r="CH916" i="1"/>
  <c r="CI916" i="1" s="1"/>
  <c r="CJ916" i="1" s="1"/>
  <c r="CK916" i="1" s="1"/>
  <c r="CH912" i="1"/>
  <c r="CI912" i="1" s="1"/>
  <c r="CJ912" i="1" s="1"/>
  <c r="CK912" i="1" s="1"/>
  <c r="CH908" i="1"/>
  <c r="CI908" i="1" s="1"/>
  <c r="CJ908" i="1" s="1"/>
  <c r="CK908" i="1" s="1"/>
  <c r="CH904" i="1"/>
  <c r="CI904" i="1" s="1"/>
  <c r="CH900" i="1"/>
  <c r="CI900" i="1" s="1"/>
  <c r="CH896" i="1"/>
  <c r="CI896" i="1" s="1"/>
  <c r="CJ896" i="1" s="1"/>
  <c r="CK896" i="1" s="1"/>
  <c r="CH892" i="1"/>
  <c r="CI892" i="1" s="1"/>
  <c r="CJ892" i="1" s="1"/>
  <c r="CK892" i="1" s="1"/>
  <c r="CH888" i="1"/>
  <c r="CI888" i="1" s="1"/>
  <c r="CJ888" i="1" s="1"/>
  <c r="CK888" i="1" s="1"/>
  <c r="CH884" i="1"/>
  <c r="CI884" i="1" s="1"/>
  <c r="CJ884" i="1" s="1"/>
  <c r="CK884" i="1" s="1"/>
  <c r="CH880" i="1"/>
  <c r="CI880" i="1" s="1"/>
  <c r="CJ880" i="1" s="1"/>
  <c r="CK880" i="1" s="1"/>
  <c r="CH876" i="1"/>
  <c r="CI876" i="1" s="1"/>
  <c r="CJ876" i="1" s="1"/>
  <c r="CK876" i="1" s="1"/>
  <c r="CH872" i="1"/>
  <c r="CI872" i="1" s="1"/>
  <c r="CJ872" i="1" s="1"/>
  <c r="CK872" i="1" s="1"/>
  <c r="CH868" i="1"/>
  <c r="CI868" i="1" s="1"/>
  <c r="CJ868" i="1" s="1"/>
  <c r="CK868" i="1" s="1"/>
  <c r="CH864" i="1"/>
  <c r="CI864" i="1" s="1"/>
  <c r="CJ864" i="1" s="1"/>
  <c r="CK864" i="1" s="1"/>
  <c r="CH860" i="1"/>
  <c r="CI860" i="1" s="1"/>
  <c r="CJ860" i="1" s="1"/>
  <c r="CK860" i="1" s="1"/>
  <c r="CH856" i="1"/>
  <c r="CI856" i="1" s="1"/>
  <c r="CJ856" i="1" s="1"/>
  <c r="CK856" i="1" s="1"/>
  <c r="CH852" i="1"/>
  <c r="CI852" i="1" s="1"/>
  <c r="CJ852" i="1" s="1"/>
  <c r="CK852" i="1" s="1"/>
  <c r="CH848" i="1"/>
  <c r="CI848" i="1" s="1"/>
  <c r="CJ848" i="1" s="1"/>
  <c r="CK848" i="1" s="1"/>
  <c r="CH844" i="1"/>
  <c r="CI844" i="1" s="1"/>
  <c r="CJ844" i="1" s="1"/>
  <c r="CK844" i="1" s="1"/>
  <c r="CH840" i="1"/>
  <c r="CI840" i="1" s="1"/>
  <c r="CJ840" i="1" s="1"/>
  <c r="CK840" i="1" s="1"/>
  <c r="CH836" i="1"/>
  <c r="CI836" i="1" s="1"/>
  <c r="CJ836" i="1" s="1"/>
  <c r="CK836" i="1" s="1"/>
  <c r="CH832" i="1"/>
  <c r="CI832" i="1" s="1"/>
  <c r="CJ832" i="1" s="1"/>
  <c r="CK832" i="1" s="1"/>
  <c r="CH828" i="1"/>
  <c r="CH824" i="1"/>
  <c r="CH820" i="1"/>
  <c r="CH816" i="1"/>
  <c r="CH812" i="1"/>
  <c r="CH808" i="1"/>
  <c r="CH804" i="1"/>
  <c r="CH800" i="1"/>
  <c r="CH796" i="1"/>
  <c r="CH792" i="1"/>
  <c r="CH788" i="1"/>
  <c r="CH784" i="1"/>
  <c r="CH780" i="1"/>
  <c r="CH776" i="1"/>
  <c r="CH772" i="1"/>
  <c r="CH768" i="1"/>
  <c r="CH764" i="1"/>
  <c r="CH760" i="1"/>
  <c r="CH756" i="1"/>
  <c r="CH752" i="1"/>
  <c r="CH748" i="1"/>
  <c r="CH744" i="1"/>
  <c r="CH740" i="1"/>
  <c r="CH736" i="1"/>
  <c r="CH732" i="1"/>
  <c r="CH728" i="1"/>
  <c r="CH724" i="1"/>
  <c r="CH720" i="1"/>
  <c r="CI720" i="1" s="1"/>
  <c r="CJ720" i="1" s="1"/>
  <c r="CK720" i="1" s="1"/>
  <c r="CH716" i="1"/>
  <c r="CI716" i="1" s="1"/>
  <c r="CJ716" i="1" s="1"/>
  <c r="CK716" i="1" s="1"/>
  <c r="CH712" i="1"/>
  <c r="CI712" i="1" s="1"/>
  <c r="CJ712" i="1" s="1"/>
  <c r="CK712" i="1" s="1"/>
  <c r="CH708" i="1"/>
  <c r="CI708" i="1" s="1"/>
  <c r="CJ708" i="1" s="1"/>
  <c r="CK708" i="1" s="1"/>
  <c r="CH704" i="1"/>
  <c r="CI704" i="1" s="1"/>
  <c r="CJ704" i="1" s="1"/>
  <c r="CK704" i="1" s="1"/>
  <c r="CH700" i="1"/>
  <c r="CI700" i="1" s="1"/>
  <c r="CJ700" i="1" s="1"/>
  <c r="CK700" i="1" s="1"/>
  <c r="CH696" i="1"/>
  <c r="CI696" i="1" s="1"/>
  <c r="CJ696" i="1" s="1"/>
  <c r="CK696" i="1" s="1"/>
  <c r="CH692" i="1"/>
  <c r="CI692" i="1" s="1"/>
  <c r="CJ692" i="1" s="1"/>
  <c r="CK692" i="1" s="1"/>
  <c r="CH688" i="1"/>
  <c r="CI688" i="1" s="1"/>
  <c r="CJ688" i="1" s="1"/>
  <c r="CK688" i="1" s="1"/>
  <c r="CH684" i="1"/>
  <c r="CI684" i="1" s="1"/>
  <c r="CJ684" i="1" s="1"/>
  <c r="CK684" i="1" s="1"/>
  <c r="CH680" i="1"/>
  <c r="CI680" i="1" s="1"/>
  <c r="CJ680" i="1" s="1"/>
  <c r="CK680" i="1" s="1"/>
  <c r="CH676" i="1"/>
  <c r="CI676" i="1" s="1"/>
  <c r="CJ676" i="1" s="1"/>
  <c r="CK676" i="1" s="1"/>
  <c r="CH672" i="1"/>
  <c r="CI672" i="1" s="1"/>
  <c r="CJ672" i="1" s="1"/>
  <c r="CK672" i="1" s="1"/>
  <c r="CH668" i="1"/>
  <c r="CI668" i="1" s="1"/>
  <c r="CJ668" i="1" s="1"/>
  <c r="CK668" i="1" s="1"/>
  <c r="CH664" i="1"/>
  <c r="CI664" i="1" s="1"/>
  <c r="CJ664" i="1" s="1"/>
  <c r="CK664" i="1" s="1"/>
  <c r="CH660" i="1"/>
  <c r="CI660" i="1" s="1"/>
  <c r="CJ660" i="1" s="1"/>
  <c r="CK660" i="1" s="1"/>
  <c r="CH656" i="1"/>
  <c r="CI656" i="1" s="1"/>
  <c r="CJ656" i="1" s="1"/>
  <c r="CK656" i="1" s="1"/>
  <c r="CH652" i="1"/>
  <c r="CI652" i="1" s="1"/>
  <c r="CJ652" i="1" s="1"/>
  <c r="CK652" i="1" s="1"/>
  <c r="CH648" i="1"/>
  <c r="CI648" i="1" s="1"/>
  <c r="CJ648" i="1" s="1"/>
  <c r="CK648" i="1" s="1"/>
  <c r="CH644" i="1"/>
  <c r="CI644" i="1" s="1"/>
  <c r="CJ644" i="1" s="1"/>
  <c r="CK644" i="1" s="1"/>
  <c r="CH640" i="1"/>
  <c r="CI640" i="1" s="1"/>
  <c r="CJ640" i="1" s="1"/>
  <c r="CK640" i="1" s="1"/>
  <c r="CH636" i="1"/>
  <c r="CI636" i="1" s="1"/>
  <c r="CJ636" i="1" s="1"/>
  <c r="CK636" i="1" s="1"/>
  <c r="CH632" i="1"/>
  <c r="CI632" i="1" s="1"/>
  <c r="CJ632" i="1" s="1"/>
  <c r="CK632" i="1" s="1"/>
  <c r="CH628" i="1"/>
  <c r="CI628" i="1" s="1"/>
  <c r="CJ628" i="1" s="1"/>
  <c r="CK628" i="1" s="1"/>
  <c r="CH624" i="1"/>
  <c r="CI624" i="1" s="1"/>
  <c r="CJ624" i="1" s="1"/>
  <c r="CK624" i="1" s="1"/>
  <c r="CH620" i="1"/>
  <c r="CI620" i="1" s="1"/>
  <c r="CJ620" i="1" s="1"/>
  <c r="CK620" i="1" s="1"/>
  <c r="CH616" i="1"/>
  <c r="CI616" i="1" s="1"/>
  <c r="CJ616" i="1" s="1"/>
  <c r="CK616" i="1" s="1"/>
  <c r="CH612" i="1"/>
  <c r="CI612" i="1" s="1"/>
  <c r="CJ612" i="1" s="1"/>
  <c r="CK612" i="1" s="1"/>
  <c r="CH608" i="1"/>
  <c r="CI608" i="1" s="1"/>
  <c r="CJ608" i="1" s="1"/>
  <c r="CK608" i="1" s="1"/>
  <c r="CH604" i="1"/>
  <c r="CI604" i="1" s="1"/>
  <c r="CJ604" i="1" s="1"/>
  <c r="CK604" i="1" s="1"/>
  <c r="CH600" i="1"/>
  <c r="CI600" i="1" s="1"/>
  <c r="CJ600" i="1" s="1"/>
  <c r="CK600" i="1" s="1"/>
  <c r="CH596" i="1"/>
  <c r="CI596" i="1" s="1"/>
  <c r="CJ596" i="1" s="1"/>
  <c r="CK596" i="1" s="1"/>
  <c r="CH592" i="1"/>
  <c r="CI592" i="1" s="1"/>
  <c r="CJ592" i="1" s="1"/>
  <c r="CK592" i="1" s="1"/>
  <c r="CH588" i="1"/>
  <c r="CI588" i="1" s="1"/>
  <c r="CJ588" i="1" s="1"/>
  <c r="CK588" i="1" s="1"/>
  <c r="CH584" i="1"/>
  <c r="CI584" i="1" s="1"/>
  <c r="CJ584" i="1" s="1"/>
  <c r="CK584" i="1" s="1"/>
  <c r="CH580" i="1"/>
  <c r="CI580" i="1" s="1"/>
  <c r="CJ580" i="1" s="1"/>
  <c r="CK580" i="1" s="1"/>
  <c r="CH576" i="1"/>
  <c r="CI576" i="1" s="1"/>
  <c r="CJ576" i="1" s="1"/>
  <c r="CK576" i="1" s="1"/>
  <c r="CH572" i="1"/>
  <c r="CI572" i="1" s="1"/>
  <c r="CJ572" i="1" s="1"/>
  <c r="CK572" i="1" s="1"/>
  <c r="CH568" i="1"/>
  <c r="CI568" i="1" s="1"/>
  <c r="CJ568" i="1" s="1"/>
  <c r="CK568" i="1" s="1"/>
  <c r="CH564" i="1"/>
  <c r="CI564" i="1" s="1"/>
  <c r="CJ564" i="1" s="1"/>
  <c r="CK564" i="1" s="1"/>
  <c r="CH560" i="1"/>
  <c r="CI560" i="1" s="1"/>
  <c r="CJ560" i="1" s="1"/>
  <c r="CK560" i="1" s="1"/>
  <c r="CH556" i="1"/>
  <c r="CI556" i="1" s="1"/>
  <c r="CJ556" i="1" s="1"/>
  <c r="CK556" i="1" s="1"/>
  <c r="CH552" i="1"/>
  <c r="CI552" i="1" s="1"/>
  <c r="CJ552" i="1" s="1"/>
  <c r="CK552" i="1" s="1"/>
  <c r="CH548" i="1"/>
  <c r="CI548" i="1" s="1"/>
  <c r="CJ548" i="1" s="1"/>
  <c r="CK548" i="1" s="1"/>
  <c r="CH544" i="1"/>
  <c r="CI544" i="1" s="1"/>
  <c r="CJ544" i="1" s="1"/>
  <c r="CK544" i="1" s="1"/>
  <c r="CH540" i="1"/>
  <c r="CI540" i="1" s="1"/>
  <c r="CJ540" i="1" s="1"/>
  <c r="CK540" i="1" s="1"/>
  <c r="CH536" i="1"/>
  <c r="CI536" i="1" s="1"/>
  <c r="CJ536" i="1" s="1"/>
  <c r="CK536" i="1" s="1"/>
  <c r="CH532" i="1"/>
  <c r="CI532" i="1" s="1"/>
  <c r="CJ532" i="1" s="1"/>
  <c r="CK532" i="1" s="1"/>
  <c r="CH528" i="1"/>
  <c r="CI528" i="1" s="1"/>
  <c r="CJ528" i="1" s="1"/>
  <c r="CK528" i="1" s="1"/>
  <c r="CH524" i="1"/>
  <c r="CI524" i="1" s="1"/>
  <c r="CJ524" i="1" s="1"/>
  <c r="CK524" i="1" s="1"/>
  <c r="CH520" i="1"/>
  <c r="CI520" i="1" s="1"/>
  <c r="CJ520" i="1" s="1"/>
  <c r="CK520" i="1" s="1"/>
  <c r="CH516" i="1"/>
  <c r="CI516" i="1" s="1"/>
  <c r="CJ516" i="1" s="1"/>
  <c r="CK516" i="1" s="1"/>
  <c r="CH512" i="1"/>
  <c r="CI512" i="1" s="1"/>
  <c r="CJ512" i="1" s="1"/>
  <c r="CK512" i="1" s="1"/>
  <c r="CH508" i="1"/>
  <c r="CI508" i="1" s="1"/>
  <c r="CJ508" i="1" s="1"/>
  <c r="CK508" i="1" s="1"/>
  <c r="CH504" i="1"/>
  <c r="CI504" i="1" s="1"/>
  <c r="CJ504" i="1" s="1"/>
  <c r="CH500" i="1"/>
  <c r="CI500" i="1" s="1"/>
  <c r="CJ500" i="1" s="1"/>
  <c r="CK500" i="1" s="1"/>
  <c r="CH496" i="1"/>
  <c r="CI496" i="1" s="1"/>
  <c r="CJ496" i="1" s="1"/>
  <c r="CK496" i="1" s="1"/>
  <c r="CH492" i="1"/>
  <c r="CI492" i="1" s="1"/>
  <c r="CJ492" i="1" s="1"/>
  <c r="CK492" i="1" s="1"/>
  <c r="CH488" i="1"/>
  <c r="CI488" i="1" s="1"/>
  <c r="CJ488" i="1" s="1"/>
  <c r="CK488" i="1" s="1"/>
  <c r="CH484" i="1"/>
  <c r="CI484" i="1" s="1"/>
  <c r="CJ484" i="1" s="1"/>
  <c r="CK484" i="1" s="1"/>
  <c r="CH480" i="1"/>
  <c r="CI480" i="1" s="1"/>
  <c r="CJ480" i="1" s="1"/>
  <c r="CK480" i="1" s="1"/>
  <c r="CH476" i="1"/>
  <c r="CI476" i="1" s="1"/>
  <c r="CJ476" i="1" s="1"/>
  <c r="CK476" i="1" s="1"/>
  <c r="CH472" i="1"/>
  <c r="CI472" i="1" s="1"/>
  <c r="CJ472" i="1" s="1"/>
  <c r="CK472" i="1" s="1"/>
  <c r="CH468" i="1"/>
  <c r="CI468" i="1" s="1"/>
  <c r="CJ468" i="1" s="1"/>
  <c r="CK468" i="1" s="1"/>
  <c r="CH464" i="1"/>
  <c r="CI464" i="1" s="1"/>
  <c r="CJ464" i="1" s="1"/>
  <c r="CK464" i="1" s="1"/>
  <c r="CH460" i="1"/>
  <c r="CI460" i="1" s="1"/>
  <c r="CJ460" i="1" s="1"/>
  <c r="CK460" i="1" s="1"/>
  <c r="CH456" i="1"/>
  <c r="CI456" i="1" s="1"/>
  <c r="CJ456" i="1" s="1"/>
  <c r="CK456" i="1" s="1"/>
  <c r="CH452" i="1"/>
  <c r="CI452" i="1" s="1"/>
  <c r="CJ452" i="1" s="1"/>
  <c r="CK452" i="1" s="1"/>
  <c r="CH448" i="1"/>
  <c r="CI448" i="1" s="1"/>
  <c r="CJ448" i="1" s="1"/>
  <c r="CK448" i="1" s="1"/>
  <c r="CH444" i="1"/>
  <c r="CI444" i="1" s="1"/>
  <c r="CJ444" i="1" s="1"/>
  <c r="CK444" i="1" s="1"/>
  <c r="CH440" i="1"/>
  <c r="CI440" i="1" s="1"/>
  <c r="CJ440" i="1" s="1"/>
  <c r="CK440" i="1" s="1"/>
  <c r="CH436" i="1"/>
  <c r="CI436" i="1" s="1"/>
  <c r="CJ436" i="1" s="1"/>
  <c r="CK436" i="1" s="1"/>
  <c r="CH432" i="1"/>
  <c r="CI432" i="1" s="1"/>
  <c r="CJ432" i="1" s="1"/>
  <c r="CK432" i="1" s="1"/>
  <c r="CH428" i="1"/>
  <c r="CI428" i="1" s="1"/>
  <c r="CJ428" i="1" s="1"/>
  <c r="CK428" i="1" s="1"/>
  <c r="CH424" i="1"/>
  <c r="CI424" i="1" s="1"/>
  <c r="CJ424" i="1" s="1"/>
  <c r="CK424" i="1" s="1"/>
  <c r="CH420" i="1"/>
  <c r="CI420" i="1" s="1"/>
  <c r="CJ420" i="1" s="1"/>
  <c r="CK420" i="1" s="1"/>
  <c r="CH416" i="1"/>
  <c r="CI416" i="1" s="1"/>
  <c r="CJ416" i="1" s="1"/>
  <c r="CK416" i="1" s="1"/>
  <c r="CH412" i="1"/>
  <c r="CI412" i="1" s="1"/>
  <c r="CJ412" i="1" s="1"/>
  <c r="CK412" i="1" s="1"/>
  <c r="CH408" i="1"/>
  <c r="CI408" i="1" s="1"/>
  <c r="CJ408" i="1" s="1"/>
  <c r="CK408" i="1" s="1"/>
  <c r="CH404" i="1"/>
  <c r="CI404" i="1" s="1"/>
  <c r="CJ404" i="1" s="1"/>
  <c r="CK404" i="1" s="1"/>
  <c r="CH400" i="1"/>
  <c r="CI400" i="1" s="1"/>
  <c r="CJ400" i="1" s="1"/>
  <c r="CK400" i="1" s="1"/>
  <c r="CH396" i="1"/>
  <c r="CI396" i="1" s="1"/>
  <c r="CJ396" i="1" s="1"/>
  <c r="CK396" i="1" s="1"/>
  <c r="CH392" i="1"/>
  <c r="CI392" i="1" s="1"/>
  <c r="CJ392" i="1" s="1"/>
  <c r="CK392" i="1" s="1"/>
  <c r="CH388" i="1"/>
  <c r="CI388" i="1" s="1"/>
  <c r="CJ388" i="1" s="1"/>
  <c r="CK388" i="1" s="1"/>
  <c r="CH384" i="1"/>
  <c r="CI384" i="1" s="1"/>
  <c r="CJ384" i="1" s="1"/>
  <c r="CK384" i="1" s="1"/>
  <c r="CH380" i="1"/>
  <c r="CI380" i="1" s="1"/>
  <c r="CJ380" i="1" s="1"/>
  <c r="CK380" i="1" s="1"/>
  <c r="CH376" i="1"/>
  <c r="CI376" i="1" s="1"/>
  <c r="CJ376" i="1" s="1"/>
  <c r="CK376" i="1" s="1"/>
  <c r="CH372" i="1"/>
  <c r="CI372" i="1" s="1"/>
  <c r="CJ372" i="1" s="1"/>
  <c r="CK372" i="1" s="1"/>
  <c r="CH368" i="1"/>
  <c r="CI368" i="1" s="1"/>
  <c r="CJ368" i="1" s="1"/>
  <c r="CK368" i="1" s="1"/>
  <c r="CH364" i="1"/>
  <c r="CI364" i="1" s="1"/>
  <c r="CJ364" i="1" s="1"/>
  <c r="CK364" i="1" s="1"/>
  <c r="CH360" i="1"/>
  <c r="CI360" i="1" s="1"/>
  <c r="CJ360" i="1" s="1"/>
  <c r="CK360" i="1" s="1"/>
  <c r="CH356" i="1"/>
  <c r="CI356" i="1" s="1"/>
  <c r="CJ356" i="1" s="1"/>
  <c r="CK356" i="1" s="1"/>
  <c r="CH352" i="1"/>
  <c r="CI352" i="1" s="1"/>
  <c r="CJ352" i="1" s="1"/>
  <c r="CK352" i="1" s="1"/>
  <c r="CH348" i="1"/>
  <c r="CI348" i="1" s="1"/>
  <c r="CJ348" i="1" s="1"/>
  <c r="CK348" i="1" s="1"/>
  <c r="CH344" i="1"/>
  <c r="CI344" i="1" s="1"/>
  <c r="CJ344" i="1" s="1"/>
  <c r="CK344" i="1" s="1"/>
  <c r="CH340" i="1"/>
  <c r="CI340" i="1" s="1"/>
  <c r="CJ340" i="1" s="1"/>
  <c r="CK340" i="1" s="1"/>
  <c r="CH336" i="1"/>
  <c r="CI336" i="1" s="1"/>
  <c r="CJ336" i="1" s="1"/>
  <c r="CK336" i="1" s="1"/>
  <c r="CH332" i="1"/>
  <c r="CI332" i="1" s="1"/>
  <c r="CJ332" i="1" s="1"/>
  <c r="CK332" i="1" s="1"/>
  <c r="CH328" i="1"/>
  <c r="CI328" i="1" s="1"/>
  <c r="CJ328" i="1" s="1"/>
  <c r="CK328" i="1" s="1"/>
  <c r="CH324" i="1"/>
  <c r="CI324" i="1" s="1"/>
  <c r="CJ324" i="1" s="1"/>
  <c r="CK324" i="1" s="1"/>
  <c r="CH320" i="1"/>
  <c r="CI320" i="1" s="1"/>
  <c r="CJ320" i="1" s="1"/>
  <c r="CK320" i="1" s="1"/>
  <c r="CH316" i="1"/>
  <c r="CI316" i="1" s="1"/>
  <c r="CJ316" i="1" s="1"/>
  <c r="CK316" i="1" s="1"/>
  <c r="CH312" i="1"/>
  <c r="CI312" i="1" s="1"/>
  <c r="CJ312" i="1" s="1"/>
  <c r="CK312" i="1" s="1"/>
  <c r="CH308" i="1"/>
  <c r="CI308" i="1" s="1"/>
  <c r="CJ308" i="1" s="1"/>
  <c r="CK308" i="1" s="1"/>
  <c r="CH304" i="1"/>
  <c r="CI304" i="1" s="1"/>
  <c r="CJ304" i="1" s="1"/>
  <c r="CK304" i="1" s="1"/>
  <c r="CH300" i="1"/>
  <c r="CI300" i="1" s="1"/>
  <c r="CJ300" i="1" s="1"/>
  <c r="CK300" i="1" s="1"/>
  <c r="CH296" i="1"/>
  <c r="CI296" i="1" s="1"/>
  <c r="CJ296" i="1" s="1"/>
  <c r="CK296" i="1" s="1"/>
  <c r="CH292" i="1"/>
  <c r="CI292" i="1" s="1"/>
  <c r="CJ292" i="1" s="1"/>
  <c r="CK292" i="1" s="1"/>
  <c r="CH288" i="1"/>
  <c r="CI288" i="1" s="1"/>
  <c r="CJ288" i="1" s="1"/>
  <c r="CK288" i="1" s="1"/>
  <c r="CH284" i="1"/>
  <c r="CI284" i="1" s="1"/>
  <c r="CJ284" i="1" s="1"/>
  <c r="CK284" i="1" s="1"/>
  <c r="CH280" i="1"/>
  <c r="CI280" i="1" s="1"/>
  <c r="CH276" i="1"/>
  <c r="CI276" i="1" s="1"/>
  <c r="CJ276" i="1" s="1"/>
  <c r="CK276" i="1" s="1"/>
  <c r="CH272" i="1"/>
  <c r="CI272" i="1" s="1"/>
  <c r="CJ272" i="1" s="1"/>
  <c r="CK272" i="1" s="1"/>
  <c r="CH268" i="1"/>
  <c r="CI268" i="1" s="1"/>
  <c r="CJ268" i="1" s="1"/>
  <c r="CK268" i="1" s="1"/>
  <c r="CH264" i="1"/>
  <c r="CI264" i="1" s="1"/>
  <c r="CJ264" i="1" s="1"/>
  <c r="CK264" i="1" s="1"/>
  <c r="CH260" i="1"/>
  <c r="CI260" i="1" s="1"/>
  <c r="CJ260" i="1" s="1"/>
  <c r="CK260" i="1" s="1"/>
  <c r="CH256" i="1"/>
  <c r="CI256" i="1" s="1"/>
  <c r="CJ256" i="1" s="1"/>
  <c r="CK256" i="1" s="1"/>
  <c r="CH252" i="1"/>
  <c r="CI252" i="1" s="1"/>
  <c r="CJ252" i="1" s="1"/>
  <c r="CK252" i="1" s="1"/>
  <c r="CH248" i="1"/>
  <c r="CI248" i="1" s="1"/>
  <c r="CJ248" i="1" s="1"/>
  <c r="CK248" i="1" s="1"/>
  <c r="CH244" i="1"/>
  <c r="CI244" i="1" s="1"/>
  <c r="CJ244" i="1" s="1"/>
  <c r="CK244" i="1" s="1"/>
  <c r="CH240" i="1"/>
  <c r="CI240" i="1" s="1"/>
  <c r="CJ240" i="1" s="1"/>
  <c r="CK240" i="1" s="1"/>
  <c r="CH236" i="1"/>
  <c r="CI236" i="1" s="1"/>
  <c r="CJ236" i="1" s="1"/>
  <c r="CK236" i="1" s="1"/>
  <c r="CH232" i="1"/>
  <c r="CI232" i="1" s="1"/>
  <c r="CH228" i="1"/>
  <c r="CI228" i="1" s="1"/>
  <c r="CJ228" i="1" s="1"/>
  <c r="CK228" i="1" s="1"/>
  <c r="CH224" i="1"/>
  <c r="CI224" i="1" s="1"/>
  <c r="CJ224" i="1" s="1"/>
  <c r="CK224" i="1" s="1"/>
  <c r="CH220" i="1"/>
  <c r="CI220" i="1" s="1"/>
  <c r="CJ220" i="1" s="1"/>
  <c r="CK220" i="1" s="1"/>
  <c r="CH216" i="1"/>
  <c r="CI216" i="1" s="1"/>
  <c r="CJ216" i="1" s="1"/>
  <c r="CK216" i="1" s="1"/>
  <c r="CH212" i="1"/>
  <c r="CI212" i="1" s="1"/>
  <c r="CJ212" i="1" s="1"/>
  <c r="CK212" i="1" s="1"/>
  <c r="CH208" i="1"/>
  <c r="CI208" i="1" s="1"/>
  <c r="CJ208" i="1" s="1"/>
  <c r="CK208" i="1" s="1"/>
  <c r="CH204" i="1"/>
  <c r="CI204" i="1" s="1"/>
  <c r="CJ204" i="1" s="1"/>
  <c r="CH200" i="1"/>
  <c r="CI200" i="1" s="1"/>
  <c r="CJ200" i="1" s="1"/>
  <c r="CH196" i="1"/>
  <c r="CI196" i="1" s="1"/>
  <c r="CJ196" i="1" s="1"/>
  <c r="CH192" i="1"/>
  <c r="CI192" i="1" s="1"/>
  <c r="CJ192" i="1" s="1"/>
  <c r="CK192" i="1" s="1"/>
  <c r="CH188" i="1"/>
  <c r="CI188" i="1" s="1"/>
  <c r="CJ188" i="1" s="1"/>
  <c r="CK188" i="1" s="1"/>
  <c r="CH184" i="1"/>
  <c r="CI184" i="1" s="1"/>
  <c r="CJ184" i="1" s="1"/>
  <c r="CK184" i="1" s="1"/>
  <c r="CH180" i="1"/>
  <c r="CI180" i="1" s="1"/>
  <c r="CJ180" i="1" s="1"/>
  <c r="CK180" i="1" s="1"/>
  <c r="CH176" i="1"/>
  <c r="CI176" i="1" s="1"/>
  <c r="CJ176" i="1" s="1"/>
  <c r="CK176" i="1" s="1"/>
  <c r="CH172" i="1"/>
  <c r="CI172" i="1" s="1"/>
  <c r="CH168" i="1"/>
  <c r="CI168" i="1" s="1"/>
  <c r="CJ168" i="1" s="1"/>
  <c r="CK168" i="1" s="1"/>
  <c r="CH164" i="1"/>
  <c r="CI164" i="1" s="1"/>
  <c r="CJ164" i="1" s="1"/>
  <c r="CK164" i="1" s="1"/>
  <c r="CH160" i="1"/>
  <c r="CI160" i="1" s="1"/>
  <c r="CJ160" i="1" s="1"/>
  <c r="CK160" i="1" s="1"/>
  <c r="CH156" i="1"/>
  <c r="CI156" i="1" s="1"/>
  <c r="CJ156" i="1" s="1"/>
  <c r="CK156" i="1" s="1"/>
  <c r="CH152" i="1"/>
  <c r="CI152" i="1" s="1"/>
  <c r="CJ152" i="1" s="1"/>
  <c r="CK152" i="1" s="1"/>
  <c r="CH148" i="1"/>
  <c r="CI148" i="1" s="1"/>
  <c r="CJ148" i="1" s="1"/>
  <c r="CK148" i="1" s="1"/>
  <c r="CH144" i="1"/>
  <c r="CI144" i="1" s="1"/>
  <c r="CJ144" i="1" s="1"/>
  <c r="CK144" i="1" s="1"/>
  <c r="CH140" i="1"/>
  <c r="CI140" i="1" s="1"/>
  <c r="CJ140" i="1" s="1"/>
  <c r="CK140" i="1" s="1"/>
  <c r="CH136" i="1"/>
  <c r="CI136" i="1" s="1"/>
  <c r="CJ136" i="1" s="1"/>
  <c r="CK136" i="1" s="1"/>
  <c r="CH132" i="1"/>
  <c r="CI132" i="1" s="1"/>
  <c r="CJ132" i="1" s="1"/>
  <c r="CK132" i="1" s="1"/>
  <c r="CH128" i="1"/>
  <c r="CI128" i="1" s="1"/>
  <c r="CJ128" i="1" s="1"/>
  <c r="CK128" i="1" s="1"/>
  <c r="CH124" i="1"/>
  <c r="CI124" i="1" s="1"/>
  <c r="CJ124" i="1" s="1"/>
  <c r="CK124" i="1" s="1"/>
  <c r="CH120" i="1"/>
  <c r="CI120" i="1" s="1"/>
  <c r="CJ120" i="1" s="1"/>
  <c r="CK120" i="1" s="1"/>
  <c r="CH116" i="1"/>
  <c r="CI116" i="1" s="1"/>
  <c r="CJ116" i="1" s="1"/>
  <c r="CK116" i="1" s="1"/>
  <c r="CH112" i="1"/>
  <c r="CI112" i="1" s="1"/>
  <c r="CJ112" i="1" s="1"/>
  <c r="CK112" i="1" s="1"/>
  <c r="CH108" i="1"/>
  <c r="CI108" i="1" s="1"/>
  <c r="CJ108" i="1" s="1"/>
  <c r="CK108" i="1" s="1"/>
  <c r="CH104" i="1"/>
  <c r="CI104" i="1" s="1"/>
  <c r="CJ104" i="1" s="1"/>
  <c r="CK104" i="1" s="1"/>
  <c r="CH100" i="1"/>
  <c r="CI100" i="1" s="1"/>
  <c r="CJ100" i="1" s="1"/>
  <c r="CK100" i="1" s="1"/>
  <c r="CH96" i="1"/>
  <c r="CI96" i="1" s="1"/>
  <c r="CJ96" i="1" s="1"/>
  <c r="CK96" i="1" s="1"/>
  <c r="CH92" i="1"/>
  <c r="CI92" i="1" s="1"/>
  <c r="CJ92" i="1" s="1"/>
  <c r="CK92" i="1" s="1"/>
  <c r="CH88" i="1"/>
  <c r="CI88" i="1" s="1"/>
  <c r="CJ88" i="1" s="1"/>
  <c r="CK88" i="1" s="1"/>
  <c r="CH84" i="1"/>
  <c r="CI84" i="1" s="1"/>
  <c r="CJ84" i="1" s="1"/>
  <c r="CK84" i="1" s="1"/>
  <c r="CH80" i="1"/>
  <c r="CI80" i="1" s="1"/>
  <c r="CJ80" i="1" s="1"/>
  <c r="CK80" i="1" s="1"/>
  <c r="CH72" i="1"/>
  <c r="CI72" i="1" s="1"/>
  <c r="CJ72" i="1" s="1"/>
  <c r="CK72" i="1" s="1"/>
  <c r="CH68" i="1"/>
  <c r="CI68" i="1" s="1"/>
  <c r="CJ68" i="1" s="1"/>
  <c r="CK68" i="1" s="1"/>
  <c r="CH64" i="1"/>
  <c r="CI64" i="1" s="1"/>
  <c r="CJ64" i="1" s="1"/>
  <c r="CK64" i="1" s="1"/>
  <c r="CH60" i="1"/>
  <c r="CI60" i="1" s="1"/>
  <c r="CJ60" i="1" s="1"/>
  <c r="CK60" i="1" s="1"/>
  <c r="CH56" i="1"/>
  <c r="CI56" i="1" s="1"/>
  <c r="CJ56" i="1" s="1"/>
  <c r="CK56" i="1" s="1"/>
  <c r="CH52" i="1"/>
  <c r="CI52" i="1" s="1"/>
  <c r="CJ52" i="1" s="1"/>
  <c r="CK52" i="1" s="1"/>
  <c r="CH48" i="1"/>
  <c r="CI48" i="1" s="1"/>
  <c r="CJ48" i="1" s="1"/>
  <c r="CK48" i="1" s="1"/>
  <c r="CH44" i="1"/>
  <c r="CI44" i="1" s="1"/>
  <c r="CJ44" i="1" s="1"/>
  <c r="CK44" i="1" s="1"/>
  <c r="CH40" i="1"/>
  <c r="CI40" i="1" s="1"/>
  <c r="CJ40" i="1" s="1"/>
  <c r="CK40" i="1" s="1"/>
  <c r="CH36" i="1"/>
  <c r="CI36" i="1" s="1"/>
  <c r="CH32" i="1"/>
  <c r="CI32" i="1" s="1"/>
  <c r="CJ32" i="1" s="1"/>
  <c r="CK32" i="1" s="1"/>
  <c r="CH28" i="1"/>
  <c r="CI28" i="1" s="1"/>
  <c r="CJ28" i="1" s="1"/>
  <c r="CK28" i="1" s="1"/>
  <c r="CH24" i="1"/>
  <c r="CI24" i="1" s="1"/>
  <c r="CJ24" i="1" s="1"/>
  <c r="CK24" i="1" s="1"/>
  <c r="CH20" i="1"/>
  <c r="CI20" i="1" s="1"/>
  <c r="CJ20" i="1" s="1"/>
  <c r="CK20" i="1" s="1"/>
  <c r="CH16" i="1"/>
  <c r="CI16" i="1" s="1"/>
  <c r="CJ16" i="1" s="1"/>
  <c r="CK16" i="1" s="1"/>
  <c r="CH12" i="1"/>
  <c r="CI12" i="1" s="1"/>
  <c r="CJ12" i="1" s="1"/>
  <c r="CK12" i="1" s="1"/>
  <c r="CH8" i="1"/>
  <c r="CI8" i="1" s="1"/>
  <c r="CJ8" i="1" s="1"/>
  <c r="CK8" i="1" s="1"/>
  <c r="CH4" i="1"/>
  <c r="CI4" i="1" s="1"/>
  <c r="CJ4" i="1" s="1"/>
  <c r="CK4" i="1" s="1"/>
  <c r="CH978" i="1"/>
  <c r="CH974" i="1"/>
  <c r="CI974" i="1" s="1"/>
  <c r="CJ974" i="1" s="1"/>
  <c r="CK974" i="1" s="1"/>
  <c r="CH970" i="1"/>
  <c r="CI970" i="1" s="1"/>
  <c r="CJ970" i="1" s="1"/>
  <c r="CK970" i="1" s="1"/>
  <c r="CH966" i="1"/>
  <c r="CI966" i="1" s="1"/>
  <c r="CJ966" i="1" s="1"/>
  <c r="CK966" i="1" s="1"/>
  <c r="CH962" i="1"/>
  <c r="CI962" i="1" s="1"/>
  <c r="CJ962" i="1" s="1"/>
  <c r="CK962" i="1" s="1"/>
  <c r="CH958" i="1"/>
  <c r="CI958" i="1" s="1"/>
  <c r="CJ958" i="1" s="1"/>
  <c r="CK958" i="1" s="1"/>
  <c r="CH954" i="1"/>
  <c r="CI954" i="1" s="1"/>
  <c r="CJ954" i="1" s="1"/>
  <c r="CK954" i="1" s="1"/>
  <c r="CH950" i="1"/>
  <c r="CI950" i="1" s="1"/>
  <c r="CJ950" i="1" s="1"/>
  <c r="CK950" i="1" s="1"/>
  <c r="CH946" i="1"/>
  <c r="CI946" i="1" s="1"/>
  <c r="CJ946" i="1" s="1"/>
  <c r="CK946" i="1" s="1"/>
  <c r="CH942" i="1"/>
  <c r="CI942" i="1" s="1"/>
  <c r="CJ942" i="1" s="1"/>
  <c r="CH938" i="1"/>
  <c r="CI938" i="1" s="1"/>
  <c r="CJ938" i="1" s="1"/>
  <c r="CK938" i="1" s="1"/>
  <c r="CH934" i="1"/>
  <c r="CI934" i="1" s="1"/>
  <c r="CH930" i="1"/>
  <c r="CI930" i="1" s="1"/>
  <c r="CJ930" i="1" s="1"/>
  <c r="CK930" i="1" s="1"/>
  <c r="CH926" i="1"/>
  <c r="CI926" i="1" s="1"/>
  <c r="CJ926" i="1" s="1"/>
  <c r="CH922" i="1"/>
  <c r="CI922" i="1" s="1"/>
  <c r="CJ922" i="1" s="1"/>
  <c r="CH918" i="1"/>
  <c r="CI918" i="1" s="1"/>
  <c r="CJ918" i="1" s="1"/>
  <c r="CK918" i="1" s="1"/>
  <c r="CH914" i="1"/>
  <c r="CI914" i="1" s="1"/>
  <c r="CJ914" i="1" s="1"/>
  <c r="CK914" i="1" s="1"/>
  <c r="CH910" i="1"/>
  <c r="CI910" i="1" s="1"/>
  <c r="CJ910" i="1" s="1"/>
  <c r="CK910" i="1" s="1"/>
  <c r="CH906" i="1"/>
  <c r="CI906" i="1" s="1"/>
  <c r="CH902" i="1"/>
  <c r="CI902" i="1" s="1"/>
  <c r="CJ902" i="1" s="1"/>
  <c r="CK902" i="1" s="1"/>
  <c r="CH898" i="1"/>
  <c r="CI898" i="1" s="1"/>
  <c r="CJ898" i="1" s="1"/>
  <c r="CK898" i="1" s="1"/>
  <c r="CH894" i="1"/>
  <c r="CI894" i="1" s="1"/>
  <c r="CJ894" i="1" s="1"/>
  <c r="CK894" i="1" s="1"/>
  <c r="CH890" i="1"/>
  <c r="CI890" i="1" s="1"/>
  <c r="CJ890" i="1" s="1"/>
  <c r="CK890" i="1" s="1"/>
  <c r="CH886" i="1"/>
  <c r="CI886" i="1" s="1"/>
  <c r="CJ886" i="1" s="1"/>
  <c r="CK886" i="1" s="1"/>
  <c r="CH882" i="1"/>
  <c r="CI882" i="1" s="1"/>
  <c r="CJ882" i="1" s="1"/>
  <c r="CK882" i="1" s="1"/>
  <c r="CH878" i="1"/>
  <c r="CI878" i="1" s="1"/>
  <c r="CJ878" i="1" s="1"/>
  <c r="CK878" i="1" s="1"/>
  <c r="CH874" i="1"/>
  <c r="CI874" i="1" s="1"/>
  <c r="CJ874" i="1" s="1"/>
  <c r="CK874" i="1" s="1"/>
  <c r="CH870" i="1"/>
  <c r="CI870" i="1" s="1"/>
  <c r="CJ870" i="1" s="1"/>
  <c r="CK870" i="1" s="1"/>
  <c r="CH866" i="1"/>
  <c r="CI866" i="1" s="1"/>
  <c r="CJ866" i="1" s="1"/>
  <c r="CK866" i="1" s="1"/>
  <c r="CH862" i="1"/>
  <c r="CI862" i="1" s="1"/>
  <c r="CJ862" i="1" s="1"/>
  <c r="CK862" i="1" s="1"/>
  <c r="CH858" i="1"/>
  <c r="CI858" i="1" s="1"/>
  <c r="CJ858" i="1" s="1"/>
  <c r="CK858" i="1" s="1"/>
  <c r="CH854" i="1"/>
  <c r="CI854" i="1" s="1"/>
  <c r="CJ854" i="1" s="1"/>
  <c r="CK854" i="1" s="1"/>
  <c r="CH850" i="1"/>
  <c r="CI850" i="1" s="1"/>
  <c r="CJ850" i="1" s="1"/>
  <c r="CK850" i="1" s="1"/>
  <c r="CH846" i="1"/>
  <c r="CI846" i="1" s="1"/>
  <c r="CJ846" i="1" s="1"/>
  <c r="CK846" i="1" s="1"/>
  <c r="CH842" i="1"/>
  <c r="CI842" i="1" s="1"/>
  <c r="CJ842" i="1" s="1"/>
  <c r="CK842" i="1" s="1"/>
  <c r="CH838" i="1"/>
  <c r="CI838" i="1" s="1"/>
  <c r="CJ838" i="1" s="1"/>
  <c r="CK838" i="1" s="1"/>
  <c r="CH834" i="1"/>
  <c r="CI834" i="1" s="1"/>
  <c r="CJ834" i="1" s="1"/>
  <c r="CK834" i="1" s="1"/>
  <c r="CH830" i="1"/>
  <c r="CH826" i="1"/>
  <c r="CH822" i="1"/>
  <c r="CH818" i="1"/>
  <c r="CH814" i="1"/>
  <c r="CH810" i="1"/>
  <c r="CH806" i="1"/>
  <c r="CH802" i="1"/>
  <c r="CH798" i="1"/>
  <c r="CH794" i="1"/>
  <c r="CH790" i="1"/>
  <c r="CH786" i="1"/>
  <c r="CH782" i="1"/>
  <c r="CH778" i="1"/>
  <c r="CH774" i="1"/>
  <c r="CH770" i="1"/>
  <c r="CH766" i="1"/>
  <c r="CH762" i="1"/>
  <c r="CH758" i="1"/>
  <c r="CH754" i="1"/>
  <c r="CH750" i="1"/>
  <c r="CH746" i="1"/>
  <c r="CH742" i="1"/>
  <c r="CH738" i="1"/>
  <c r="CH734" i="1"/>
  <c r="CH730" i="1"/>
  <c r="CH726" i="1"/>
  <c r="CH722" i="1"/>
  <c r="CH718" i="1"/>
  <c r="CI718" i="1" s="1"/>
  <c r="CJ718" i="1" s="1"/>
  <c r="CK718" i="1" s="1"/>
  <c r="CH714" i="1"/>
  <c r="CI714" i="1" s="1"/>
  <c r="CJ714" i="1" s="1"/>
  <c r="CK714" i="1" s="1"/>
  <c r="CH710" i="1"/>
  <c r="CI710" i="1" s="1"/>
  <c r="CJ710" i="1" s="1"/>
  <c r="CK710" i="1" s="1"/>
  <c r="CH706" i="1"/>
  <c r="CI706" i="1" s="1"/>
  <c r="CJ706" i="1" s="1"/>
  <c r="CK706" i="1" s="1"/>
  <c r="CH702" i="1"/>
  <c r="CI702" i="1" s="1"/>
  <c r="CJ702" i="1" s="1"/>
  <c r="CK702" i="1" s="1"/>
  <c r="CH698" i="1"/>
  <c r="CI698" i="1" s="1"/>
  <c r="CJ698" i="1" s="1"/>
  <c r="CK698" i="1" s="1"/>
  <c r="CH694" i="1"/>
  <c r="CI694" i="1" s="1"/>
  <c r="CJ694" i="1" s="1"/>
  <c r="CK694" i="1" s="1"/>
  <c r="CH690" i="1"/>
  <c r="CI690" i="1" s="1"/>
  <c r="CJ690" i="1" s="1"/>
  <c r="CK690" i="1" s="1"/>
  <c r="CH686" i="1"/>
  <c r="CI686" i="1" s="1"/>
  <c r="CJ686" i="1" s="1"/>
  <c r="CK686" i="1" s="1"/>
  <c r="CH682" i="1"/>
  <c r="CI682" i="1" s="1"/>
  <c r="CJ682" i="1" s="1"/>
  <c r="CK682" i="1" s="1"/>
  <c r="CH678" i="1"/>
  <c r="CI678" i="1" s="1"/>
  <c r="CJ678" i="1" s="1"/>
  <c r="CK678" i="1" s="1"/>
  <c r="CH674" i="1"/>
  <c r="CI674" i="1" s="1"/>
  <c r="CJ674" i="1" s="1"/>
  <c r="CK674" i="1" s="1"/>
  <c r="CH670" i="1"/>
  <c r="CI670" i="1" s="1"/>
  <c r="CJ670" i="1" s="1"/>
  <c r="CK670" i="1" s="1"/>
  <c r="CH666" i="1"/>
  <c r="CI666" i="1" s="1"/>
  <c r="CJ666" i="1" s="1"/>
  <c r="CK666" i="1" s="1"/>
  <c r="CH662" i="1"/>
  <c r="CI662" i="1" s="1"/>
  <c r="CJ662" i="1" s="1"/>
  <c r="CK662" i="1" s="1"/>
  <c r="CH658" i="1"/>
  <c r="CI658" i="1" s="1"/>
  <c r="CJ658" i="1" s="1"/>
  <c r="CK658" i="1" s="1"/>
  <c r="CH654" i="1"/>
  <c r="CI654" i="1" s="1"/>
  <c r="CJ654" i="1" s="1"/>
  <c r="CK654" i="1" s="1"/>
  <c r="CH650" i="1"/>
  <c r="CI650" i="1" s="1"/>
  <c r="CJ650" i="1" s="1"/>
  <c r="CK650" i="1" s="1"/>
  <c r="CH646" i="1"/>
  <c r="CI646" i="1" s="1"/>
  <c r="CJ646" i="1" s="1"/>
  <c r="CK646" i="1" s="1"/>
  <c r="CH642" i="1"/>
  <c r="CI642" i="1" s="1"/>
  <c r="CJ642" i="1" s="1"/>
  <c r="CK642" i="1" s="1"/>
  <c r="CH638" i="1"/>
  <c r="CI638" i="1" s="1"/>
  <c r="CJ638" i="1" s="1"/>
  <c r="CK638" i="1" s="1"/>
  <c r="CH634" i="1"/>
  <c r="CI634" i="1" s="1"/>
  <c r="CJ634" i="1" s="1"/>
  <c r="CK634" i="1" s="1"/>
  <c r="CH630" i="1"/>
  <c r="CI630" i="1" s="1"/>
  <c r="CJ630" i="1" s="1"/>
  <c r="CK630" i="1" s="1"/>
  <c r="CH626" i="1"/>
  <c r="CI626" i="1" s="1"/>
  <c r="CJ626" i="1" s="1"/>
  <c r="CK626" i="1" s="1"/>
  <c r="CH622" i="1"/>
  <c r="CI622" i="1" s="1"/>
  <c r="CJ622" i="1" s="1"/>
  <c r="CK622" i="1" s="1"/>
  <c r="CH618" i="1"/>
  <c r="CI618" i="1" s="1"/>
  <c r="CJ618" i="1" s="1"/>
  <c r="CK618" i="1" s="1"/>
  <c r="CH614" i="1"/>
  <c r="CI614" i="1" s="1"/>
  <c r="CJ614" i="1" s="1"/>
  <c r="CK614" i="1" s="1"/>
  <c r="CH610" i="1"/>
  <c r="CI610" i="1" s="1"/>
  <c r="CJ610" i="1" s="1"/>
  <c r="CK610" i="1" s="1"/>
  <c r="CH606" i="1"/>
  <c r="CI606" i="1" s="1"/>
  <c r="CJ606" i="1" s="1"/>
  <c r="CK606" i="1" s="1"/>
  <c r="CH602" i="1"/>
  <c r="CI602" i="1" s="1"/>
  <c r="CJ602" i="1" s="1"/>
  <c r="CK602" i="1" s="1"/>
  <c r="CH598" i="1"/>
  <c r="CI598" i="1" s="1"/>
  <c r="CJ598" i="1" s="1"/>
  <c r="CK598" i="1" s="1"/>
  <c r="CH594" i="1"/>
  <c r="CI594" i="1" s="1"/>
  <c r="CJ594" i="1" s="1"/>
  <c r="CK594" i="1" s="1"/>
  <c r="CH590" i="1"/>
  <c r="CI590" i="1" s="1"/>
  <c r="CJ590" i="1" s="1"/>
  <c r="CK590" i="1" s="1"/>
  <c r="CH586" i="1"/>
  <c r="CI586" i="1" s="1"/>
  <c r="CJ586" i="1" s="1"/>
  <c r="CK586" i="1" s="1"/>
  <c r="CH582" i="1"/>
  <c r="CI582" i="1" s="1"/>
  <c r="CJ582" i="1" s="1"/>
  <c r="CK582" i="1" s="1"/>
  <c r="CH578" i="1"/>
  <c r="CI578" i="1" s="1"/>
  <c r="CJ578" i="1" s="1"/>
  <c r="CK578" i="1" s="1"/>
  <c r="CH574" i="1"/>
  <c r="CI574" i="1" s="1"/>
  <c r="CJ574" i="1" s="1"/>
  <c r="CK574" i="1" s="1"/>
  <c r="CH570" i="1"/>
  <c r="CI570" i="1" s="1"/>
  <c r="CJ570" i="1" s="1"/>
  <c r="CK570" i="1" s="1"/>
  <c r="CH566" i="1"/>
  <c r="CI566" i="1" s="1"/>
  <c r="CJ566" i="1" s="1"/>
  <c r="CK566" i="1" s="1"/>
  <c r="CH562" i="1"/>
  <c r="CI562" i="1" s="1"/>
  <c r="CJ562" i="1" s="1"/>
  <c r="CK562" i="1" s="1"/>
  <c r="CH558" i="1"/>
  <c r="CI558" i="1" s="1"/>
  <c r="CJ558" i="1" s="1"/>
  <c r="CK558" i="1" s="1"/>
  <c r="CH554" i="1"/>
  <c r="CI554" i="1" s="1"/>
  <c r="CJ554" i="1" s="1"/>
  <c r="CK554" i="1" s="1"/>
  <c r="CH550" i="1"/>
  <c r="CI550" i="1" s="1"/>
  <c r="CJ550" i="1" s="1"/>
  <c r="CK550" i="1" s="1"/>
  <c r="CH542" i="1"/>
  <c r="CI542" i="1" s="1"/>
  <c r="CJ542" i="1" s="1"/>
  <c r="CK542" i="1" s="1"/>
  <c r="CH538" i="1"/>
  <c r="CI538" i="1" s="1"/>
  <c r="CJ538" i="1" s="1"/>
  <c r="CK538" i="1" s="1"/>
  <c r="CH534" i="1"/>
  <c r="CI534" i="1" s="1"/>
  <c r="CJ534" i="1" s="1"/>
  <c r="CK534" i="1" s="1"/>
  <c r="CH530" i="1"/>
  <c r="CI530" i="1" s="1"/>
  <c r="CJ530" i="1" s="1"/>
  <c r="CK530" i="1" s="1"/>
  <c r="CH526" i="1"/>
  <c r="CI526" i="1" s="1"/>
  <c r="CJ526" i="1" s="1"/>
  <c r="CK526" i="1" s="1"/>
  <c r="CH522" i="1"/>
  <c r="CI522" i="1" s="1"/>
  <c r="CJ522" i="1" s="1"/>
  <c r="CK522" i="1" s="1"/>
  <c r="CH518" i="1"/>
  <c r="CI518" i="1" s="1"/>
  <c r="CJ518" i="1" s="1"/>
  <c r="CK518" i="1" s="1"/>
  <c r="CH514" i="1"/>
  <c r="CI514" i="1" s="1"/>
  <c r="CJ514" i="1" s="1"/>
  <c r="CK514" i="1" s="1"/>
  <c r="CH510" i="1"/>
  <c r="CI510" i="1" s="1"/>
  <c r="CJ510" i="1" s="1"/>
  <c r="CK510" i="1" s="1"/>
  <c r="CH506" i="1"/>
  <c r="CI506" i="1" s="1"/>
  <c r="CJ506" i="1" s="1"/>
  <c r="CK506" i="1" s="1"/>
  <c r="CH502" i="1"/>
  <c r="CI502" i="1" s="1"/>
  <c r="CH498" i="1"/>
  <c r="CI498" i="1" s="1"/>
  <c r="CJ498" i="1" s="1"/>
  <c r="CK498" i="1" s="1"/>
  <c r="CH494" i="1"/>
  <c r="CI494" i="1" s="1"/>
  <c r="CJ494" i="1" s="1"/>
  <c r="CK494" i="1" s="1"/>
  <c r="CH490" i="1"/>
  <c r="CI490" i="1" s="1"/>
  <c r="CJ490" i="1" s="1"/>
  <c r="CK490" i="1" s="1"/>
  <c r="CH486" i="1"/>
  <c r="CI486" i="1" s="1"/>
  <c r="CJ486" i="1" s="1"/>
  <c r="CK486" i="1" s="1"/>
  <c r="CH482" i="1"/>
  <c r="CI482" i="1" s="1"/>
  <c r="CJ482" i="1" s="1"/>
  <c r="CK482" i="1" s="1"/>
  <c r="CH478" i="1"/>
  <c r="CI478" i="1" s="1"/>
  <c r="CJ478" i="1" s="1"/>
  <c r="CK478" i="1" s="1"/>
  <c r="CH474" i="1"/>
  <c r="CI474" i="1" s="1"/>
  <c r="CJ474" i="1" s="1"/>
  <c r="CK474" i="1" s="1"/>
  <c r="CH470" i="1"/>
  <c r="CI470" i="1" s="1"/>
  <c r="CJ470" i="1" s="1"/>
  <c r="CK470" i="1" s="1"/>
  <c r="CH466" i="1"/>
  <c r="CI466" i="1" s="1"/>
  <c r="CJ466" i="1" s="1"/>
  <c r="CK466" i="1" s="1"/>
  <c r="CH462" i="1"/>
  <c r="CI462" i="1" s="1"/>
  <c r="CJ462" i="1" s="1"/>
  <c r="CK462" i="1" s="1"/>
  <c r="CH458" i="1"/>
  <c r="CI458" i="1" s="1"/>
  <c r="CJ458" i="1" s="1"/>
  <c r="CK458" i="1" s="1"/>
  <c r="CH454" i="1"/>
  <c r="CI454" i="1" s="1"/>
  <c r="CJ454" i="1" s="1"/>
  <c r="CK454" i="1" s="1"/>
  <c r="CH450" i="1"/>
  <c r="CI450" i="1" s="1"/>
  <c r="CJ450" i="1" s="1"/>
  <c r="CK450" i="1" s="1"/>
  <c r="CH446" i="1"/>
  <c r="CI446" i="1" s="1"/>
  <c r="CJ446" i="1" s="1"/>
  <c r="CK446" i="1" s="1"/>
  <c r="CH442" i="1"/>
  <c r="CI442" i="1" s="1"/>
  <c r="CJ442" i="1" s="1"/>
  <c r="CK442" i="1" s="1"/>
  <c r="CH438" i="1"/>
  <c r="CI438" i="1" s="1"/>
  <c r="CJ438" i="1" s="1"/>
  <c r="CK438" i="1" s="1"/>
  <c r="CH434" i="1"/>
  <c r="CI434" i="1" s="1"/>
  <c r="CJ434" i="1" s="1"/>
  <c r="CK434" i="1" s="1"/>
  <c r="CH430" i="1"/>
  <c r="CI430" i="1" s="1"/>
  <c r="CJ430" i="1" s="1"/>
  <c r="CK430" i="1" s="1"/>
  <c r="CH426" i="1"/>
  <c r="CI426" i="1" s="1"/>
  <c r="CJ426" i="1" s="1"/>
  <c r="CK426" i="1" s="1"/>
  <c r="CH422" i="1"/>
  <c r="CI422" i="1" s="1"/>
  <c r="CJ422" i="1" s="1"/>
  <c r="CK422" i="1" s="1"/>
  <c r="CH418" i="1"/>
  <c r="CI418" i="1" s="1"/>
  <c r="CJ418" i="1" s="1"/>
  <c r="CK418" i="1" s="1"/>
  <c r="CH414" i="1"/>
  <c r="CI414" i="1" s="1"/>
  <c r="CJ414" i="1" s="1"/>
  <c r="CK414" i="1" s="1"/>
  <c r="CH410" i="1"/>
  <c r="CI410" i="1" s="1"/>
  <c r="CJ410" i="1" s="1"/>
  <c r="CK410" i="1" s="1"/>
  <c r="CH406" i="1"/>
  <c r="CI406" i="1" s="1"/>
  <c r="CJ406" i="1" s="1"/>
  <c r="CK406" i="1" s="1"/>
  <c r="CH402" i="1"/>
  <c r="CI402" i="1" s="1"/>
  <c r="CJ402" i="1" s="1"/>
  <c r="CK402" i="1" s="1"/>
  <c r="CH398" i="1"/>
  <c r="CI398" i="1" s="1"/>
  <c r="CJ398" i="1" s="1"/>
  <c r="CK398" i="1" s="1"/>
  <c r="CH394" i="1"/>
  <c r="CI394" i="1" s="1"/>
  <c r="CJ394" i="1" s="1"/>
  <c r="CK394" i="1" s="1"/>
  <c r="CH390" i="1"/>
  <c r="CI390" i="1" s="1"/>
  <c r="CJ390" i="1" s="1"/>
  <c r="CK390" i="1" s="1"/>
  <c r="CH386" i="1"/>
  <c r="CI386" i="1" s="1"/>
  <c r="CJ386" i="1" s="1"/>
  <c r="CK386" i="1" s="1"/>
  <c r="CH382" i="1"/>
  <c r="CI382" i="1" s="1"/>
  <c r="CJ382" i="1" s="1"/>
  <c r="CK382" i="1" s="1"/>
  <c r="CH378" i="1"/>
  <c r="CI378" i="1" s="1"/>
  <c r="CJ378" i="1" s="1"/>
  <c r="CK378" i="1" s="1"/>
  <c r="CH374" i="1"/>
  <c r="CI374" i="1" s="1"/>
  <c r="CJ374" i="1" s="1"/>
  <c r="CK374" i="1" s="1"/>
  <c r="CH370" i="1"/>
  <c r="CI370" i="1" s="1"/>
  <c r="CJ370" i="1" s="1"/>
  <c r="CK370" i="1" s="1"/>
  <c r="CH366" i="1"/>
  <c r="CI366" i="1" s="1"/>
  <c r="CJ366" i="1" s="1"/>
  <c r="CK366" i="1" s="1"/>
  <c r="CH362" i="1"/>
  <c r="CI362" i="1" s="1"/>
  <c r="CJ362" i="1" s="1"/>
  <c r="CK362" i="1" s="1"/>
  <c r="CH358" i="1"/>
  <c r="CI358" i="1" s="1"/>
  <c r="CJ358" i="1" s="1"/>
  <c r="CK358" i="1" s="1"/>
  <c r="CH354" i="1"/>
  <c r="CI354" i="1" s="1"/>
  <c r="CJ354" i="1" s="1"/>
  <c r="CK354" i="1" s="1"/>
  <c r="CH350" i="1"/>
  <c r="CI350" i="1" s="1"/>
  <c r="CJ350" i="1" s="1"/>
  <c r="CK350" i="1" s="1"/>
  <c r="CH346" i="1"/>
  <c r="CI346" i="1" s="1"/>
  <c r="CJ346" i="1" s="1"/>
  <c r="CK346" i="1" s="1"/>
  <c r="CH342" i="1"/>
  <c r="CI342" i="1" s="1"/>
  <c r="CJ342" i="1" s="1"/>
  <c r="CK342" i="1" s="1"/>
  <c r="CH338" i="1"/>
  <c r="CI338" i="1" s="1"/>
  <c r="CJ338" i="1" s="1"/>
  <c r="CK338" i="1" s="1"/>
  <c r="CH334" i="1"/>
  <c r="CI334" i="1" s="1"/>
  <c r="CJ334" i="1" s="1"/>
  <c r="CK334" i="1" s="1"/>
  <c r="CH330" i="1"/>
  <c r="CI330" i="1" s="1"/>
  <c r="CJ330" i="1" s="1"/>
  <c r="CK330" i="1" s="1"/>
  <c r="CH326" i="1"/>
  <c r="CI326" i="1" s="1"/>
  <c r="CJ326" i="1" s="1"/>
  <c r="CK326" i="1" s="1"/>
  <c r="CH322" i="1"/>
  <c r="CI322" i="1" s="1"/>
  <c r="CJ322" i="1" s="1"/>
  <c r="CK322" i="1" s="1"/>
  <c r="CH318" i="1"/>
  <c r="CI318" i="1" s="1"/>
  <c r="CJ318" i="1" s="1"/>
  <c r="CK318" i="1" s="1"/>
  <c r="CH314" i="1"/>
  <c r="CI314" i="1" s="1"/>
  <c r="CJ314" i="1" s="1"/>
  <c r="CK314" i="1" s="1"/>
  <c r="CH310" i="1"/>
  <c r="CI310" i="1" s="1"/>
  <c r="CJ310" i="1" s="1"/>
  <c r="CK310" i="1" s="1"/>
  <c r="CH306" i="1"/>
  <c r="CI306" i="1" s="1"/>
  <c r="CJ306" i="1" s="1"/>
  <c r="CK306" i="1" s="1"/>
  <c r="CH302" i="1"/>
  <c r="CH298" i="1"/>
  <c r="CI298" i="1" s="1"/>
  <c r="CJ298" i="1" s="1"/>
  <c r="CK298" i="1" s="1"/>
  <c r="CH294" i="1"/>
  <c r="CI294" i="1" s="1"/>
  <c r="CJ294" i="1" s="1"/>
  <c r="CK294" i="1" s="1"/>
  <c r="CH290" i="1"/>
  <c r="CI290" i="1" s="1"/>
  <c r="CJ290" i="1" s="1"/>
  <c r="CK290" i="1" s="1"/>
  <c r="CH286" i="1"/>
  <c r="CI286" i="1" s="1"/>
  <c r="CJ286" i="1" s="1"/>
  <c r="CK286" i="1" s="1"/>
  <c r="CH282" i="1"/>
  <c r="CI282" i="1" s="1"/>
  <c r="CJ282" i="1" s="1"/>
  <c r="CK282" i="1" s="1"/>
  <c r="CH278" i="1"/>
  <c r="CI278" i="1" s="1"/>
  <c r="CJ278" i="1" s="1"/>
  <c r="CK278" i="1" s="1"/>
  <c r="CH274" i="1"/>
  <c r="CI274" i="1" s="1"/>
  <c r="CJ274" i="1" s="1"/>
  <c r="CK274" i="1" s="1"/>
  <c r="CH270" i="1"/>
  <c r="CI270" i="1" s="1"/>
  <c r="CJ270" i="1" s="1"/>
  <c r="CK270" i="1" s="1"/>
  <c r="CH266" i="1"/>
  <c r="CI266" i="1" s="1"/>
  <c r="CJ266" i="1" s="1"/>
  <c r="CK266" i="1" s="1"/>
  <c r="CH262" i="1"/>
  <c r="CI262" i="1" s="1"/>
  <c r="CJ262" i="1" s="1"/>
  <c r="CK262" i="1" s="1"/>
  <c r="CH258" i="1"/>
  <c r="CI258" i="1" s="1"/>
  <c r="CH254" i="1"/>
  <c r="CI254" i="1" s="1"/>
  <c r="CJ254" i="1" s="1"/>
  <c r="CK254" i="1" s="1"/>
  <c r="CH250" i="1"/>
  <c r="CI250" i="1" s="1"/>
  <c r="CJ250" i="1" s="1"/>
  <c r="CK250" i="1" s="1"/>
  <c r="CH246" i="1"/>
  <c r="CI246" i="1" s="1"/>
  <c r="CJ246" i="1" s="1"/>
  <c r="CK246" i="1" s="1"/>
  <c r="CH242" i="1"/>
  <c r="CI242" i="1" s="1"/>
  <c r="CJ242" i="1" s="1"/>
  <c r="CK242" i="1" s="1"/>
  <c r="CH238" i="1"/>
  <c r="CI238" i="1" s="1"/>
  <c r="CJ238" i="1" s="1"/>
  <c r="CK238" i="1" s="1"/>
  <c r="CH234" i="1"/>
  <c r="CI234" i="1" s="1"/>
  <c r="CJ234" i="1" s="1"/>
  <c r="CK234" i="1" s="1"/>
  <c r="CH230" i="1"/>
  <c r="CI230" i="1" s="1"/>
  <c r="CH226" i="1"/>
  <c r="CI226" i="1" s="1"/>
  <c r="CJ226" i="1" s="1"/>
  <c r="CK226" i="1" s="1"/>
  <c r="CH222" i="1"/>
  <c r="CI222" i="1" s="1"/>
  <c r="CJ222" i="1" s="1"/>
  <c r="CK222" i="1" s="1"/>
  <c r="CH218" i="1"/>
  <c r="CI218" i="1" s="1"/>
  <c r="CJ218" i="1" s="1"/>
  <c r="CK218" i="1" s="1"/>
  <c r="CH214" i="1"/>
  <c r="CI214" i="1" s="1"/>
  <c r="CJ214" i="1" s="1"/>
  <c r="CK214" i="1" s="1"/>
  <c r="CH210" i="1"/>
  <c r="CI210" i="1" s="1"/>
  <c r="CJ210" i="1" s="1"/>
  <c r="CK210" i="1" s="1"/>
  <c r="CH206" i="1"/>
  <c r="CI206" i="1" s="1"/>
  <c r="CJ206" i="1" s="1"/>
  <c r="CK206" i="1" s="1"/>
  <c r="CH202" i="1"/>
  <c r="CI202" i="1" s="1"/>
  <c r="CJ202" i="1" s="1"/>
  <c r="CH198" i="1"/>
  <c r="CI198" i="1" s="1"/>
  <c r="CJ198" i="1" s="1"/>
  <c r="CH194" i="1"/>
  <c r="CI194" i="1" s="1"/>
  <c r="CJ194" i="1" s="1"/>
  <c r="CK194" i="1" s="1"/>
  <c r="CH190" i="1"/>
  <c r="CI190" i="1" s="1"/>
  <c r="CJ190" i="1" s="1"/>
  <c r="CK190" i="1" s="1"/>
  <c r="CH186" i="1"/>
  <c r="CI186" i="1" s="1"/>
  <c r="CJ186" i="1" s="1"/>
  <c r="CK186" i="1" s="1"/>
  <c r="CH182" i="1"/>
  <c r="CI182" i="1" s="1"/>
  <c r="CJ182" i="1" s="1"/>
  <c r="CK182" i="1" s="1"/>
  <c r="CH178" i="1"/>
  <c r="CI178" i="1" s="1"/>
  <c r="CJ178" i="1" s="1"/>
  <c r="CK178" i="1" s="1"/>
  <c r="CH174" i="1"/>
  <c r="CI174" i="1" s="1"/>
  <c r="CJ174" i="1" s="1"/>
  <c r="CK174" i="1" s="1"/>
  <c r="CH170" i="1"/>
  <c r="CI170" i="1" s="1"/>
  <c r="CJ170" i="1" s="1"/>
  <c r="CK170" i="1" s="1"/>
  <c r="CH166" i="1"/>
  <c r="CI166" i="1" s="1"/>
  <c r="CJ166" i="1" s="1"/>
  <c r="CK166" i="1" s="1"/>
  <c r="CH162" i="1"/>
  <c r="CI162" i="1" s="1"/>
  <c r="CJ162" i="1" s="1"/>
  <c r="CK162" i="1" s="1"/>
  <c r="CH158" i="1"/>
  <c r="CI158" i="1" s="1"/>
  <c r="CJ158" i="1" s="1"/>
  <c r="CK158" i="1" s="1"/>
  <c r="CH154" i="1"/>
  <c r="CI154" i="1" s="1"/>
  <c r="CJ154" i="1" s="1"/>
  <c r="CK154" i="1" s="1"/>
  <c r="CH150" i="1"/>
  <c r="CI150" i="1" s="1"/>
  <c r="CJ150" i="1" s="1"/>
  <c r="CK150" i="1" s="1"/>
  <c r="CH146" i="1"/>
  <c r="CI146" i="1" s="1"/>
  <c r="CJ146" i="1" s="1"/>
  <c r="CK146" i="1" s="1"/>
  <c r="CH142" i="1"/>
  <c r="CI142" i="1" s="1"/>
  <c r="CJ142" i="1" s="1"/>
  <c r="CK142" i="1" s="1"/>
  <c r="CH138" i="1"/>
  <c r="CI138" i="1" s="1"/>
  <c r="CJ138" i="1" s="1"/>
  <c r="CK138" i="1" s="1"/>
  <c r="CH134" i="1"/>
  <c r="CI134" i="1" s="1"/>
  <c r="CJ134" i="1" s="1"/>
  <c r="CK134" i="1" s="1"/>
  <c r="CH130" i="1"/>
  <c r="CI130" i="1" s="1"/>
  <c r="CJ130" i="1" s="1"/>
  <c r="CK130" i="1" s="1"/>
  <c r="CH126" i="1"/>
  <c r="CI126" i="1" s="1"/>
  <c r="CJ126" i="1" s="1"/>
  <c r="CK126" i="1" s="1"/>
  <c r="CH122" i="1"/>
  <c r="CI122" i="1" s="1"/>
  <c r="CJ122" i="1" s="1"/>
  <c r="CK122" i="1" s="1"/>
  <c r="CH118" i="1"/>
  <c r="CI118" i="1" s="1"/>
  <c r="CJ118" i="1" s="1"/>
  <c r="CK118" i="1" s="1"/>
  <c r="CH114" i="1"/>
  <c r="CI114" i="1" s="1"/>
  <c r="CJ114" i="1" s="1"/>
  <c r="CK114" i="1" s="1"/>
  <c r="CH110" i="1"/>
  <c r="CI110" i="1" s="1"/>
  <c r="CJ110" i="1" s="1"/>
  <c r="CK110" i="1" s="1"/>
  <c r="CH106" i="1"/>
  <c r="CI106" i="1" s="1"/>
  <c r="CJ106" i="1" s="1"/>
  <c r="CK106" i="1" s="1"/>
  <c r="CH102" i="1"/>
  <c r="CI102" i="1" s="1"/>
  <c r="CJ102" i="1" s="1"/>
  <c r="CK102" i="1" s="1"/>
  <c r="CH98" i="1"/>
  <c r="CI98" i="1" s="1"/>
  <c r="CJ98" i="1" s="1"/>
  <c r="CK98" i="1" s="1"/>
  <c r="CH94" i="1"/>
  <c r="CI94" i="1" s="1"/>
  <c r="CJ94" i="1" s="1"/>
  <c r="CK94" i="1" s="1"/>
  <c r="CH90" i="1"/>
  <c r="CI90" i="1" s="1"/>
  <c r="CJ90" i="1" s="1"/>
  <c r="CK90" i="1" s="1"/>
  <c r="CH86" i="1"/>
  <c r="CI86" i="1" s="1"/>
  <c r="CJ86" i="1" s="1"/>
  <c r="CK86" i="1" s="1"/>
  <c r="CH82" i="1"/>
  <c r="CI82" i="1" s="1"/>
  <c r="CJ82" i="1" s="1"/>
  <c r="CK82" i="1" s="1"/>
  <c r="CH78" i="1"/>
  <c r="CI78" i="1" s="1"/>
  <c r="CJ78" i="1" s="1"/>
  <c r="CK78" i="1" s="1"/>
  <c r="CH74" i="1"/>
  <c r="CI74" i="1" s="1"/>
  <c r="CJ74" i="1" s="1"/>
  <c r="CK74" i="1" s="1"/>
  <c r="CH70" i="1"/>
  <c r="CI70" i="1" s="1"/>
  <c r="CJ70" i="1" s="1"/>
  <c r="CK70" i="1" s="1"/>
  <c r="CH66" i="1"/>
  <c r="CI66" i="1" s="1"/>
  <c r="CJ66" i="1" s="1"/>
  <c r="CK66" i="1" s="1"/>
  <c r="CH62" i="1"/>
  <c r="CI62" i="1" s="1"/>
  <c r="CJ62" i="1" s="1"/>
  <c r="CK62" i="1" s="1"/>
  <c r="CH58" i="1"/>
  <c r="CI58" i="1" s="1"/>
  <c r="CJ58" i="1" s="1"/>
  <c r="CK58" i="1" s="1"/>
  <c r="CH54" i="1"/>
  <c r="CI54" i="1" s="1"/>
  <c r="CJ54" i="1" s="1"/>
  <c r="CK54" i="1" s="1"/>
  <c r="CH50" i="1"/>
  <c r="CI50" i="1" s="1"/>
  <c r="CJ50" i="1" s="1"/>
  <c r="CK50" i="1" s="1"/>
  <c r="CH46" i="1"/>
  <c r="CI46" i="1" s="1"/>
  <c r="CJ46" i="1" s="1"/>
  <c r="CK46" i="1" s="1"/>
  <c r="CH42" i="1"/>
  <c r="CI42" i="1" s="1"/>
  <c r="CJ42" i="1" s="1"/>
  <c r="CK42" i="1" s="1"/>
  <c r="CH38" i="1"/>
  <c r="CI38" i="1" s="1"/>
  <c r="CJ38" i="1" s="1"/>
  <c r="CK38" i="1" s="1"/>
  <c r="CH34" i="1"/>
  <c r="CI34" i="1" s="1"/>
  <c r="CJ34" i="1" s="1"/>
  <c r="CK34" i="1" s="1"/>
  <c r="CH30" i="1"/>
  <c r="CI30" i="1" s="1"/>
  <c r="CJ30" i="1" s="1"/>
  <c r="CK30" i="1" s="1"/>
  <c r="CH26" i="1"/>
  <c r="CI26" i="1" s="1"/>
  <c r="CJ26" i="1" s="1"/>
  <c r="CK26" i="1" s="1"/>
  <c r="CH22" i="1"/>
  <c r="CI22" i="1" s="1"/>
  <c r="CJ22" i="1" s="1"/>
  <c r="CK22" i="1" s="1"/>
  <c r="CH18" i="1"/>
  <c r="CI18" i="1" s="1"/>
  <c r="CJ18" i="1" s="1"/>
  <c r="CK18" i="1" s="1"/>
  <c r="CH14" i="1"/>
  <c r="CI14" i="1" s="1"/>
  <c r="CJ14" i="1" s="1"/>
  <c r="CK14" i="1" s="1"/>
  <c r="CH10" i="1"/>
  <c r="CI10" i="1" s="1"/>
  <c r="CJ10" i="1" s="1"/>
  <c r="CK10" i="1" s="1"/>
  <c r="CH6" i="1"/>
  <c r="CI6" i="1" s="1"/>
  <c r="CJ6" i="1" s="1"/>
  <c r="CK6" i="1" s="1"/>
  <c r="CH981" i="1"/>
  <c r="CH977" i="1"/>
  <c r="CI977" i="1" s="1"/>
  <c r="CH973" i="1"/>
  <c r="CI973" i="1" s="1"/>
  <c r="CJ973" i="1" s="1"/>
  <c r="CK973" i="1" s="1"/>
  <c r="CH969" i="1"/>
  <c r="CI969" i="1" s="1"/>
  <c r="CJ969" i="1" s="1"/>
  <c r="CK969" i="1" s="1"/>
  <c r="CH965" i="1"/>
  <c r="CI965" i="1" s="1"/>
  <c r="CJ965" i="1" s="1"/>
  <c r="CK965" i="1" s="1"/>
  <c r="CH961" i="1"/>
  <c r="CI961" i="1" s="1"/>
  <c r="CJ961" i="1" s="1"/>
  <c r="CK961" i="1" s="1"/>
  <c r="CH957" i="1"/>
  <c r="CI957" i="1" s="1"/>
  <c r="CJ957" i="1" s="1"/>
  <c r="CK957" i="1" s="1"/>
  <c r="CH953" i="1"/>
  <c r="CI953" i="1" s="1"/>
  <c r="CJ953" i="1" s="1"/>
  <c r="CK953" i="1" s="1"/>
  <c r="CH949" i="1"/>
  <c r="CI949" i="1" s="1"/>
  <c r="CJ949" i="1" s="1"/>
  <c r="CK949" i="1" s="1"/>
  <c r="CH945" i="1"/>
  <c r="CI945" i="1" s="1"/>
  <c r="CJ945" i="1" s="1"/>
  <c r="CH941" i="1"/>
  <c r="CI941" i="1" s="1"/>
  <c r="CJ941" i="1" s="1"/>
  <c r="CH937" i="1"/>
  <c r="CI937" i="1" s="1"/>
  <c r="CJ937" i="1" s="1"/>
  <c r="CK937" i="1" s="1"/>
  <c r="CH933" i="1"/>
  <c r="CI933" i="1" s="1"/>
  <c r="CJ933" i="1" s="1"/>
  <c r="CK933" i="1" s="1"/>
  <c r="CH929" i="1"/>
  <c r="CI929" i="1" s="1"/>
  <c r="CJ929" i="1" s="1"/>
  <c r="CH925" i="1"/>
  <c r="CI925" i="1" s="1"/>
  <c r="CJ925" i="1" s="1"/>
  <c r="CH921" i="1"/>
  <c r="CI921" i="1" s="1"/>
  <c r="CJ921" i="1" s="1"/>
  <c r="CH917" i="1"/>
  <c r="CI917" i="1" s="1"/>
  <c r="CJ917" i="1" s="1"/>
  <c r="CK917" i="1" s="1"/>
  <c r="CH913" i="1"/>
  <c r="CI913" i="1" s="1"/>
  <c r="CJ913" i="1" s="1"/>
  <c r="CK913" i="1" s="1"/>
  <c r="CH909" i="1"/>
  <c r="CI909" i="1" s="1"/>
  <c r="CJ909" i="1" s="1"/>
  <c r="CK909" i="1" s="1"/>
  <c r="CH905" i="1"/>
  <c r="CI905" i="1" s="1"/>
  <c r="CH901" i="1"/>
  <c r="CI901" i="1" s="1"/>
  <c r="CJ901" i="1" s="1"/>
  <c r="CK901" i="1" s="1"/>
  <c r="CH897" i="1"/>
  <c r="CI897" i="1" s="1"/>
  <c r="CJ897" i="1" s="1"/>
  <c r="CK897" i="1" s="1"/>
  <c r="CH893" i="1"/>
  <c r="CI893" i="1" s="1"/>
  <c r="CJ893" i="1" s="1"/>
  <c r="CK893" i="1" s="1"/>
  <c r="CH889" i="1"/>
  <c r="CI889" i="1" s="1"/>
  <c r="CJ889" i="1" s="1"/>
  <c r="CK889" i="1" s="1"/>
  <c r="CH885" i="1"/>
  <c r="CI885" i="1" s="1"/>
  <c r="CJ885" i="1" s="1"/>
  <c r="CK885" i="1" s="1"/>
  <c r="CH881" i="1"/>
  <c r="CI881" i="1" s="1"/>
  <c r="CJ881" i="1" s="1"/>
  <c r="CK881" i="1" s="1"/>
  <c r="CH877" i="1"/>
  <c r="CI877" i="1" s="1"/>
  <c r="CJ877" i="1" s="1"/>
  <c r="CK877" i="1" s="1"/>
  <c r="CH873" i="1"/>
  <c r="CI873" i="1" s="1"/>
  <c r="CJ873" i="1" s="1"/>
  <c r="CK873" i="1" s="1"/>
  <c r="CH869" i="1"/>
  <c r="CI869" i="1" s="1"/>
  <c r="CJ869" i="1" s="1"/>
  <c r="CK869" i="1" s="1"/>
  <c r="CH865" i="1"/>
  <c r="CI865" i="1" s="1"/>
  <c r="CJ865" i="1" s="1"/>
  <c r="CK865" i="1" s="1"/>
  <c r="CH861" i="1"/>
  <c r="CI861" i="1" s="1"/>
  <c r="CJ861" i="1" s="1"/>
  <c r="CK861" i="1" s="1"/>
  <c r="CH857" i="1"/>
  <c r="CI857" i="1" s="1"/>
  <c r="CJ857" i="1" s="1"/>
  <c r="CK857" i="1" s="1"/>
  <c r="CH853" i="1"/>
  <c r="CI853" i="1" s="1"/>
  <c r="CJ853" i="1" s="1"/>
  <c r="CK853" i="1" s="1"/>
  <c r="CH849" i="1"/>
  <c r="CI849" i="1" s="1"/>
  <c r="CJ849" i="1" s="1"/>
  <c r="CK849" i="1" s="1"/>
  <c r="CH845" i="1"/>
  <c r="CI845" i="1" s="1"/>
  <c r="CJ845" i="1" s="1"/>
  <c r="CK845" i="1" s="1"/>
  <c r="CH841" i="1"/>
  <c r="CI841" i="1" s="1"/>
  <c r="CJ841" i="1" s="1"/>
  <c r="CK841" i="1" s="1"/>
  <c r="CH837" i="1"/>
  <c r="CI837" i="1" s="1"/>
  <c r="CJ837" i="1" s="1"/>
  <c r="CK837" i="1" s="1"/>
  <c r="CH833" i="1"/>
  <c r="CI833" i="1" s="1"/>
  <c r="CJ833" i="1" s="1"/>
  <c r="CK833" i="1" s="1"/>
  <c r="CH829" i="1"/>
  <c r="CH825" i="1"/>
  <c r="CH821" i="1"/>
  <c r="CH817" i="1"/>
  <c r="CH813" i="1"/>
  <c r="CH809" i="1"/>
  <c r="CH805" i="1"/>
  <c r="CH801" i="1"/>
  <c r="CH797" i="1"/>
  <c r="CH793" i="1"/>
  <c r="CH789" i="1"/>
  <c r="CH785" i="1"/>
  <c r="CH781" i="1"/>
  <c r="CH777" i="1"/>
  <c r="CH773" i="1"/>
  <c r="CH769" i="1"/>
  <c r="CH765" i="1"/>
  <c r="CH761" i="1"/>
  <c r="CH757" i="1"/>
  <c r="CH753" i="1"/>
  <c r="CH749" i="1"/>
  <c r="CH745" i="1"/>
  <c r="CH741" i="1"/>
  <c r="CH737" i="1"/>
  <c r="CH733" i="1"/>
  <c r="CH729" i="1"/>
  <c r="CH725" i="1"/>
  <c r="CH721" i="1"/>
  <c r="CI721" i="1" s="1"/>
  <c r="CJ721" i="1" s="1"/>
  <c r="CK721" i="1" s="1"/>
  <c r="CH717" i="1"/>
  <c r="CI717" i="1" s="1"/>
  <c r="CJ717" i="1" s="1"/>
  <c r="CK717" i="1" s="1"/>
  <c r="CH713" i="1"/>
  <c r="CI713" i="1" s="1"/>
  <c r="CJ713" i="1" s="1"/>
  <c r="CH709" i="1"/>
  <c r="CI709" i="1" s="1"/>
  <c r="CJ709" i="1" s="1"/>
  <c r="CK709" i="1" s="1"/>
  <c r="CH705" i="1"/>
  <c r="CI705" i="1" s="1"/>
  <c r="CJ705" i="1" s="1"/>
  <c r="CK705" i="1" s="1"/>
  <c r="CH701" i="1"/>
  <c r="CI701" i="1" s="1"/>
  <c r="CJ701" i="1" s="1"/>
  <c r="CK701" i="1" s="1"/>
  <c r="CH697" i="1"/>
  <c r="CI697" i="1" s="1"/>
  <c r="CJ697" i="1" s="1"/>
  <c r="CK697" i="1" s="1"/>
  <c r="CH693" i="1"/>
  <c r="CI693" i="1" s="1"/>
  <c r="CJ693" i="1" s="1"/>
  <c r="CK693" i="1" s="1"/>
  <c r="CH689" i="1"/>
  <c r="CI689" i="1" s="1"/>
  <c r="CJ689" i="1" s="1"/>
  <c r="CK689" i="1" s="1"/>
  <c r="CH685" i="1"/>
  <c r="CI685" i="1" s="1"/>
  <c r="CJ685" i="1" s="1"/>
  <c r="CK685" i="1" s="1"/>
  <c r="CH681" i="1"/>
  <c r="CI681" i="1" s="1"/>
  <c r="CJ681" i="1" s="1"/>
  <c r="CK681" i="1" s="1"/>
  <c r="CH677" i="1"/>
  <c r="CI677" i="1" s="1"/>
  <c r="CJ677" i="1" s="1"/>
  <c r="CK677" i="1" s="1"/>
  <c r="CH673" i="1"/>
  <c r="CI673" i="1" s="1"/>
  <c r="CJ673" i="1" s="1"/>
  <c r="CK673" i="1" s="1"/>
  <c r="CH669" i="1"/>
  <c r="CI669" i="1" s="1"/>
  <c r="CJ669" i="1" s="1"/>
  <c r="CK669" i="1" s="1"/>
  <c r="CH665" i="1"/>
  <c r="CI665" i="1" s="1"/>
  <c r="CJ665" i="1" s="1"/>
  <c r="CK665" i="1" s="1"/>
  <c r="CH661" i="1"/>
  <c r="CI661" i="1" s="1"/>
  <c r="CH657" i="1"/>
  <c r="CI657" i="1" s="1"/>
  <c r="CJ657" i="1" s="1"/>
  <c r="CK657" i="1" s="1"/>
  <c r="CH653" i="1"/>
  <c r="CI653" i="1" s="1"/>
  <c r="CJ653" i="1" s="1"/>
  <c r="CK653" i="1" s="1"/>
  <c r="CH649" i="1"/>
  <c r="CI649" i="1" s="1"/>
  <c r="CJ649" i="1" s="1"/>
  <c r="CK649" i="1" s="1"/>
  <c r="CH645" i="1"/>
  <c r="CI645" i="1" s="1"/>
  <c r="CJ645" i="1" s="1"/>
  <c r="CK645" i="1" s="1"/>
  <c r="CH641" i="1"/>
  <c r="CI641" i="1" s="1"/>
  <c r="CJ641" i="1" s="1"/>
  <c r="CK641" i="1" s="1"/>
  <c r="CH637" i="1"/>
  <c r="CI637" i="1" s="1"/>
  <c r="CJ637" i="1" s="1"/>
  <c r="CK637" i="1" s="1"/>
  <c r="CH633" i="1"/>
  <c r="CI633" i="1" s="1"/>
  <c r="CJ633" i="1" s="1"/>
  <c r="CK633" i="1" s="1"/>
  <c r="CH629" i="1"/>
  <c r="CI629" i="1" s="1"/>
  <c r="CJ629" i="1" s="1"/>
  <c r="CK629" i="1" s="1"/>
  <c r="CH625" i="1"/>
  <c r="CI625" i="1" s="1"/>
  <c r="CJ625" i="1" s="1"/>
  <c r="CK625" i="1" s="1"/>
  <c r="CH621" i="1"/>
  <c r="CI621" i="1" s="1"/>
  <c r="CJ621" i="1" s="1"/>
  <c r="CK621" i="1" s="1"/>
  <c r="CH617" i="1"/>
  <c r="CI617" i="1" s="1"/>
  <c r="CJ617" i="1" s="1"/>
  <c r="CK617" i="1" s="1"/>
  <c r="CH613" i="1"/>
  <c r="CI613" i="1" s="1"/>
  <c r="CJ613" i="1" s="1"/>
  <c r="CK613" i="1" s="1"/>
  <c r="CH609" i="1"/>
  <c r="CI609" i="1" s="1"/>
  <c r="CJ609" i="1" s="1"/>
  <c r="CK609" i="1" s="1"/>
  <c r="CH605" i="1"/>
  <c r="CI605" i="1" s="1"/>
  <c r="CJ605" i="1" s="1"/>
  <c r="CK605" i="1" s="1"/>
  <c r="CH601" i="1"/>
  <c r="CI601" i="1" s="1"/>
  <c r="CJ601" i="1" s="1"/>
  <c r="CK601" i="1" s="1"/>
  <c r="CH597" i="1"/>
  <c r="CI597" i="1" s="1"/>
  <c r="CJ597" i="1" s="1"/>
  <c r="CK597" i="1" s="1"/>
  <c r="CH593" i="1"/>
  <c r="CI593" i="1" s="1"/>
  <c r="CJ593" i="1" s="1"/>
  <c r="CK593" i="1" s="1"/>
  <c r="CH589" i="1"/>
  <c r="CI589" i="1" s="1"/>
  <c r="CJ589" i="1" s="1"/>
  <c r="CK589" i="1" s="1"/>
  <c r="CH585" i="1"/>
  <c r="CI585" i="1" s="1"/>
  <c r="CJ585" i="1" s="1"/>
  <c r="CK585" i="1" s="1"/>
  <c r="CH581" i="1"/>
  <c r="CI581" i="1" s="1"/>
  <c r="CJ581" i="1" s="1"/>
  <c r="CK581" i="1" s="1"/>
  <c r="CH577" i="1"/>
  <c r="CI577" i="1" s="1"/>
  <c r="CJ577" i="1" s="1"/>
  <c r="CK577" i="1" s="1"/>
  <c r="CH573" i="1"/>
  <c r="CI573" i="1" s="1"/>
  <c r="CJ573" i="1" s="1"/>
  <c r="CK573" i="1" s="1"/>
  <c r="CH569" i="1"/>
  <c r="CI569" i="1" s="1"/>
  <c r="CJ569" i="1" s="1"/>
  <c r="CK569" i="1" s="1"/>
  <c r="CH565" i="1"/>
  <c r="CI565" i="1" s="1"/>
  <c r="CJ565" i="1" s="1"/>
  <c r="CK565" i="1" s="1"/>
  <c r="CH561" i="1"/>
  <c r="CI561" i="1" s="1"/>
  <c r="CJ561" i="1" s="1"/>
  <c r="CK561" i="1" s="1"/>
  <c r="CH557" i="1"/>
  <c r="CI557" i="1" s="1"/>
  <c r="CJ557" i="1" s="1"/>
  <c r="CK557" i="1" s="1"/>
  <c r="CH553" i="1"/>
  <c r="CI553" i="1" s="1"/>
  <c r="CJ553" i="1" s="1"/>
  <c r="CK553" i="1" s="1"/>
  <c r="CH549" i="1"/>
  <c r="CI549" i="1" s="1"/>
  <c r="CJ549" i="1" s="1"/>
  <c r="CK549" i="1" s="1"/>
  <c r="CH545" i="1"/>
  <c r="CI545" i="1" s="1"/>
  <c r="CJ545" i="1" s="1"/>
  <c r="CK545" i="1" s="1"/>
  <c r="CH541" i="1"/>
  <c r="CI541" i="1" s="1"/>
  <c r="CJ541" i="1" s="1"/>
  <c r="CK541" i="1" s="1"/>
  <c r="CH537" i="1"/>
  <c r="CI537" i="1" s="1"/>
  <c r="CJ537" i="1" s="1"/>
  <c r="CK537" i="1" s="1"/>
  <c r="CH533" i="1"/>
  <c r="CI533" i="1" s="1"/>
  <c r="CJ533" i="1" s="1"/>
  <c r="CK533" i="1" s="1"/>
  <c r="CH529" i="1"/>
  <c r="CI529" i="1" s="1"/>
  <c r="CJ529" i="1" s="1"/>
  <c r="CK529" i="1" s="1"/>
  <c r="CH525" i="1"/>
  <c r="CI525" i="1" s="1"/>
  <c r="CJ525" i="1" s="1"/>
  <c r="CK525" i="1" s="1"/>
  <c r="CH521" i="1"/>
  <c r="CI521" i="1" s="1"/>
  <c r="CJ521" i="1" s="1"/>
  <c r="CK521" i="1" s="1"/>
  <c r="CH517" i="1"/>
  <c r="CI517" i="1" s="1"/>
  <c r="CJ517" i="1" s="1"/>
  <c r="CK517" i="1" s="1"/>
  <c r="CH513" i="1"/>
  <c r="CI513" i="1" s="1"/>
  <c r="CJ513" i="1" s="1"/>
  <c r="CK513" i="1" s="1"/>
  <c r="CH509" i="1"/>
  <c r="CI509" i="1" s="1"/>
  <c r="CJ509" i="1" s="1"/>
  <c r="CK509" i="1" s="1"/>
  <c r="CH505" i="1"/>
  <c r="CI505" i="1" s="1"/>
  <c r="CJ505" i="1" s="1"/>
  <c r="CK505" i="1" s="1"/>
  <c r="CH501" i="1"/>
  <c r="CI501" i="1" s="1"/>
  <c r="CJ501" i="1" s="1"/>
  <c r="CK501" i="1" s="1"/>
  <c r="CH497" i="1"/>
  <c r="CI497" i="1" s="1"/>
  <c r="CJ497" i="1" s="1"/>
  <c r="CK497" i="1" s="1"/>
  <c r="CH493" i="1"/>
  <c r="CI493" i="1" s="1"/>
  <c r="CJ493" i="1" s="1"/>
  <c r="CK493" i="1" s="1"/>
  <c r="CH489" i="1"/>
  <c r="CI489" i="1" s="1"/>
  <c r="CJ489" i="1" s="1"/>
  <c r="CK489" i="1" s="1"/>
  <c r="CH485" i="1"/>
  <c r="CI485" i="1" s="1"/>
  <c r="CJ485" i="1" s="1"/>
  <c r="CK485" i="1" s="1"/>
  <c r="CH481" i="1"/>
  <c r="CI481" i="1" s="1"/>
  <c r="CJ481" i="1" s="1"/>
  <c r="CK481" i="1" s="1"/>
  <c r="CH477" i="1"/>
  <c r="CI477" i="1" s="1"/>
  <c r="CJ477" i="1" s="1"/>
  <c r="CK477" i="1" s="1"/>
  <c r="CH473" i="1"/>
  <c r="CI473" i="1" s="1"/>
  <c r="CJ473" i="1" s="1"/>
  <c r="CK473" i="1" s="1"/>
  <c r="CH469" i="1"/>
  <c r="CI469" i="1" s="1"/>
  <c r="CJ469" i="1" s="1"/>
  <c r="CK469" i="1" s="1"/>
  <c r="CH465" i="1"/>
  <c r="CI465" i="1" s="1"/>
  <c r="CJ465" i="1" s="1"/>
  <c r="CK465" i="1" s="1"/>
  <c r="CH461" i="1"/>
  <c r="CI461" i="1" s="1"/>
  <c r="CJ461" i="1" s="1"/>
  <c r="CK461" i="1" s="1"/>
  <c r="CH457" i="1"/>
  <c r="CI457" i="1" s="1"/>
  <c r="CJ457" i="1" s="1"/>
  <c r="CK457" i="1" s="1"/>
  <c r="CH453" i="1"/>
  <c r="CI453" i="1" s="1"/>
  <c r="CJ453" i="1" s="1"/>
  <c r="CK453" i="1" s="1"/>
  <c r="CH449" i="1"/>
  <c r="CI449" i="1" s="1"/>
  <c r="CJ449" i="1" s="1"/>
  <c r="CK449" i="1" s="1"/>
  <c r="CH445" i="1"/>
  <c r="CI445" i="1" s="1"/>
  <c r="CJ445" i="1" s="1"/>
  <c r="CK445" i="1" s="1"/>
  <c r="CH441" i="1"/>
  <c r="CI441" i="1" s="1"/>
  <c r="CJ441" i="1" s="1"/>
  <c r="CK441" i="1" s="1"/>
  <c r="CH437" i="1"/>
  <c r="CI437" i="1" s="1"/>
  <c r="CJ437" i="1" s="1"/>
  <c r="CK437" i="1" s="1"/>
  <c r="CH433" i="1"/>
  <c r="CI433" i="1" s="1"/>
  <c r="CJ433" i="1" s="1"/>
  <c r="CK433" i="1" s="1"/>
  <c r="CH429" i="1"/>
  <c r="CI429" i="1" s="1"/>
  <c r="CJ429" i="1" s="1"/>
  <c r="CK429" i="1" s="1"/>
  <c r="CH425" i="1"/>
  <c r="CI425" i="1" s="1"/>
  <c r="CJ425" i="1" s="1"/>
  <c r="CK425" i="1" s="1"/>
  <c r="CH421" i="1"/>
  <c r="CI421" i="1" s="1"/>
  <c r="CJ421" i="1" s="1"/>
  <c r="CK421" i="1" s="1"/>
  <c r="CH417" i="1"/>
  <c r="CI417" i="1" s="1"/>
  <c r="CJ417" i="1" s="1"/>
  <c r="CK417" i="1" s="1"/>
  <c r="CH413" i="1"/>
  <c r="CI413" i="1" s="1"/>
  <c r="CJ413" i="1" s="1"/>
  <c r="CK413" i="1" s="1"/>
  <c r="CH409" i="1"/>
  <c r="CI409" i="1" s="1"/>
  <c r="CJ409" i="1" s="1"/>
  <c r="CK409" i="1" s="1"/>
  <c r="CH405" i="1"/>
  <c r="CI405" i="1" s="1"/>
  <c r="CJ405" i="1" s="1"/>
  <c r="CK405" i="1" s="1"/>
  <c r="CH401" i="1"/>
  <c r="CI401" i="1" s="1"/>
  <c r="CJ401" i="1" s="1"/>
  <c r="CK401" i="1" s="1"/>
  <c r="CH397" i="1"/>
  <c r="CI397" i="1" s="1"/>
  <c r="CJ397" i="1" s="1"/>
  <c r="CK397" i="1" s="1"/>
  <c r="CH393" i="1"/>
  <c r="CI393" i="1" s="1"/>
  <c r="CJ393" i="1" s="1"/>
  <c r="CK393" i="1" s="1"/>
  <c r="CH389" i="1"/>
  <c r="CI389" i="1" s="1"/>
  <c r="CJ389" i="1" s="1"/>
  <c r="CK389" i="1" s="1"/>
  <c r="CH385" i="1"/>
  <c r="CI385" i="1" s="1"/>
  <c r="CJ385" i="1" s="1"/>
  <c r="CK385" i="1" s="1"/>
  <c r="CH381" i="1"/>
  <c r="CI381" i="1" s="1"/>
  <c r="CJ381" i="1" s="1"/>
  <c r="CK381" i="1" s="1"/>
  <c r="CH377" i="1"/>
  <c r="CI377" i="1" s="1"/>
  <c r="CJ377" i="1" s="1"/>
  <c r="CK377" i="1" s="1"/>
  <c r="CH373" i="1"/>
  <c r="CI373" i="1" s="1"/>
  <c r="CJ373" i="1" s="1"/>
  <c r="CK373" i="1" s="1"/>
  <c r="CH369" i="1"/>
  <c r="CI369" i="1" s="1"/>
  <c r="CJ369" i="1" s="1"/>
  <c r="CK369" i="1" s="1"/>
  <c r="CH365" i="1"/>
  <c r="CI365" i="1" s="1"/>
  <c r="CJ365" i="1" s="1"/>
  <c r="CK365" i="1" s="1"/>
  <c r="CH361" i="1"/>
  <c r="CI361" i="1" s="1"/>
  <c r="CJ361" i="1" s="1"/>
  <c r="CK361" i="1" s="1"/>
  <c r="CH357" i="1"/>
  <c r="CI357" i="1" s="1"/>
  <c r="CJ357" i="1" s="1"/>
  <c r="CK357" i="1" s="1"/>
  <c r="CH353" i="1"/>
  <c r="CI353" i="1" s="1"/>
  <c r="CJ353" i="1" s="1"/>
  <c r="CK353" i="1" s="1"/>
  <c r="CH349" i="1"/>
  <c r="CI349" i="1" s="1"/>
  <c r="CJ349" i="1" s="1"/>
  <c r="CK349" i="1" s="1"/>
  <c r="CH345" i="1"/>
  <c r="CI345" i="1" s="1"/>
  <c r="CJ345" i="1" s="1"/>
  <c r="CK345" i="1" s="1"/>
  <c r="CH341" i="1"/>
  <c r="CI341" i="1" s="1"/>
  <c r="CJ341" i="1" s="1"/>
  <c r="CK341" i="1" s="1"/>
  <c r="CH337" i="1"/>
  <c r="CI337" i="1" s="1"/>
  <c r="CJ337" i="1" s="1"/>
  <c r="CK337" i="1" s="1"/>
  <c r="CH333" i="1"/>
  <c r="CI333" i="1" s="1"/>
  <c r="CJ333" i="1" s="1"/>
  <c r="CK333" i="1" s="1"/>
  <c r="CH329" i="1"/>
  <c r="CI329" i="1" s="1"/>
  <c r="CJ329" i="1" s="1"/>
  <c r="CK329" i="1" s="1"/>
  <c r="CH325" i="1"/>
  <c r="CI325" i="1" s="1"/>
  <c r="CJ325" i="1" s="1"/>
  <c r="CK325" i="1" s="1"/>
  <c r="CH321" i="1"/>
  <c r="CI321" i="1" s="1"/>
  <c r="CJ321" i="1" s="1"/>
  <c r="CK321" i="1" s="1"/>
  <c r="CH317" i="1"/>
  <c r="CI317" i="1" s="1"/>
  <c r="CJ317" i="1" s="1"/>
  <c r="CK317" i="1" s="1"/>
  <c r="CH313" i="1"/>
  <c r="CI313" i="1" s="1"/>
  <c r="CJ313" i="1" s="1"/>
  <c r="CK313" i="1" s="1"/>
  <c r="CH309" i="1"/>
  <c r="CI309" i="1" s="1"/>
  <c r="CJ309" i="1" s="1"/>
  <c r="CK309" i="1" s="1"/>
  <c r="CH305" i="1"/>
  <c r="CI305" i="1" s="1"/>
  <c r="CJ305" i="1" s="1"/>
  <c r="CK305" i="1" s="1"/>
  <c r="CH301" i="1"/>
  <c r="CI301" i="1" s="1"/>
  <c r="CJ301" i="1" s="1"/>
  <c r="CK301" i="1" s="1"/>
  <c r="CH297" i="1"/>
  <c r="CI297" i="1" s="1"/>
  <c r="CJ297" i="1" s="1"/>
  <c r="CK297" i="1" s="1"/>
  <c r="CH293" i="1"/>
  <c r="CI293" i="1" s="1"/>
  <c r="CJ293" i="1" s="1"/>
  <c r="CK293" i="1" s="1"/>
  <c r="CH289" i="1"/>
  <c r="CI289" i="1" s="1"/>
  <c r="CJ289" i="1" s="1"/>
  <c r="CK289" i="1" s="1"/>
  <c r="CH285" i="1"/>
  <c r="CI285" i="1" s="1"/>
  <c r="CJ285" i="1" s="1"/>
  <c r="CK285" i="1" s="1"/>
  <c r="CH281" i="1"/>
  <c r="CI281" i="1" s="1"/>
  <c r="CH277" i="1"/>
  <c r="CI277" i="1" s="1"/>
  <c r="CJ277" i="1" s="1"/>
  <c r="CK277" i="1" s="1"/>
  <c r="CH273" i="1"/>
  <c r="CI273" i="1" s="1"/>
  <c r="CJ273" i="1" s="1"/>
  <c r="CK273" i="1" s="1"/>
  <c r="CH269" i="1"/>
  <c r="CI269" i="1" s="1"/>
  <c r="CJ269" i="1" s="1"/>
  <c r="CK269" i="1" s="1"/>
  <c r="CH265" i="1"/>
  <c r="CI265" i="1" s="1"/>
  <c r="CJ265" i="1" s="1"/>
  <c r="CK265" i="1" s="1"/>
  <c r="CH261" i="1"/>
  <c r="CI261" i="1" s="1"/>
  <c r="CJ261" i="1" s="1"/>
  <c r="CK261" i="1" s="1"/>
  <c r="CH257" i="1"/>
  <c r="CI257" i="1" s="1"/>
  <c r="CJ257" i="1" s="1"/>
  <c r="CK257" i="1" s="1"/>
  <c r="CH253" i="1"/>
  <c r="CI253" i="1" s="1"/>
  <c r="CJ253" i="1" s="1"/>
  <c r="CK253" i="1" s="1"/>
  <c r="CH249" i="1"/>
  <c r="CI249" i="1" s="1"/>
  <c r="CJ249" i="1" s="1"/>
  <c r="CK249" i="1" s="1"/>
  <c r="CH245" i="1"/>
  <c r="CI245" i="1" s="1"/>
  <c r="CJ245" i="1" s="1"/>
  <c r="CK245" i="1" s="1"/>
  <c r="CH241" i="1"/>
  <c r="CI241" i="1" s="1"/>
  <c r="CJ241" i="1" s="1"/>
  <c r="CK241" i="1" s="1"/>
  <c r="CH237" i="1"/>
  <c r="CI237" i="1" s="1"/>
  <c r="CJ237" i="1" s="1"/>
  <c r="CK237" i="1" s="1"/>
  <c r="CH233" i="1"/>
  <c r="CI233" i="1" s="1"/>
  <c r="CH229" i="1"/>
  <c r="CI229" i="1" s="1"/>
  <c r="CJ229" i="1" s="1"/>
  <c r="CK229" i="1" s="1"/>
  <c r="CH225" i="1"/>
  <c r="CI225" i="1" s="1"/>
  <c r="CJ225" i="1" s="1"/>
  <c r="CK225" i="1" s="1"/>
  <c r="CH221" i="1"/>
  <c r="CI221" i="1" s="1"/>
  <c r="CJ221" i="1" s="1"/>
  <c r="CK221" i="1" s="1"/>
  <c r="CH217" i="1"/>
  <c r="CI217" i="1" s="1"/>
  <c r="CJ217" i="1" s="1"/>
  <c r="CK217" i="1" s="1"/>
  <c r="CH213" i="1"/>
  <c r="CI213" i="1" s="1"/>
  <c r="CJ213" i="1" s="1"/>
  <c r="CK213" i="1" s="1"/>
  <c r="CH209" i="1"/>
  <c r="CI209" i="1" s="1"/>
  <c r="CJ209" i="1" s="1"/>
  <c r="CK209" i="1" s="1"/>
  <c r="CH205" i="1"/>
  <c r="CI205" i="1" s="1"/>
  <c r="CJ205" i="1" s="1"/>
  <c r="CH201" i="1"/>
  <c r="CI201" i="1" s="1"/>
  <c r="CJ201" i="1" s="1"/>
  <c r="CH197" i="1"/>
  <c r="CI197" i="1" s="1"/>
  <c r="CJ197" i="1" s="1"/>
  <c r="CH193" i="1"/>
  <c r="CI193" i="1" s="1"/>
  <c r="CJ193" i="1" s="1"/>
  <c r="CK193" i="1" s="1"/>
  <c r="CH189" i="1"/>
  <c r="CI189" i="1" s="1"/>
  <c r="CJ189" i="1" s="1"/>
  <c r="CK189" i="1" s="1"/>
  <c r="CH185" i="1"/>
  <c r="CI185" i="1" s="1"/>
  <c r="CJ185" i="1" s="1"/>
  <c r="CK185" i="1" s="1"/>
  <c r="CH181" i="1"/>
  <c r="CI181" i="1" s="1"/>
  <c r="CJ181" i="1" s="1"/>
  <c r="CK181" i="1" s="1"/>
  <c r="CH177" i="1"/>
  <c r="CI177" i="1" s="1"/>
  <c r="CJ177" i="1" s="1"/>
  <c r="CK177" i="1" s="1"/>
  <c r="CH173" i="1"/>
  <c r="CI173" i="1" s="1"/>
  <c r="CJ173" i="1" s="1"/>
  <c r="CK173" i="1" s="1"/>
  <c r="CH169" i="1"/>
  <c r="CI169" i="1" s="1"/>
  <c r="CJ169" i="1" s="1"/>
  <c r="CK169" i="1" s="1"/>
  <c r="CH165" i="1"/>
  <c r="CI165" i="1" s="1"/>
  <c r="CJ165" i="1" s="1"/>
  <c r="CK165" i="1" s="1"/>
  <c r="CH161" i="1"/>
  <c r="CI161" i="1" s="1"/>
  <c r="CJ161" i="1" s="1"/>
  <c r="CK161" i="1" s="1"/>
  <c r="CH157" i="1"/>
  <c r="CI157" i="1" s="1"/>
  <c r="CJ157" i="1" s="1"/>
  <c r="CK157" i="1" s="1"/>
  <c r="CH153" i="1"/>
  <c r="CI153" i="1" s="1"/>
  <c r="CJ153" i="1" s="1"/>
  <c r="CK153" i="1" s="1"/>
  <c r="CH149" i="1"/>
  <c r="CI149" i="1" s="1"/>
  <c r="CJ149" i="1" s="1"/>
  <c r="CK149" i="1" s="1"/>
  <c r="CH145" i="1"/>
  <c r="CI145" i="1" s="1"/>
  <c r="CJ145" i="1" s="1"/>
  <c r="CK145" i="1" s="1"/>
  <c r="CH141" i="1"/>
  <c r="CI141" i="1" s="1"/>
  <c r="CJ141" i="1" s="1"/>
  <c r="CK141" i="1" s="1"/>
  <c r="CH137" i="1"/>
  <c r="CI137" i="1" s="1"/>
  <c r="CJ137" i="1" s="1"/>
  <c r="CK137" i="1" s="1"/>
  <c r="CH133" i="1"/>
  <c r="CI133" i="1" s="1"/>
  <c r="CJ133" i="1" s="1"/>
  <c r="CK133" i="1" s="1"/>
  <c r="CH129" i="1"/>
  <c r="CI129" i="1" s="1"/>
  <c r="CJ129" i="1" s="1"/>
  <c r="CK129" i="1" s="1"/>
  <c r="CH125" i="1"/>
  <c r="CI125" i="1" s="1"/>
  <c r="CJ125" i="1" s="1"/>
  <c r="CK125" i="1" s="1"/>
  <c r="CH121" i="1"/>
  <c r="CI121" i="1" s="1"/>
  <c r="CJ121" i="1" s="1"/>
  <c r="CK121" i="1" s="1"/>
  <c r="CH117" i="1"/>
  <c r="CI117" i="1" s="1"/>
  <c r="CJ117" i="1" s="1"/>
  <c r="CK117" i="1" s="1"/>
  <c r="CH113" i="1"/>
  <c r="CI113" i="1" s="1"/>
  <c r="CJ113" i="1" s="1"/>
  <c r="CK113" i="1" s="1"/>
  <c r="CH109" i="1"/>
  <c r="CI109" i="1" s="1"/>
  <c r="CJ109" i="1" s="1"/>
  <c r="CK109" i="1" s="1"/>
  <c r="CH105" i="1"/>
  <c r="CI105" i="1" s="1"/>
  <c r="CJ105" i="1" s="1"/>
  <c r="CK105" i="1" s="1"/>
  <c r="CH101" i="1"/>
  <c r="CI101" i="1" s="1"/>
  <c r="CJ101" i="1" s="1"/>
  <c r="CK101" i="1" s="1"/>
  <c r="CH97" i="1"/>
  <c r="CI97" i="1" s="1"/>
  <c r="CJ97" i="1" s="1"/>
  <c r="CK97" i="1" s="1"/>
  <c r="CH93" i="1"/>
  <c r="CI93" i="1" s="1"/>
  <c r="CJ93" i="1" s="1"/>
  <c r="CK93" i="1" s="1"/>
  <c r="CH89" i="1"/>
  <c r="CI89" i="1" s="1"/>
  <c r="CJ89" i="1" s="1"/>
  <c r="CK89" i="1" s="1"/>
  <c r="CH85" i="1"/>
  <c r="CI85" i="1" s="1"/>
  <c r="CJ85" i="1" s="1"/>
  <c r="CK85" i="1" s="1"/>
  <c r="CH81" i="1"/>
  <c r="CI81" i="1" s="1"/>
  <c r="CJ81" i="1" s="1"/>
  <c r="CK81" i="1" s="1"/>
  <c r="CH77" i="1"/>
  <c r="CI77" i="1" s="1"/>
  <c r="CJ77" i="1" s="1"/>
  <c r="CK77" i="1" s="1"/>
  <c r="CH73" i="1"/>
  <c r="CI73" i="1" s="1"/>
  <c r="CJ73" i="1" s="1"/>
  <c r="CK73" i="1" s="1"/>
  <c r="CH69" i="1"/>
  <c r="CI69" i="1" s="1"/>
  <c r="CJ69" i="1" s="1"/>
  <c r="CK69" i="1" s="1"/>
  <c r="CH65" i="1"/>
  <c r="CI65" i="1" s="1"/>
  <c r="CJ65" i="1" s="1"/>
  <c r="CK65" i="1" s="1"/>
  <c r="CH61" i="1"/>
  <c r="CI61" i="1" s="1"/>
  <c r="CJ61" i="1" s="1"/>
  <c r="CK61" i="1" s="1"/>
  <c r="CH57" i="1"/>
  <c r="CI57" i="1" s="1"/>
  <c r="CJ57" i="1" s="1"/>
  <c r="CK57" i="1" s="1"/>
  <c r="CH53" i="1"/>
  <c r="CI53" i="1" s="1"/>
  <c r="CH49" i="1"/>
  <c r="CI49" i="1" s="1"/>
  <c r="CJ49" i="1" s="1"/>
  <c r="CK49" i="1" s="1"/>
  <c r="CH45" i="1"/>
  <c r="CI45" i="1" s="1"/>
  <c r="CJ45" i="1" s="1"/>
  <c r="CK45" i="1" s="1"/>
  <c r="CH41" i="1"/>
  <c r="CI41" i="1" s="1"/>
  <c r="CJ41" i="1" s="1"/>
  <c r="CK41" i="1" s="1"/>
  <c r="CH37" i="1"/>
  <c r="CI37" i="1" s="1"/>
  <c r="CJ37" i="1" s="1"/>
  <c r="CK37" i="1" s="1"/>
  <c r="CH33" i="1"/>
  <c r="CI33" i="1" s="1"/>
  <c r="CJ33" i="1" s="1"/>
  <c r="CK33" i="1" s="1"/>
  <c r="CH29" i="1"/>
  <c r="CI29" i="1" s="1"/>
  <c r="CJ29" i="1" s="1"/>
  <c r="CK29" i="1" s="1"/>
  <c r="CH25" i="1"/>
  <c r="CI25" i="1" s="1"/>
  <c r="CJ25" i="1" s="1"/>
  <c r="CK25" i="1" s="1"/>
  <c r="CH21" i="1"/>
  <c r="CI21" i="1" s="1"/>
  <c r="CJ21" i="1" s="1"/>
  <c r="CK21" i="1" s="1"/>
  <c r="CH17" i="1"/>
  <c r="CI17" i="1" s="1"/>
  <c r="CJ17" i="1" s="1"/>
  <c r="CK17" i="1" s="1"/>
  <c r="CH13" i="1"/>
  <c r="CI13" i="1" s="1"/>
  <c r="CJ13" i="1" s="1"/>
  <c r="CK13" i="1" s="1"/>
  <c r="CH9" i="1"/>
  <c r="CI9" i="1" s="1"/>
  <c r="CJ9" i="1" s="1"/>
  <c r="CK9" i="1" s="1"/>
  <c r="CH5" i="1"/>
  <c r="CI5" i="1" s="1"/>
  <c r="CJ5" i="1" s="1"/>
  <c r="CK5" i="1" s="1"/>
  <c r="CI302" i="1"/>
  <c r="CJ302" i="1" s="1"/>
  <c r="CK302" i="1" s="1"/>
  <c r="CH75" i="1"/>
  <c r="CI75" i="1" s="1"/>
  <c r="CJ75" i="1" s="1"/>
  <c r="CK75" i="1" s="1"/>
  <c r="CH35" i="1"/>
  <c r="CI35" i="1" s="1"/>
  <c r="CJ35" i="1" s="1"/>
  <c r="CK35" i="1" s="1"/>
  <c r="CH546" i="1"/>
  <c r="CI546" i="1" s="1"/>
  <c r="CJ546" i="1" s="1"/>
  <c r="CK546" i="1" s="1"/>
  <c r="CH76" i="1"/>
  <c r="CI76" i="1" s="1"/>
  <c r="CJ76" i="1" s="1"/>
  <c r="CK76" i="1" s="1"/>
  <c r="CJ535" i="1"/>
  <c r="CK535" i="1" s="1"/>
  <c r="CD2" i="1"/>
  <c r="CH2" i="1" s="1"/>
  <c r="CA2" i="1" a="1"/>
  <c r="CA2" i="1" s="1"/>
  <c r="BZ2" i="1"/>
  <c r="BY2" i="1"/>
  <c r="BX2" i="1"/>
  <c r="CI2" i="1" l="1"/>
  <c r="CJ2" i="1" s="1"/>
  <c r="CK2" i="1" s="1"/>
  <c r="CJ258" i="1"/>
  <c r="CK258" i="1" s="1"/>
  <c r="CJ934" i="1"/>
  <c r="CK934" i="1" s="1"/>
  <c r="CI818" i="1"/>
  <c r="CJ818" i="1" s="1"/>
  <c r="CK818" i="1" s="1"/>
  <c r="CK695" i="1"/>
  <c r="CJ843" i="1"/>
  <c r="CK843" i="1" s="1"/>
  <c r="CJ167" i="1"/>
  <c r="CK167" i="1" s="1"/>
  <c r="CK199" i="1"/>
  <c r="CJ231" i="1"/>
  <c r="CK231" i="1" s="1"/>
  <c r="CJ263" i="1"/>
  <c r="CK263" i="1" s="1"/>
  <c r="CJ172" i="1"/>
  <c r="CK172" i="1" s="1"/>
  <c r="CK204" i="1"/>
  <c r="CI724" i="1"/>
  <c r="CJ724" i="1" s="1"/>
  <c r="CK724" i="1" s="1"/>
  <c r="CK195" i="1"/>
  <c r="CJ36" i="1"/>
  <c r="CK36" i="1" s="1"/>
  <c r="CK196" i="1"/>
  <c r="CI789" i="1"/>
  <c r="CJ789" i="1" s="1"/>
  <c r="CK789" i="1" s="1"/>
  <c r="CI805" i="1"/>
  <c r="CJ805" i="1" s="1"/>
  <c r="CK805" i="1" s="1"/>
  <c r="CI754" i="1"/>
  <c r="CJ754" i="1" s="1"/>
  <c r="CK754" i="1" s="1"/>
  <c r="CK926" i="1"/>
  <c r="CK942" i="1"/>
  <c r="CI753" i="1"/>
  <c r="CJ753" i="1" s="1"/>
  <c r="CK753" i="1" s="1"/>
  <c r="CI729" i="1"/>
  <c r="CJ729" i="1" s="1"/>
  <c r="CK729" i="1" s="1"/>
  <c r="CI797" i="1"/>
  <c r="CJ797" i="1" s="1"/>
  <c r="CK797" i="1" s="1"/>
  <c r="CI730" i="1"/>
  <c r="CJ730" i="1" s="1"/>
  <c r="CK730" i="1" s="1"/>
  <c r="CI746" i="1"/>
  <c r="CJ746" i="1" s="1"/>
  <c r="CK746" i="1" s="1"/>
  <c r="CI762" i="1"/>
  <c r="CJ762" i="1" s="1"/>
  <c r="CK762" i="1" s="1"/>
  <c r="CI778" i="1"/>
  <c r="CJ778" i="1" s="1"/>
  <c r="CK778" i="1" s="1"/>
  <c r="CI794" i="1"/>
  <c r="CJ794" i="1" s="1"/>
  <c r="CK794" i="1" s="1"/>
  <c r="CI826" i="1"/>
  <c r="CJ826" i="1" s="1"/>
  <c r="CK826" i="1" s="1"/>
  <c r="CJ906" i="1"/>
  <c r="CK906" i="1" s="1"/>
  <c r="CI737" i="1"/>
  <c r="CJ737" i="1" s="1"/>
  <c r="CK737" i="1" s="1"/>
  <c r="CI810" i="1"/>
  <c r="CJ810" i="1" s="1"/>
  <c r="CK810" i="1" s="1"/>
  <c r="CK922" i="1"/>
  <c r="CJ847" i="1"/>
  <c r="CK847" i="1" s="1"/>
  <c r="CJ281" i="1"/>
  <c r="CK281" i="1" s="1"/>
  <c r="CK201" i="1"/>
  <c r="CK944" i="1"/>
  <c r="CK200" i="1"/>
  <c r="CJ232" i="1"/>
  <c r="CK232" i="1" s="1"/>
  <c r="CJ280" i="1"/>
  <c r="CK280" i="1" s="1"/>
  <c r="CK504" i="1"/>
  <c r="CI980" i="1"/>
  <c r="CJ980" i="1" s="1"/>
  <c r="CK980" i="1" s="1"/>
  <c r="CK928" i="1"/>
  <c r="CI765" i="1"/>
  <c r="CJ765" i="1" s="1"/>
  <c r="CK765" i="1" s="1"/>
  <c r="CI829" i="1"/>
  <c r="CJ829" i="1" s="1"/>
  <c r="CK829" i="1" s="1"/>
  <c r="CK920" i="1"/>
  <c r="CK925" i="1"/>
  <c r="CI722" i="1"/>
  <c r="CJ722" i="1" s="1"/>
  <c r="CK722" i="1" s="1"/>
  <c r="CJ905" i="1"/>
  <c r="CK905" i="1" s="1"/>
  <c r="CI773" i="1"/>
  <c r="CJ773" i="1" s="1"/>
  <c r="CK773" i="1" s="1"/>
  <c r="CI821" i="1"/>
  <c r="CJ821" i="1" s="1"/>
  <c r="CK821" i="1" s="1"/>
  <c r="CJ975" i="1"/>
  <c r="CK975" i="1" s="1"/>
  <c r="CI786" i="1"/>
  <c r="CJ786" i="1" s="1"/>
  <c r="CK786" i="1" s="1"/>
  <c r="CK198" i="1"/>
  <c r="CI733" i="1"/>
  <c r="CJ733" i="1" s="1"/>
  <c r="CK733" i="1" s="1"/>
  <c r="CI749" i="1"/>
  <c r="CJ749" i="1" s="1"/>
  <c r="CK749" i="1" s="1"/>
  <c r="CJ230" i="1"/>
  <c r="CK230" i="1" s="1"/>
  <c r="CJ502" i="1"/>
  <c r="CK502" i="1" s="1"/>
  <c r="CI726" i="1"/>
  <c r="CJ726" i="1" s="1"/>
  <c r="CK726" i="1" s="1"/>
  <c r="CI742" i="1"/>
  <c r="CJ742" i="1" s="1"/>
  <c r="CK742" i="1" s="1"/>
  <c r="CI758" i="1"/>
  <c r="CJ758" i="1" s="1"/>
  <c r="CK758" i="1" s="1"/>
  <c r="CI774" i="1"/>
  <c r="CJ774" i="1" s="1"/>
  <c r="CK774" i="1" s="1"/>
  <c r="CI790" i="1"/>
  <c r="CJ790" i="1" s="1"/>
  <c r="CK790" i="1" s="1"/>
  <c r="CI806" i="1"/>
  <c r="CJ806" i="1" s="1"/>
  <c r="CK806" i="1" s="1"/>
  <c r="CI822" i="1"/>
  <c r="CJ822" i="1" s="1"/>
  <c r="CK822" i="1" s="1"/>
  <c r="CK924" i="1"/>
  <c r="CI725" i="1"/>
  <c r="CJ725" i="1" s="1"/>
  <c r="CK725" i="1" s="1"/>
  <c r="CI745" i="1"/>
  <c r="CJ745" i="1" s="1"/>
  <c r="CK745" i="1" s="1"/>
  <c r="CI761" i="1"/>
  <c r="CJ761" i="1" s="1"/>
  <c r="CK761" i="1" s="1"/>
  <c r="CI777" i="1"/>
  <c r="CJ777" i="1" s="1"/>
  <c r="CK777" i="1" s="1"/>
  <c r="CI793" i="1"/>
  <c r="CJ793" i="1" s="1"/>
  <c r="CK793" i="1" s="1"/>
  <c r="CI809" i="1"/>
  <c r="CJ809" i="1" s="1"/>
  <c r="CK809" i="1" s="1"/>
  <c r="CI825" i="1"/>
  <c r="CJ825" i="1" s="1"/>
  <c r="CK825" i="1" s="1"/>
  <c r="CI981" i="1"/>
  <c r="CJ981" i="1" s="1"/>
  <c r="CK981" i="1" s="1"/>
  <c r="CI738" i="1"/>
  <c r="CJ738" i="1" s="1"/>
  <c r="CK738" i="1" s="1"/>
  <c r="CI770" i="1"/>
  <c r="CJ770" i="1" s="1"/>
  <c r="CK770" i="1" s="1"/>
  <c r="CI802" i="1"/>
  <c r="CJ802" i="1" s="1"/>
  <c r="CK802" i="1" s="1"/>
  <c r="CI978" i="1"/>
  <c r="CJ978" i="1" s="1"/>
  <c r="CK978" i="1" s="1"/>
  <c r="CJ233" i="1"/>
  <c r="CK233" i="1" s="1"/>
  <c r="CK713" i="1"/>
  <c r="CI741" i="1"/>
  <c r="CJ741" i="1" s="1"/>
  <c r="CK741" i="1" s="1"/>
  <c r="CJ977" i="1"/>
  <c r="CK977" i="1" s="1"/>
  <c r="CI734" i="1"/>
  <c r="CJ734" i="1" s="1"/>
  <c r="CK734" i="1" s="1"/>
  <c r="CI750" i="1"/>
  <c r="CJ750" i="1" s="1"/>
  <c r="CK750" i="1" s="1"/>
  <c r="CI766" i="1"/>
  <c r="CJ766" i="1" s="1"/>
  <c r="CK766" i="1" s="1"/>
  <c r="CI782" i="1"/>
  <c r="CJ782" i="1" s="1"/>
  <c r="CK782" i="1" s="1"/>
  <c r="CI798" i="1"/>
  <c r="CJ798" i="1" s="1"/>
  <c r="CK798" i="1" s="1"/>
  <c r="CI814" i="1"/>
  <c r="CJ814" i="1" s="1"/>
  <c r="CK814" i="1" s="1"/>
  <c r="CI830" i="1"/>
  <c r="CJ830" i="1" s="1"/>
  <c r="CK830" i="1" s="1"/>
  <c r="CK205" i="1"/>
  <c r="CI769" i="1"/>
  <c r="CJ769" i="1" s="1"/>
  <c r="CK769" i="1" s="1"/>
  <c r="CI785" i="1"/>
  <c r="CJ785" i="1" s="1"/>
  <c r="CK785" i="1" s="1"/>
  <c r="CI801" i="1"/>
  <c r="CJ801" i="1" s="1"/>
  <c r="CK801" i="1" s="1"/>
  <c r="CI817" i="1"/>
  <c r="CJ817" i="1" s="1"/>
  <c r="CK817" i="1" s="1"/>
  <c r="CK929" i="1"/>
  <c r="CK945" i="1"/>
  <c r="CK202" i="1"/>
  <c r="CK203" i="1"/>
  <c r="CK927" i="1"/>
  <c r="CK943" i="1"/>
  <c r="CI781" i="1"/>
  <c r="CJ781" i="1" s="1"/>
  <c r="CK781" i="1" s="1"/>
  <c r="CI813" i="1"/>
  <c r="CJ813" i="1" s="1"/>
  <c r="CK813" i="1" s="1"/>
  <c r="CK941" i="1"/>
  <c r="CI788" i="1"/>
  <c r="CJ788" i="1" s="1"/>
  <c r="CK788" i="1" s="1"/>
  <c r="CJ948" i="1"/>
  <c r="CK948" i="1" s="1"/>
  <c r="CK923" i="1"/>
  <c r="CI731" i="1"/>
  <c r="CJ731" i="1" s="1"/>
  <c r="CK731" i="1" s="1"/>
  <c r="CI747" i="1"/>
  <c r="CJ747" i="1" s="1"/>
  <c r="CK747" i="1" s="1"/>
  <c r="CI763" i="1"/>
  <c r="CJ763" i="1" s="1"/>
  <c r="CK763" i="1" s="1"/>
  <c r="CI779" i="1"/>
  <c r="CJ779" i="1" s="1"/>
  <c r="CK779" i="1" s="1"/>
  <c r="CI795" i="1"/>
  <c r="CJ795" i="1" s="1"/>
  <c r="CK795" i="1" s="1"/>
  <c r="CI811" i="1"/>
  <c r="CJ811" i="1" s="1"/>
  <c r="CK811" i="1" s="1"/>
  <c r="CI827" i="1"/>
  <c r="CJ827" i="1" s="1"/>
  <c r="CK827" i="1" s="1"/>
  <c r="CI740" i="1"/>
  <c r="CJ740" i="1" s="1"/>
  <c r="CK740" i="1" s="1"/>
  <c r="CI760" i="1"/>
  <c r="CJ760" i="1" s="1"/>
  <c r="CK760" i="1" s="1"/>
  <c r="CI784" i="1"/>
  <c r="CJ784" i="1" s="1"/>
  <c r="CK784" i="1" s="1"/>
  <c r="CI804" i="1"/>
  <c r="CJ804" i="1" s="1"/>
  <c r="CK804" i="1" s="1"/>
  <c r="CI824" i="1"/>
  <c r="CJ824" i="1" s="1"/>
  <c r="CK824" i="1" s="1"/>
  <c r="CI771" i="1"/>
  <c r="CJ771" i="1" s="1"/>
  <c r="CK771" i="1" s="1"/>
  <c r="CI979" i="1"/>
  <c r="CJ979" i="1" s="1"/>
  <c r="CK979" i="1" s="1"/>
  <c r="CI723" i="1"/>
  <c r="CJ723" i="1" s="1"/>
  <c r="CK723" i="1" s="1"/>
  <c r="CI744" i="1"/>
  <c r="CJ744" i="1" s="1"/>
  <c r="CK744" i="1" s="1"/>
  <c r="CI768" i="1"/>
  <c r="CJ768" i="1" s="1"/>
  <c r="CK768" i="1" s="1"/>
  <c r="CI808" i="1"/>
  <c r="CJ808" i="1" s="1"/>
  <c r="CK808" i="1" s="1"/>
  <c r="CJ904" i="1"/>
  <c r="CK904" i="1" s="1"/>
  <c r="CI787" i="1"/>
  <c r="CJ787" i="1" s="1"/>
  <c r="CK787" i="1" s="1"/>
  <c r="CI751" i="1"/>
  <c r="CJ751" i="1" s="1"/>
  <c r="CK751" i="1" s="1"/>
  <c r="CI727" i="1"/>
  <c r="CJ727" i="1" s="1"/>
  <c r="CK727" i="1" s="1"/>
  <c r="CI735" i="1"/>
  <c r="CJ735" i="1" s="1"/>
  <c r="CK735" i="1" s="1"/>
  <c r="CI743" i="1"/>
  <c r="CJ743" i="1" s="1"/>
  <c r="CK743" i="1" s="1"/>
  <c r="CI759" i="1"/>
  <c r="CJ759" i="1" s="1"/>
  <c r="CK759" i="1" s="1"/>
  <c r="CI767" i="1"/>
  <c r="CJ767" i="1" s="1"/>
  <c r="CK767" i="1" s="1"/>
  <c r="CI775" i="1"/>
  <c r="CJ775" i="1" s="1"/>
  <c r="CK775" i="1" s="1"/>
  <c r="CI791" i="1"/>
  <c r="CJ791" i="1" s="1"/>
  <c r="CK791" i="1" s="1"/>
  <c r="CI799" i="1"/>
  <c r="CJ799" i="1" s="1"/>
  <c r="CK799" i="1" s="1"/>
  <c r="CI807" i="1"/>
  <c r="CJ807" i="1" s="1"/>
  <c r="CK807" i="1" s="1"/>
  <c r="CI823" i="1"/>
  <c r="CJ823" i="1" s="1"/>
  <c r="CK823" i="1" s="1"/>
  <c r="CI732" i="1"/>
  <c r="CJ732" i="1" s="1"/>
  <c r="CK732" i="1" s="1"/>
  <c r="CI748" i="1"/>
  <c r="CJ748" i="1" s="1"/>
  <c r="CK748" i="1" s="1"/>
  <c r="CI764" i="1"/>
  <c r="CJ764" i="1" s="1"/>
  <c r="CK764" i="1" s="1"/>
  <c r="CI780" i="1"/>
  <c r="CJ780" i="1" s="1"/>
  <c r="CK780" i="1" s="1"/>
  <c r="CI796" i="1"/>
  <c r="CJ796" i="1" s="1"/>
  <c r="CK796" i="1" s="1"/>
  <c r="CI812" i="1"/>
  <c r="CJ812" i="1" s="1"/>
  <c r="CK812" i="1" s="1"/>
  <c r="CI828" i="1"/>
  <c r="CJ828" i="1" s="1"/>
  <c r="CK828" i="1" s="1"/>
  <c r="CJ900" i="1"/>
  <c r="CK900" i="1" s="1"/>
  <c r="CI728" i="1"/>
  <c r="CJ728" i="1" s="1"/>
  <c r="CK728" i="1" s="1"/>
  <c r="CI752" i="1"/>
  <c r="CJ752" i="1" s="1"/>
  <c r="CK752" i="1" s="1"/>
  <c r="CI772" i="1"/>
  <c r="CJ772" i="1" s="1"/>
  <c r="CK772" i="1" s="1"/>
  <c r="CI792" i="1"/>
  <c r="CJ792" i="1" s="1"/>
  <c r="CK792" i="1" s="1"/>
  <c r="CI816" i="1"/>
  <c r="CJ816" i="1" s="1"/>
  <c r="CK816" i="1" s="1"/>
  <c r="CI739" i="1"/>
  <c r="CJ739" i="1" s="1"/>
  <c r="CK739" i="1" s="1"/>
  <c r="CI803" i="1"/>
  <c r="CJ803" i="1" s="1"/>
  <c r="CK803" i="1" s="1"/>
  <c r="CI783" i="1"/>
  <c r="CJ783" i="1" s="1"/>
  <c r="CK783" i="1" s="1"/>
  <c r="CJ661" i="1"/>
  <c r="CK661" i="1" s="1"/>
  <c r="CK921" i="1"/>
  <c r="CJ51" i="1"/>
  <c r="CK51" i="1" s="1"/>
  <c r="CJ947" i="1"/>
  <c r="CK947" i="1" s="1"/>
  <c r="CI736" i="1"/>
  <c r="CJ736" i="1" s="1"/>
  <c r="CK736" i="1" s="1"/>
  <c r="CI756" i="1"/>
  <c r="CJ756" i="1" s="1"/>
  <c r="CK756" i="1" s="1"/>
  <c r="CI776" i="1"/>
  <c r="CJ776" i="1" s="1"/>
  <c r="CK776" i="1" s="1"/>
  <c r="CI800" i="1"/>
  <c r="CJ800" i="1" s="1"/>
  <c r="CK800" i="1" s="1"/>
  <c r="CI820" i="1"/>
  <c r="CJ820" i="1" s="1"/>
  <c r="CK820" i="1" s="1"/>
  <c r="CJ976" i="1"/>
  <c r="CK976" i="1" s="1"/>
  <c r="CK197" i="1"/>
  <c r="CI755" i="1"/>
  <c r="CJ755" i="1" s="1"/>
  <c r="CK755" i="1" s="1"/>
  <c r="CI819" i="1"/>
  <c r="CJ819" i="1" s="1"/>
  <c r="CK819" i="1" s="1"/>
  <c r="CI815" i="1"/>
  <c r="CJ815" i="1" s="1"/>
  <c r="CK815" i="1" s="1"/>
  <c r="CJ53" i="1"/>
  <c r="CK53" i="1" s="1"/>
  <c r="Q757" i="1" l="1"/>
  <c r="BW757" i="1" l="1"/>
  <c r="CG757" i="1" l="1"/>
  <c r="CI757" i="1" s="1"/>
  <c r="CJ757" i="1" s="1"/>
  <c r="CK757" i="1" s="1"/>
</calcChain>
</file>

<file path=xl/sharedStrings.xml><?xml version="1.0" encoding="utf-8"?>
<sst xmlns="http://schemas.openxmlformats.org/spreadsheetml/2006/main" count="27332" uniqueCount="1490">
  <si>
    <t>ENERGY STAR Manufacturing Partner</t>
  </si>
  <si>
    <t>Tested Model Number</t>
  </si>
  <si>
    <t>Date Available On Market</t>
  </si>
  <si>
    <t>All Markets (list) Where Sold as ENERGY STAR Qualified</t>
  </si>
  <si>
    <t>Product Notes</t>
  </si>
  <si>
    <t>ENERGY STAR Specification Version</t>
  </si>
  <si>
    <t>Product Type</t>
  </si>
  <si>
    <t>Display Type:</t>
  </si>
  <si>
    <t>Other Display Type:</t>
  </si>
  <si>
    <t>Backlight Technology:</t>
  </si>
  <si>
    <t>Other Display Backlight Technology</t>
  </si>
  <si>
    <t>Display Contrast Ratio</t>
  </si>
  <si>
    <t>Viewable Screen Height:</t>
  </si>
  <si>
    <t>Viewable Screen Width:</t>
  </si>
  <si>
    <t>Diagonal Viewable Screen Size:</t>
  </si>
  <si>
    <t>Viewable Screen Area:</t>
  </si>
  <si>
    <t>Aspect ratio:</t>
  </si>
  <si>
    <t>Status Display Resolution: Vertical (pixels)</t>
  </si>
  <si>
    <t>Status Display Resolution: Horizontal (pixels)</t>
  </si>
  <si>
    <t>Total Native Resolution Megapixels:</t>
  </si>
  <si>
    <t>Native Pixel Density (Dp) (pixels/sq in)</t>
  </si>
  <si>
    <t>Screen Refresh rate:</t>
  </si>
  <si>
    <t>Color Gamut</t>
  </si>
  <si>
    <t>Color Spaces Supported</t>
  </si>
  <si>
    <t>Is This Model an Enhanced-Performance Display?</t>
  </si>
  <si>
    <t>Reported Contrast Ratio at +85 Degrees (Right) Horizontal Viewing Angle</t>
  </si>
  <si>
    <t>Reported Contrast Ratio at -85 Degrees (Left) Horizontal Viewing Angle</t>
  </si>
  <si>
    <t>Is this product shipped with an external power supply (EPS)?:</t>
  </si>
  <si>
    <t>Is Product Sold Through Enterprise Channels?</t>
  </si>
  <si>
    <t>Signal or Data Interfaces</t>
  </si>
  <si>
    <t>Other Available Interfaces</t>
  </si>
  <si>
    <t>Model Features</t>
  </si>
  <si>
    <t>Other Model Features:</t>
  </si>
  <si>
    <t>Features Enabled in Default On Mode</t>
  </si>
  <si>
    <t>Features Enabled in Default Sleep Mode</t>
  </si>
  <si>
    <t>Interface</t>
  </si>
  <si>
    <t>Wireless Technologies Supported</t>
  </si>
  <si>
    <t>Low Power Wireless Technologies</t>
  </si>
  <si>
    <t>Ethernet Supported</t>
  </si>
  <si>
    <t>Power Source</t>
  </si>
  <si>
    <t>Other Power Source</t>
  </si>
  <si>
    <t>VESA FPDM2 Test Pattern Used?</t>
  </si>
  <si>
    <t>The following mechanism(s) are enabled by default to allow this product to automatically enter Sleep or Off Mode:</t>
  </si>
  <si>
    <t>Other Mechanism for Automatically Entering Sleep or Off Mode</t>
  </si>
  <si>
    <t>Default Delay Time to Sleep (min)</t>
  </si>
  <si>
    <t>Does Unit Have a Forced Menu at Initial Start-up?</t>
  </si>
  <si>
    <t>User Interface Designed in Accordance With IEEE 1621?</t>
  </si>
  <si>
    <t>Maximum Luminance:</t>
  </si>
  <si>
    <t>Maximum Measured Luminance (cd/m^2)</t>
  </si>
  <si>
    <t>As-Shipped Luminance:</t>
  </si>
  <si>
    <t>As-Tested Luminance:</t>
  </si>
  <si>
    <t>On Mode Power at 12 Lux at 115 Volts (W)</t>
  </si>
  <si>
    <t>On Mode Power at 300 Lux at 115 Volts (W)</t>
  </si>
  <si>
    <t>Measured On Mode Power at 115 Volts (W)</t>
  </si>
  <si>
    <t>Maximum On Mode Power Limit for Signage Certification (W)</t>
  </si>
  <si>
    <t>Measured Sleep Mode Power at 115 Volts (W)</t>
  </si>
  <si>
    <t>Measured Non-Connected Sleep Mode Power at 115 Volts (W)</t>
  </si>
  <si>
    <t>Maximum Sleep Mode Power Limit for Signage Certification (W)</t>
  </si>
  <si>
    <t>Measured Off Mode Power at 115 Volts (W)</t>
  </si>
  <si>
    <t>Measured Total Energy Consumption at 115 Volts (kWh)</t>
  </si>
  <si>
    <t>Reported Total Energy Consumption at 115 Volts (kWh)</t>
  </si>
  <si>
    <t>Max Total Energy Consumption Limit for Monitor (kWh)</t>
  </si>
  <si>
    <t>On Mode Power at 12 Lux at 230 Volts (W)</t>
  </si>
  <si>
    <t>On Mode Power at 300 Lux at 230 Volts (W)</t>
  </si>
  <si>
    <t>Measured Off Mode Power at 230 Volts (W)</t>
  </si>
  <si>
    <t>Measured Sleep Mode Power at 230 Volts (W)</t>
  </si>
  <si>
    <t>Measured Non-Connected Sleep Mode Power at 230 Volts (W)</t>
  </si>
  <si>
    <t>Measured On Mode Power at 230 Volts (W)</t>
  </si>
  <si>
    <t>Measured Total Energy Consumption at 230 Volts (kWh)</t>
  </si>
  <si>
    <t>Active Mode True Power Factor During Testing (115 V)</t>
  </si>
  <si>
    <t>Number of Standby-Passive Modes in Addition to Default</t>
  </si>
  <si>
    <t>ABC</t>
  </si>
  <si>
    <t>Acer Incorporated</t>
  </si>
  <si>
    <t xml:space="preserve">S277HK </t>
  </si>
  <si>
    <t>United States, Australia, New Zealand, Switzerland, Europe, Taiwan, Japan, Canada</t>
  </si>
  <si>
    <t>Monitor</t>
  </si>
  <si>
    <t>IPS LCD</t>
  </si>
  <si>
    <t>LED</t>
  </si>
  <si>
    <t>sRGB</t>
  </si>
  <si>
    <t>EPD I (32.9% CIE LUV/99% sRGB area or greater)</t>
  </si>
  <si>
    <t>Yes</t>
  </si>
  <si>
    <t>No</t>
  </si>
  <si>
    <t>HDMI 1.4,DisplayPort 1.2,DVI</t>
  </si>
  <si>
    <t>None</t>
  </si>
  <si>
    <t>DisplayPort 1.2</t>
  </si>
  <si>
    <t>Other</t>
  </si>
  <si>
    <t>Display Power Management Signaling</t>
  </si>
  <si>
    <t xml:space="preserve">V256HQ </t>
  </si>
  <si>
    <t>TN LCD</t>
  </si>
  <si>
    <t>HDMI 1.4,DVI,SVGA</t>
  </si>
  <si>
    <t>HDMI 1.4</t>
  </si>
  <si>
    <t>Ac power supply</t>
  </si>
  <si>
    <t xml:space="preserve">B196L </t>
  </si>
  <si>
    <t>DVI,VGA</t>
  </si>
  <si>
    <t>DVI</t>
  </si>
  <si>
    <t>B206WQL</t>
  </si>
  <si>
    <t>XGA,DVI,VGA,Other,SVGA</t>
  </si>
  <si>
    <t>Audio-in</t>
  </si>
  <si>
    <t>User Adjustable Backlight,Built-In Speakers</t>
  </si>
  <si>
    <t>Built-In Speakers</t>
  </si>
  <si>
    <t>Timer,Display Power Management Signaling</t>
  </si>
  <si>
    <t>B226HQL</t>
  </si>
  <si>
    <t>Updated Market Availability</t>
  </si>
  <si>
    <t>NA</t>
  </si>
  <si>
    <t xml:space="preserve">B226HQL </t>
  </si>
  <si>
    <t>HDMI 1.4,DVI,VGA</t>
  </si>
  <si>
    <t>N/A</t>
  </si>
  <si>
    <t>CB241H</t>
  </si>
  <si>
    <t>HDMI 1.4,VGA,DVI</t>
  </si>
  <si>
    <t>B246HQL, V246HQL, K242HQL, KA240HQ , VA240HQ</t>
  </si>
  <si>
    <t>model name/no move to add. Models</t>
  </si>
  <si>
    <t>DisplayPort 1.2,VGA,DVI</t>
  </si>
  <si>
    <t>B246HYL</t>
  </si>
  <si>
    <t>VGA,DVI</t>
  </si>
  <si>
    <t>NTSC</t>
  </si>
  <si>
    <t>XGA,DisplayPort 1.2,DVI,VGA,Other,SVGA</t>
  </si>
  <si>
    <t>B246WL</t>
  </si>
  <si>
    <t>XGA,DisplayPort 1.2,DVI,VGA,Other,USB 3.0</t>
  </si>
  <si>
    <t>Audio-in/out</t>
  </si>
  <si>
    <t>TFT LCD</t>
  </si>
  <si>
    <t>DisplayPort 1.2,DVI,VGA,USB 3.0</t>
  </si>
  <si>
    <t>B276HL</t>
  </si>
  <si>
    <t>DisplayPort 1.2,VGA,DVI,Other</t>
  </si>
  <si>
    <t>Audio port</t>
  </si>
  <si>
    <t xml:space="preserve">B286HK, CB280HK, CB281HK </t>
  </si>
  <si>
    <t>B286HL</t>
  </si>
  <si>
    <t>BE240Y</t>
  </si>
  <si>
    <t>HDMI 1.4,DisplayPort 1.2,USB 3.0</t>
  </si>
  <si>
    <t>BE270U</t>
  </si>
  <si>
    <t xml:space="preserve">BX320HK </t>
  </si>
  <si>
    <t>HDMI 1.4,DisplayPort 1.2,DVI,Other</t>
  </si>
  <si>
    <t>Mini-DP</t>
  </si>
  <si>
    <t>CB240HYK</t>
  </si>
  <si>
    <t>HDMI 1.4,HDMI 2.0,DisplayPort 1.2,DVI,Other</t>
  </si>
  <si>
    <t>CB240HY</t>
  </si>
  <si>
    <t>CZ320Q</t>
  </si>
  <si>
    <t>DisplayPort 1.2,VGA,Other</t>
  </si>
  <si>
    <t>HDMI</t>
  </si>
  <si>
    <t>K202HQL</t>
  </si>
  <si>
    <t>V206WQL</t>
  </si>
  <si>
    <t>G206GQL</t>
  </si>
  <si>
    <t>VA LCD</t>
  </si>
  <si>
    <t>G206HQL</t>
  </si>
  <si>
    <t>G236HL</t>
  </si>
  <si>
    <t>HDMI 1.4,XGA,DVI,VGA,Other,SVGA</t>
  </si>
  <si>
    <t>G246HYL</t>
  </si>
  <si>
    <t>HDMI 1.4,XGA,VGA,Other,SVGA</t>
  </si>
  <si>
    <t>G257HU</t>
  </si>
  <si>
    <t>Audio</t>
  </si>
  <si>
    <t>H226HQL</t>
  </si>
  <si>
    <t>H236HL</t>
  </si>
  <si>
    <t>H257HU</t>
  </si>
  <si>
    <t>HDMI 1.4,DisplayPort 1.2,USB-3.1 C,USB 3.0</t>
  </si>
  <si>
    <t>G277HL</t>
  </si>
  <si>
    <t>HDMI 1.4,VGA</t>
  </si>
  <si>
    <t>Audio port,DVI</t>
  </si>
  <si>
    <t>H277H</t>
  </si>
  <si>
    <t>HDMI 1.4,DVI,VGA,Other</t>
  </si>
  <si>
    <t>H277HK</t>
  </si>
  <si>
    <t>Mini-DisplayPort, Audio-in, Earphone</t>
  </si>
  <si>
    <t>H277HU</t>
  </si>
  <si>
    <t xml:space="preserve">HX1953L </t>
  </si>
  <si>
    <t>DVI,SVGA</t>
  </si>
  <si>
    <t>KA220HQ</t>
  </si>
  <si>
    <t>KA240HQ</t>
  </si>
  <si>
    <t>KA270H</t>
  </si>
  <si>
    <t>VGA,DVI,Other</t>
  </si>
  <si>
    <t>Audio port,HDMI 1.3</t>
  </si>
  <si>
    <t>KG270, KA271</t>
  </si>
  <si>
    <t>R220HQ</t>
  </si>
  <si>
    <t>R221Q</t>
  </si>
  <si>
    <t>R230H</t>
  </si>
  <si>
    <t>R231</t>
  </si>
  <si>
    <t>R240HY</t>
  </si>
  <si>
    <t>HDMI 1.4,XGA,VGA,Other,USB 3.0,SVGA</t>
  </si>
  <si>
    <t>Audio-in, Earphone jack</t>
  </si>
  <si>
    <t>R241Y</t>
  </si>
  <si>
    <t>R250H</t>
  </si>
  <si>
    <t>R251</t>
  </si>
  <si>
    <t>RC241YU</t>
  </si>
  <si>
    <t>RC271U</t>
  </si>
  <si>
    <t>RT270</t>
  </si>
  <si>
    <t>RT280K</t>
  </si>
  <si>
    <t>S220HQL</t>
  </si>
  <si>
    <t>AC Wall Outlet</t>
  </si>
  <si>
    <t>S236HL</t>
  </si>
  <si>
    <t>S276HL</t>
  </si>
  <si>
    <t>T232HL</t>
  </si>
  <si>
    <t>HDMI 1.4,DisplayPort 1.2,VGA,DVI,USB 3.0</t>
  </si>
  <si>
    <t>Touch Screen</t>
  </si>
  <si>
    <t>AC/DC Adapter</t>
  </si>
  <si>
    <t>UT220HQL</t>
  </si>
  <si>
    <t>HDMI 1.4,VGA,USB 2.0</t>
  </si>
  <si>
    <t>Touch Screen,Built-In Speakers</t>
  </si>
  <si>
    <t>V196HQL</t>
  </si>
  <si>
    <t>VGA</t>
  </si>
  <si>
    <t xml:space="preserve">VA190HQ </t>
  </si>
  <si>
    <t>V196L</t>
  </si>
  <si>
    <t xml:space="preserve">V196WL </t>
  </si>
  <si>
    <t xml:space="preserve">V206HQL </t>
  </si>
  <si>
    <t>V225WL</t>
  </si>
  <si>
    <t>V226HQL</t>
  </si>
  <si>
    <t>VA200WQL</t>
  </si>
  <si>
    <t>VA221Q</t>
  </si>
  <si>
    <t>Adobe RGB</t>
  </si>
  <si>
    <t>VE240Y</t>
  </si>
  <si>
    <t>ASUSTeK Computer Inc.</t>
  </si>
  <si>
    <t xml:space="preserve">VZ27A </t>
  </si>
  <si>
    <t>HDMI 1.4,DisplayPort 1.2,VGA</t>
  </si>
  <si>
    <t>C620AQR</t>
  </si>
  <si>
    <t>DisplayPort 1.2,DVI,VGA</t>
  </si>
  <si>
    <t xml:space="preserve">C422A </t>
  </si>
  <si>
    <t>DisplayPort 1.2,DVI,SVGA</t>
  </si>
  <si>
    <t>C423A</t>
  </si>
  <si>
    <t xml:space="preserve">C624A </t>
  </si>
  <si>
    <t xml:space="preserve">C624B </t>
  </si>
  <si>
    <t xml:space="preserve">C624C </t>
  </si>
  <si>
    <t>HDMI 1.4,DisplayPort 1.2,SVGA</t>
  </si>
  <si>
    <t>MB169</t>
  </si>
  <si>
    <t>USB-3.1 C</t>
  </si>
  <si>
    <t>USB</t>
  </si>
  <si>
    <t>MX27U</t>
  </si>
  <si>
    <t>HDMI 1.4,HDMI 2.0,XGA,DisplayPort 1.2,VGA,SVGA</t>
  </si>
  <si>
    <t>Other,Built-In Speakers,Bluetooth</t>
  </si>
  <si>
    <t>Power USB</t>
  </si>
  <si>
    <t>Bluetooth</t>
  </si>
  <si>
    <t>Timer</t>
  </si>
  <si>
    <t xml:space="preserve">PA248 </t>
  </si>
  <si>
    <t xml:space="preserve">PA329 </t>
  </si>
  <si>
    <t>EPD II (38.4 CIE LUV/99% Adobe RGB area or greater)</t>
  </si>
  <si>
    <t>HDMI 2.0,DisplayPort 1.2,Other</t>
  </si>
  <si>
    <t xml:space="preserve">mini DP </t>
  </si>
  <si>
    <t>PB238</t>
  </si>
  <si>
    <t>HDMI 1.4,DisplayPort 1.2,VGA,DVI,USB 2.0</t>
  </si>
  <si>
    <t xml:space="preserve">PB248 </t>
  </si>
  <si>
    <t>HDMI 1.4,DisplayPort 1.2,DVI,DisplayPort 1.3,SVGA</t>
  </si>
  <si>
    <t>PB258</t>
  </si>
  <si>
    <t>HDMI 1.4,DisplayPort 1.2,DVI,VGA</t>
  </si>
  <si>
    <t>PB278</t>
  </si>
  <si>
    <t>HDMI 1.4,DisplayPort 1.2</t>
  </si>
  <si>
    <t>PB287</t>
  </si>
  <si>
    <t>PB328</t>
  </si>
  <si>
    <t>SD433</t>
  </si>
  <si>
    <t>Signage Display</t>
  </si>
  <si>
    <t>HDMI 1.4,USB 2.0,Other</t>
  </si>
  <si>
    <t>RS232-in, RS232-out</t>
  </si>
  <si>
    <t>SD434-YB</t>
  </si>
  <si>
    <t>Component,VGA,DVI,USB 2.0,Other</t>
  </si>
  <si>
    <t>HDMI 1.3b,RS232,RJ-45</t>
  </si>
  <si>
    <t>Fast Ethernet (100 Mbit/s)</t>
  </si>
  <si>
    <t>VA322</t>
  </si>
  <si>
    <t>XGA,DVI,VGA,SVGA</t>
  </si>
  <si>
    <t>User Adjustable Backlight</t>
  </si>
  <si>
    <t>VB199</t>
  </si>
  <si>
    <t>VC239</t>
  </si>
  <si>
    <t>VC279</t>
  </si>
  <si>
    <t xml:space="preserve">VG245H </t>
  </si>
  <si>
    <t>HDMI 1.4,SVGA</t>
  </si>
  <si>
    <t xml:space="preserve">VK228 </t>
  </si>
  <si>
    <t xml:space="preserve">VK248H </t>
  </si>
  <si>
    <t>Camera Interface</t>
  </si>
  <si>
    <t>VN248</t>
  </si>
  <si>
    <t>VP228</t>
  </si>
  <si>
    <t>VP239</t>
  </si>
  <si>
    <t>VP247</t>
  </si>
  <si>
    <t>VP278</t>
  </si>
  <si>
    <t>VP279</t>
  </si>
  <si>
    <t>HDMI 1.4,XGA,DisplayPort 1.2,VGA,Other,SVGA</t>
  </si>
  <si>
    <t>VS197</t>
  </si>
  <si>
    <t>VS207</t>
  </si>
  <si>
    <t>VS208</t>
  </si>
  <si>
    <t>VS228</t>
  </si>
  <si>
    <t xml:space="preserve">VS228 </t>
  </si>
  <si>
    <t>VS229</t>
  </si>
  <si>
    <t>VS238</t>
  </si>
  <si>
    <t>VS239</t>
  </si>
  <si>
    <t>VS247</t>
  </si>
  <si>
    <t>United States, Canada</t>
  </si>
  <si>
    <t xml:space="preserve">VS248 </t>
  </si>
  <si>
    <t xml:space="preserve">VS24A </t>
  </si>
  <si>
    <t>VW199</t>
  </si>
  <si>
    <t xml:space="preserve">VW22A </t>
  </si>
  <si>
    <t>?</t>
  </si>
  <si>
    <t>VX228</t>
  </si>
  <si>
    <t>Earphone jack, Audio-in</t>
  </si>
  <si>
    <t>VZ229</t>
  </si>
  <si>
    <t>VZ239</t>
  </si>
  <si>
    <t>VZ249</t>
  </si>
  <si>
    <t>VZ279</t>
  </si>
  <si>
    <t>BenQ Corporation</t>
  </si>
  <si>
    <t>BL2420-TF</t>
  </si>
  <si>
    <t>DisplayPort 1.2,DVI,VGA,USB 2.0</t>
  </si>
  <si>
    <t>Occupancy Sensor,Built-In Speakers</t>
  </si>
  <si>
    <t>BL2420U</t>
  </si>
  <si>
    <t>DisplayPort 1.2,DVI,Other,USB 3.0</t>
  </si>
  <si>
    <t>HDMI; Audio-out; Audio-in</t>
  </si>
  <si>
    <t>BL2706-T</t>
  </si>
  <si>
    <t xml:space="preserve">BL3201-B </t>
  </si>
  <si>
    <t xml:space="preserve">BL912-B </t>
  </si>
  <si>
    <t xml:space="preserve">GL2450-B </t>
  </si>
  <si>
    <t>United States, Australia, Switzerland, Europe, Taiwan, Japan, Canada</t>
  </si>
  <si>
    <t>GL2450-T</t>
  </si>
  <si>
    <t xml:space="preserve">GL2460-B </t>
  </si>
  <si>
    <t>GL2760-T</t>
  </si>
  <si>
    <t>GW2270-T</t>
  </si>
  <si>
    <t>GW2406-T</t>
  </si>
  <si>
    <t>PD3200Q-T</t>
  </si>
  <si>
    <t>HDMI 1.4,DisplayPort 1.2,DVI,USB 3.0</t>
  </si>
  <si>
    <t>HDMI 2.0,DisplayPort 1.2,USB 3.0</t>
  </si>
  <si>
    <t>HDMI 1.4,Component,DisplayPort 1.2,Composite,DVI,VGA,Other</t>
  </si>
  <si>
    <t>RS232,RJ-45</t>
  </si>
  <si>
    <t>PL552</t>
  </si>
  <si>
    <t>United States, Australia, New Zealand, Switzerland, Europe, Taiwan, Canada</t>
  </si>
  <si>
    <t>Gigabit Ethernet (1000 Mbit/s)</t>
  </si>
  <si>
    <t>HDMI 1.4,DisplayPort 1.2,DVI,USB 2.0,Other</t>
  </si>
  <si>
    <t>Full Network Connectivity,Built-In Speakers</t>
  </si>
  <si>
    <t>Full Network Connectivity</t>
  </si>
  <si>
    <t>Bloomberg LP</t>
  </si>
  <si>
    <t>BFP200-23</t>
  </si>
  <si>
    <t>BFP200-27</t>
  </si>
  <si>
    <t>DisplayPort 1.2,DVI</t>
  </si>
  <si>
    <t>Corporativo Lanix, S.A. de C.V.</t>
  </si>
  <si>
    <t>LX215</t>
  </si>
  <si>
    <t>United States</t>
  </si>
  <si>
    <t>LX240</t>
  </si>
  <si>
    <t>LX900T</t>
  </si>
  <si>
    <t>Audio out</t>
  </si>
  <si>
    <t>CTL Corporation</t>
  </si>
  <si>
    <t>LE22BW</t>
  </si>
  <si>
    <t>HDMI 1.4,VGA,Other,DisplayPort 1.3</t>
  </si>
  <si>
    <t>Audio in, Earphone out</t>
  </si>
  <si>
    <t>DisplayPort 1.3</t>
  </si>
  <si>
    <t>LE42BW</t>
  </si>
  <si>
    <t>LE72BW</t>
  </si>
  <si>
    <t>Dell Inc.</t>
  </si>
  <si>
    <t>C7016Hf</t>
  </si>
  <si>
    <t>HDMI 1.4,DisplayPort 1.2,VGA,USB 2.0,Other</t>
  </si>
  <si>
    <t>Energy Gauge,Built-In Speakers</t>
  </si>
  <si>
    <t>C7017Tf</t>
  </si>
  <si>
    <t>HDMI 1.4,DisplayPort 1.2,VGA,Other,USB 3.0</t>
  </si>
  <si>
    <t>Energy Gauge,Full Network Connectivity,Touch Screen,Built-In Speakers</t>
  </si>
  <si>
    <t>Full Network Connectivity,Touch Screen</t>
  </si>
  <si>
    <t>E1715Sc</t>
  </si>
  <si>
    <t>DisplayPort 1.2,VGA</t>
  </si>
  <si>
    <t>E1916Hf</t>
  </si>
  <si>
    <t xml:space="preserve">E2016Hb </t>
  </si>
  <si>
    <t>DisplayPort 1.2,SVGA</t>
  </si>
  <si>
    <t>E2016HVf</t>
  </si>
  <si>
    <t>E2016t</t>
  </si>
  <si>
    <t>E2216Hf</t>
  </si>
  <si>
    <t>E2216HVf</t>
  </si>
  <si>
    <t>E2316Hf</t>
  </si>
  <si>
    <t xml:space="preserve">E2416Hb </t>
  </si>
  <si>
    <t xml:space="preserve">E2417Hb </t>
  </si>
  <si>
    <t>P1917Sc</t>
  </si>
  <si>
    <t>HDMI 1.4,DisplayPort 1.2,VGA,USB 3.0</t>
  </si>
  <si>
    <t>P1917Sf</t>
  </si>
  <si>
    <t>P2014Ht</t>
  </si>
  <si>
    <t>DisplayPort 1.2,DVI,USB 2.0,VGA</t>
  </si>
  <si>
    <t xml:space="preserve">P2016b </t>
  </si>
  <si>
    <t>Australia, New Zealand, Switzerland, Europe, Taiwan, Japan, Canada</t>
  </si>
  <si>
    <t>P2016t</t>
  </si>
  <si>
    <t>DisplayPort 1.2,USB 2.0,VGA</t>
  </si>
  <si>
    <t>P2017Hc</t>
  </si>
  <si>
    <t>P2217c</t>
  </si>
  <si>
    <t>HDMI 2.0,DisplayPort 1.2,VGA,USB 3.0</t>
  </si>
  <si>
    <t xml:space="preserve">P2217Hb </t>
  </si>
  <si>
    <t>P2217Hc</t>
  </si>
  <si>
    <t>P2217t</t>
  </si>
  <si>
    <t>P2314Tt</t>
  </si>
  <si>
    <t>HDMI 1.4,DisplayPort 1.2,USB 2.0,VGA,Other,USB 3.0</t>
  </si>
  <si>
    <t>Audio Line-Out connector</t>
  </si>
  <si>
    <t>P2317Hb</t>
  </si>
  <si>
    <t>P2317Hf</t>
  </si>
  <si>
    <t>HDMI 1.4,DisplayPort 1.2,VGA,USB 2.0,USB 3.0</t>
  </si>
  <si>
    <t>Energy Gauge</t>
  </si>
  <si>
    <t>P2317Ht</t>
  </si>
  <si>
    <t xml:space="preserve">P2415Qb </t>
  </si>
  <si>
    <t xml:space="preserve">P2416Db </t>
  </si>
  <si>
    <t>P2417Hb</t>
  </si>
  <si>
    <t>P2417Hc</t>
  </si>
  <si>
    <t>P2418HTt</t>
  </si>
  <si>
    <t>HDMI 1.4,DisplayPort 1.2,VGA,USB 2.0,Other,USB 3.0</t>
  </si>
  <si>
    <t>Audio line-out port</t>
  </si>
  <si>
    <t>P2418HZc</t>
  </si>
  <si>
    <t>P2715Qt</t>
  </si>
  <si>
    <t>DisplayPort 1.2,Other,USB 3.0</t>
  </si>
  <si>
    <t>HDMI; Audio line-out port</t>
  </si>
  <si>
    <t>P2717Ht</t>
  </si>
  <si>
    <t>S2216Hc</t>
  </si>
  <si>
    <t xml:space="preserve">S2240Tb </t>
  </si>
  <si>
    <t>S2316Mc</t>
  </si>
  <si>
    <t xml:space="preserve">S2415Hb </t>
  </si>
  <si>
    <t>S2715Ht</t>
  </si>
  <si>
    <t>HDMI 1.4,USB 2.0,VGA</t>
  </si>
  <si>
    <t>S2817Qt</t>
  </si>
  <si>
    <t>SE2216Hf</t>
  </si>
  <si>
    <t>SE2416Hc</t>
  </si>
  <si>
    <t>VGA,Other</t>
  </si>
  <si>
    <t>HDMI 1.3</t>
  </si>
  <si>
    <t>SE2417HGc</t>
  </si>
  <si>
    <t>SE2717Hc</t>
  </si>
  <si>
    <t xml:space="preserve">U2412Mb </t>
  </si>
  <si>
    <t>U2412Mc</t>
  </si>
  <si>
    <t>VGA,DVI,USB 2.0,Other</t>
  </si>
  <si>
    <t>DisplayPort 1.1</t>
  </si>
  <si>
    <t>U2414Hb</t>
  </si>
  <si>
    <t>HDMI 1.4,DisplayPort 1.2,DVI,VGA,Other</t>
  </si>
  <si>
    <t>mini DP</t>
  </si>
  <si>
    <t xml:space="preserve">U2415b </t>
  </si>
  <si>
    <t xml:space="preserve">U2417HJb </t>
  </si>
  <si>
    <t>HDMI 1.4,DisplayPort 1.2,Other</t>
  </si>
  <si>
    <t>U2417Ht</t>
  </si>
  <si>
    <t xml:space="preserve">U2417HWib </t>
  </si>
  <si>
    <t>U2515Hc</t>
  </si>
  <si>
    <t>U2715Hc</t>
  </si>
  <si>
    <t>U2717Dt</t>
  </si>
  <si>
    <t>U2917Wt</t>
  </si>
  <si>
    <t>HDMI 1.4,DisplayPort 1.2,Other,USB 3.0</t>
  </si>
  <si>
    <t>UP2716Dt</t>
  </si>
  <si>
    <t>sRGB,DCI-P3,NTSC,Adobe RGB</t>
  </si>
  <si>
    <t>UP3017t</t>
  </si>
  <si>
    <t>DCI-P3</t>
  </si>
  <si>
    <t>UP3216Qt</t>
  </si>
  <si>
    <t>PLS LCD</t>
  </si>
  <si>
    <t>sRGB,NTSC,Adobe RGB</t>
  </si>
  <si>
    <t>UZ2315Hf</t>
  </si>
  <si>
    <t>DisplayPort 1.2,VGA,USB 3.0</t>
  </si>
  <si>
    <t xml:space="preserve">E2318HNf </t>
  </si>
  <si>
    <t>XGA,DisplayPort 1.2</t>
  </si>
  <si>
    <t>EIZO Inc.</t>
  </si>
  <si>
    <t>FlexScan EV2216W</t>
  </si>
  <si>
    <t>DVI,VGA,USB 2.0,Other</t>
  </si>
  <si>
    <t>DisplayPort</t>
  </si>
  <si>
    <t>Automatic Brightness Control,Energy Gauge,Built-In Speakers</t>
  </si>
  <si>
    <t>Automatic Brightness Control</t>
  </si>
  <si>
    <t>FlexScan EV2316W</t>
  </si>
  <si>
    <t>DVI,USB 2.0,Other</t>
  </si>
  <si>
    <t>D-sub; DisplayPort</t>
  </si>
  <si>
    <t>FlexScan EV2336W</t>
  </si>
  <si>
    <t>DVI,Other</t>
  </si>
  <si>
    <t>D-sub; DisplayPort; USB2.0</t>
  </si>
  <si>
    <t>FlexScan EV2416W</t>
  </si>
  <si>
    <t>FlexScan EV2450</t>
  </si>
  <si>
    <t>DVI,Other,USB 3.0</t>
  </si>
  <si>
    <t>D-sub; HDMI; DisplayPort</t>
  </si>
  <si>
    <t>FlexScan EV2451</t>
  </si>
  <si>
    <t>FlexScan EV2455</t>
  </si>
  <si>
    <t>DisplayPort; HDMI</t>
  </si>
  <si>
    <t>FlexScan EV2456</t>
  </si>
  <si>
    <t>FlexScan EV2750</t>
  </si>
  <si>
    <t>FlexScan EV2780</t>
  </si>
  <si>
    <t>Other,USB 3.1</t>
  </si>
  <si>
    <t>DisplayPort; HDMI; USB Type-C</t>
  </si>
  <si>
    <t>FlexScan EV3237</t>
  </si>
  <si>
    <t>FlexScan S1903</t>
  </si>
  <si>
    <t>Automatic Brightness Control,Other,Built-In Speakers</t>
  </si>
  <si>
    <t>EcoGauge</t>
  </si>
  <si>
    <t>FlexScan S1933</t>
  </si>
  <si>
    <t>D-sub</t>
  </si>
  <si>
    <t>FlexScan S1934</t>
  </si>
  <si>
    <t>FlexScan S2133</t>
  </si>
  <si>
    <t>Automatic Brightness Control,Other</t>
  </si>
  <si>
    <t>Fujitsu Technology Solutions GmbH</t>
  </si>
  <si>
    <t>B22T-7</t>
  </si>
  <si>
    <t>B22W-7</t>
  </si>
  <si>
    <t>DisplayPort 1.2,DVI,USB 2.0,VGA,Other</t>
  </si>
  <si>
    <t>Audio In; Audio Out</t>
  </si>
  <si>
    <t>B24-8T</t>
  </si>
  <si>
    <t>HDMI 1.4,DVI,VGA,USB 2.0</t>
  </si>
  <si>
    <t>B27T-7</t>
  </si>
  <si>
    <t>AUDIO-IN</t>
  </si>
  <si>
    <t>DY19-7</t>
  </si>
  <si>
    <t>DY22T-7</t>
  </si>
  <si>
    <t>DY24W-7</t>
  </si>
  <si>
    <t>P24-8T</t>
  </si>
  <si>
    <t>P24-8W</t>
  </si>
  <si>
    <t>P24W-7</t>
  </si>
  <si>
    <t>HDMI 1.4,DisplayPort 1.2,DVI,VGA,USB 3.0</t>
  </si>
  <si>
    <t>P27-8T</t>
  </si>
  <si>
    <t>P27T-7 UHD</t>
  </si>
  <si>
    <t>change of available on market from no to yes</t>
  </si>
  <si>
    <t>Mini DisplayPort; Audio-in</t>
  </si>
  <si>
    <t>HP Inc.</t>
  </si>
  <si>
    <t>P223a</t>
  </si>
  <si>
    <t>19ka</t>
  </si>
  <si>
    <t>20kd</t>
  </si>
  <si>
    <t>21kd</t>
  </si>
  <si>
    <t>22es Display</t>
  </si>
  <si>
    <t xml:space="preserve">22uh </t>
  </si>
  <si>
    <t>22w</t>
  </si>
  <si>
    <t>22xw</t>
  </si>
  <si>
    <t>23es Display</t>
  </si>
  <si>
    <t>23xw</t>
  </si>
  <si>
    <t>24es Display</t>
  </si>
  <si>
    <t>24o</t>
  </si>
  <si>
    <t>24w</t>
  </si>
  <si>
    <t>24xw</t>
  </si>
  <si>
    <t>25es Display</t>
  </si>
  <si>
    <t>25xw</t>
  </si>
  <si>
    <t>27es Display</t>
  </si>
  <si>
    <t>27xw</t>
  </si>
  <si>
    <t>E190i</t>
  </si>
  <si>
    <t>DVI,USB 2.0,VGA,Other</t>
  </si>
  <si>
    <t>E202</t>
  </si>
  <si>
    <t>HDMI 1.4,DisplayPort 1.2,VGA,USB 2.0</t>
  </si>
  <si>
    <t>E220t</t>
  </si>
  <si>
    <t>E222</t>
  </si>
  <si>
    <t>HDMI 1.4,DisplayPort 1.2,USB 2.0,VGA</t>
  </si>
  <si>
    <t>E230t</t>
  </si>
  <si>
    <t>Revised model similarity field information.</t>
  </si>
  <si>
    <t>E232</t>
  </si>
  <si>
    <t>E240</t>
  </si>
  <si>
    <t>E240c</t>
  </si>
  <si>
    <t>E240q</t>
  </si>
  <si>
    <t>E242</t>
  </si>
  <si>
    <t>HDMI 1.4,VGA,USB 2.0,DisplayPort 1.3</t>
  </si>
  <si>
    <t>E271i</t>
  </si>
  <si>
    <t>XGA,DisplayPort 1.2,DVI,VGA,USB 2.0,SVGA</t>
  </si>
  <si>
    <t xml:space="preserve">HP E272q </t>
  </si>
  <si>
    <t>ENVY 24</t>
  </si>
  <si>
    <t>HDMI 1.4,DisplayPort 1.2,USB-3.1 C</t>
  </si>
  <si>
    <t>ENVY 27</t>
  </si>
  <si>
    <t>Z24n</t>
  </si>
  <si>
    <t>Audio-out; HDMI; Mini-DisplayPort</t>
  </si>
  <si>
    <t xml:space="preserve">HC270 </t>
  </si>
  <si>
    <t xml:space="preserve">HP P222va </t>
  </si>
  <si>
    <t>L7010t</t>
  </si>
  <si>
    <t>DisplayPort 1.2,USB 2.0</t>
  </si>
  <si>
    <t>L7014t</t>
  </si>
  <si>
    <t>N220</t>
  </si>
  <si>
    <t>N220b</t>
  </si>
  <si>
    <t>N240</t>
  </si>
  <si>
    <t>N270</t>
  </si>
  <si>
    <t>OMEN by HP 32</t>
  </si>
  <si>
    <t>HDMI 1.4,DisplayPort 1.2,USB 2.0</t>
  </si>
  <si>
    <t>P17A</t>
  </si>
  <si>
    <t xml:space="preserve">P19A </t>
  </si>
  <si>
    <t>SVGA</t>
  </si>
  <si>
    <t xml:space="preserve">P200 </t>
  </si>
  <si>
    <t>P202</t>
  </si>
  <si>
    <t>P202m</t>
  </si>
  <si>
    <t>P203</t>
  </si>
  <si>
    <t>P222c</t>
  </si>
  <si>
    <t>DisplayPort 1.2,USB 2.0,VGA,Other</t>
  </si>
  <si>
    <t>Audio connector</t>
  </si>
  <si>
    <t>P222va</t>
  </si>
  <si>
    <t xml:space="preserve">P223 </t>
  </si>
  <si>
    <t>P232</t>
  </si>
  <si>
    <t xml:space="preserve">P240va </t>
  </si>
  <si>
    <t>Pavilion 32</t>
  </si>
  <si>
    <t>S240ml</t>
  </si>
  <si>
    <t>S240n</t>
  </si>
  <si>
    <t>V193</t>
  </si>
  <si>
    <t>Add components in section 4.0.</t>
  </si>
  <si>
    <t>V223</t>
  </si>
  <si>
    <t xml:space="preserve">V243 </t>
  </si>
  <si>
    <t xml:space="preserve">V244h </t>
  </si>
  <si>
    <t>V272</t>
  </si>
  <si>
    <t>V320</t>
  </si>
  <si>
    <t>VH22</t>
  </si>
  <si>
    <t>Z22n</t>
  </si>
  <si>
    <t>Z23n</t>
  </si>
  <si>
    <t>Z24i</t>
  </si>
  <si>
    <t xml:space="preserve">Z24i </t>
  </si>
  <si>
    <t>Other,USB 3.0</t>
  </si>
  <si>
    <t>DisplayPort; Audio-out; HDMI; Mini-DisplayPort</t>
  </si>
  <si>
    <t>Z24nf</t>
  </si>
  <si>
    <t>HDMI 1.4,DisplayPort 1.2,DVI,Other,USB 3.0</t>
  </si>
  <si>
    <t>Audio-out</t>
  </si>
  <si>
    <t>Z24nq</t>
  </si>
  <si>
    <t xml:space="preserve">Z25n </t>
  </si>
  <si>
    <t xml:space="preserve">Exist Port </t>
  </si>
  <si>
    <t>Z30i</t>
  </si>
  <si>
    <t>Hyundai IT Corp.</t>
  </si>
  <si>
    <t>P227DL</t>
  </si>
  <si>
    <t>DVI,VGA,Other</t>
  </si>
  <si>
    <t>AUDIO in</t>
  </si>
  <si>
    <t>P227DPL</t>
  </si>
  <si>
    <t>DisplayPort; AUDIO in</t>
  </si>
  <si>
    <t>P247DL</t>
  </si>
  <si>
    <t>P247DP</t>
  </si>
  <si>
    <t>AUDIO in; DisplayPort</t>
  </si>
  <si>
    <t>P277DPT</t>
  </si>
  <si>
    <t>P278DQ</t>
  </si>
  <si>
    <t>change of date available on market</t>
  </si>
  <si>
    <t>DisplayPort 1.2,DVI,VGA,Other</t>
  </si>
  <si>
    <t>HDMI 1.3; AUDIO in</t>
  </si>
  <si>
    <t>Ingram Micro Inc.</t>
  </si>
  <si>
    <t>L185V</t>
  </si>
  <si>
    <t>United States, Europe</t>
  </si>
  <si>
    <t>L215DS</t>
  </si>
  <si>
    <t>L238DPH</t>
  </si>
  <si>
    <t>Lenovo Group Limited</t>
  </si>
  <si>
    <t>A16215FT0</t>
  </si>
  <si>
    <t>A16270QP0</t>
  </si>
  <si>
    <t>A16270QP1</t>
  </si>
  <si>
    <t>E1922swD</t>
  </si>
  <si>
    <t>E2001bA; E2002bA; E2003bA</t>
  </si>
  <si>
    <t>E2054A</t>
  </si>
  <si>
    <t xml:space="preserve">E2415pF </t>
  </si>
  <si>
    <t>F16238FT0</t>
  </si>
  <si>
    <t>United States, Europe, Japan</t>
  </si>
  <si>
    <t>F16238FX0</t>
  </si>
  <si>
    <t>F16238QX0</t>
  </si>
  <si>
    <t>F2014A</t>
  </si>
  <si>
    <t>F2231pA</t>
  </si>
  <si>
    <t>L2264A</t>
  </si>
  <si>
    <t>AC/DC adapter</t>
  </si>
  <si>
    <t>L2264F</t>
  </si>
  <si>
    <t>L2364A</t>
  </si>
  <si>
    <t>LI2224</t>
  </si>
  <si>
    <t>LS2033 Wide</t>
  </si>
  <si>
    <t>LS2033wH</t>
  </si>
  <si>
    <t>WLED Backlight</t>
  </si>
  <si>
    <t>LS2224</t>
  </si>
  <si>
    <t>LS2224, LI2224, T2224r, T2224d, T2214s,T2224rbA</t>
  </si>
  <si>
    <t>LT1913pA</t>
  </si>
  <si>
    <t>LT2024 Wide</t>
  </si>
  <si>
    <t>LT2024wA, LT2024wH</t>
  </si>
  <si>
    <t>LT2223wA</t>
  </si>
  <si>
    <t>LT2423wC</t>
  </si>
  <si>
    <t>HDMI 1.4,VGA,Other</t>
  </si>
  <si>
    <t>audio in</t>
  </si>
  <si>
    <t>Pro2820D</t>
  </si>
  <si>
    <t>T1714A</t>
  </si>
  <si>
    <t>T1714pA</t>
  </si>
  <si>
    <t>T2014A</t>
  </si>
  <si>
    <t>T2014D</t>
  </si>
  <si>
    <t>T2014sA</t>
  </si>
  <si>
    <t>T2014sD</t>
  </si>
  <si>
    <t>T2054pC</t>
  </si>
  <si>
    <t>HDMI; Audio-out</t>
  </si>
  <si>
    <t>T2220 Wide</t>
  </si>
  <si>
    <t>T2224pD</t>
  </si>
  <si>
    <t>T2224r</t>
  </si>
  <si>
    <t>T2224s</t>
  </si>
  <si>
    <t>T2224zD</t>
  </si>
  <si>
    <t>Camera Interface,Built-In Speakers</t>
  </si>
  <si>
    <t>T2254A</t>
  </si>
  <si>
    <t>T2254pC</t>
  </si>
  <si>
    <t>T2324C</t>
  </si>
  <si>
    <t>T2324dC</t>
  </si>
  <si>
    <t>T2324pA</t>
  </si>
  <si>
    <t>T2364tA, T2364pA</t>
  </si>
  <si>
    <t>T2424pA</t>
  </si>
  <si>
    <t>T2424zA</t>
  </si>
  <si>
    <t>T2454pA</t>
  </si>
  <si>
    <t>TIO22D</t>
  </si>
  <si>
    <t>DisplayPort 1.2,USB 3.0</t>
  </si>
  <si>
    <t>TIO24D</t>
  </si>
  <si>
    <t>X1A</t>
  </si>
  <si>
    <t>DisplayPort 1.2,USB-3.1 C,Other,USB 3.0</t>
  </si>
  <si>
    <t>X24A</t>
  </si>
  <si>
    <t>X24ProA</t>
  </si>
  <si>
    <t>USB-3.1 C,DisplayPort 1.2</t>
  </si>
  <si>
    <t>LG Electronics, Inc.</t>
  </si>
  <si>
    <t>19MB35PF</t>
  </si>
  <si>
    <t>United States, Europe, Canada</t>
  </si>
  <si>
    <t>19MB35PE</t>
  </si>
  <si>
    <t>20M35PDE</t>
  </si>
  <si>
    <t>22MB35PF</t>
  </si>
  <si>
    <t>22MB35PUH</t>
  </si>
  <si>
    <t>22MB65PE</t>
  </si>
  <si>
    <t>22MD4KA-B</t>
  </si>
  <si>
    <t>AV port</t>
  </si>
  <si>
    <t>22MP55VQ-B</t>
  </si>
  <si>
    <t>22MP58VQ</t>
  </si>
  <si>
    <t>23MB35PE</t>
  </si>
  <si>
    <t>23MP55HA</t>
  </si>
  <si>
    <t>24BK550Y</t>
  </si>
  <si>
    <t>24BK750Y</t>
  </si>
  <si>
    <t>24EB23PYC</t>
  </si>
  <si>
    <t>24MB35PF</t>
  </si>
  <si>
    <t>24MB35PUH</t>
  </si>
  <si>
    <t>24MB65PYG</t>
  </si>
  <si>
    <t>24MP56HA</t>
  </si>
  <si>
    <t>24MP58VQ</t>
  </si>
  <si>
    <t>24MP59G</t>
  </si>
  <si>
    <t>24MP68VQ</t>
  </si>
  <si>
    <t>24MP88HM</t>
  </si>
  <si>
    <t>Added rating data</t>
  </si>
  <si>
    <t>24UD58</t>
  </si>
  <si>
    <t>27BK550Y</t>
  </si>
  <si>
    <t>27BK750Y</t>
  </si>
  <si>
    <t>27MB65PYG</t>
  </si>
  <si>
    <t>27MD5KA-B</t>
  </si>
  <si>
    <t>Thunderbolt</t>
  </si>
  <si>
    <t>Automatic Brightness Control,Camera Interface,Built-In Speakers</t>
  </si>
  <si>
    <t>27MP37VQ</t>
  </si>
  <si>
    <t>27MP38VQ</t>
  </si>
  <si>
    <t>27MP58VQ</t>
  </si>
  <si>
    <t>27MP59G</t>
  </si>
  <si>
    <t>27MP68VQ</t>
  </si>
  <si>
    <t>27MP89HM</t>
  </si>
  <si>
    <t>27MU67-B</t>
  </si>
  <si>
    <t>27MU88</t>
  </si>
  <si>
    <t>27UD58</t>
  </si>
  <si>
    <t>27UD68P</t>
  </si>
  <si>
    <t>Added critical components</t>
  </si>
  <si>
    <t>27UD69P</t>
  </si>
  <si>
    <t>27UD88</t>
  </si>
  <si>
    <t>29UB55D</t>
  </si>
  <si>
    <t>29UB67</t>
  </si>
  <si>
    <t>29UM59</t>
  </si>
  <si>
    <t>29UM59A</t>
  </si>
  <si>
    <t>29UM60</t>
  </si>
  <si>
    <t>29UM69G</t>
  </si>
  <si>
    <t>32MA68HY</t>
  </si>
  <si>
    <t>32MP58HQ</t>
  </si>
  <si>
    <t>32SL5B-B</t>
  </si>
  <si>
    <t>HDMI 1.4,DisplayPort 1.2,DVI,USB 2.0,VGA,Other</t>
  </si>
  <si>
    <t>Full Network Connectivity,User Adjustable Backlight</t>
  </si>
  <si>
    <t>32SM5C-B</t>
  </si>
  <si>
    <t>HDMI 1.4,DisplayPort 1.2,DVI,VGA,Other,USB 3.0</t>
  </si>
  <si>
    <t>Full Network Connectivity,User Adjustable Backlight,Bluetooth</t>
  </si>
  <si>
    <t>Full Network Connectivity,Bluetooth</t>
  </si>
  <si>
    <t>IEEE 802.11n, 2.4 GHz,IEEE 802.11n, 5 GHz</t>
  </si>
  <si>
    <t>32UD89</t>
  </si>
  <si>
    <t>32UD99</t>
  </si>
  <si>
    <t>34UB67</t>
  </si>
  <si>
    <t>34UB88-B</t>
  </si>
  <si>
    <t>HDMI 2.0,DisplayPort 1.2,DVI,USB 3.0</t>
  </si>
  <si>
    <t>34UB88-P</t>
  </si>
  <si>
    <t>34UM59</t>
  </si>
  <si>
    <t>34UM60</t>
  </si>
  <si>
    <t>34UM64-P</t>
  </si>
  <si>
    <t>HDMI 1.4,DVI,Other</t>
  </si>
  <si>
    <t>AV port, DisplayPort 1.0</t>
  </si>
  <si>
    <t>34UM69G</t>
  </si>
  <si>
    <t>43SE3B-B</t>
  </si>
  <si>
    <t>HDMI 1.4,DVI,USB 2.0,VGA,Other</t>
  </si>
  <si>
    <t>43SL5B-B</t>
  </si>
  <si>
    <t>43SM5C-B</t>
  </si>
  <si>
    <t>IEEE 802.11n, 5 GHz,IEEE 802.11n, 2.4 GHz</t>
  </si>
  <si>
    <t>47LV35A-3B</t>
  </si>
  <si>
    <t>47WV50BR-B</t>
  </si>
  <si>
    <t>HDMI 1.4,DisplayPort 1.2,DVI,USB 2.0,VGA,Composite,Other</t>
  </si>
  <si>
    <t>47WV50MS-B</t>
  </si>
  <si>
    <t>49SE3B-B</t>
  </si>
  <si>
    <t>49SE3C-B</t>
  </si>
  <si>
    <t>49SL5B-B</t>
  </si>
  <si>
    <t>49SM5C-B</t>
  </si>
  <si>
    <t>49UH5B-B</t>
  </si>
  <si>
    <t>HDMI 2.0,DisplayPort 1.2,DVI,VGA,Other,USB 3.0</t>
  </si>
  <si>
    <t>49VH7C-B</t>
  </si>
  <si>
    <t>HDMI 1.4,Component,DisplayPort 1.2,DVI,USB 2.0,VGA,Other,USB 3.0</t>
  </si>
  <si>
    <t>Full Network Connectivity,User Adjustable Backlight,Plug-in Module (Removable)</t>
  </si>
  <si>
    <t>49VL5B-B</t>
  </si>
  <si>
    <t>49VM5C-B</t>
  </si>
  <si>
    <t>55LV35A-3B</t>
  </si>
  <si>
    <t>55LV75A-4B</t>
  </si>
  <si>
    <t>55SE3B-B</t>
  </si>
  <si>
    <t>55SE3C-B</t>
  </si>
  <si>
    <t>55SL5B-B</t>
  </si>
  <si>
    <t>55SM5C-B</t>
  </si>
  <si>
    <t>55UH5B-B</t>
  </si>
  <si>
    <t>55VH7B-B</t>
  </si>
  <si>
    <t>HDMI 1.4,DisplayPort 1.2,DVI,USB 2.0,VGA,Other,USB 3.0</t>
  </si>
  <si>
    <t>55VM5B-B</t>
  </si>
  <si>
    <t>65SE3B-B</t>
  </si>
  <si>
    <t>65SM5C-B</t>
  </si>
  <si>
    <t>65UH5B-B</t>
  </si>
  <si>
    <t>MMD Monitors &amp; Displays Nederland B.V.</t>
  </si>
  <si>
    <t>241B7Q</t>
  </si>
  <si>
    <t>246V5L</t>
  </si>
  <si>
    <t>271S7Q</t>
  </si>
  <si>
    <t>17S4L</t>
  </si>
  <si>
    <t>193V5L</t>
  </si>
  <si>
    <t>19DP6Q</t>
  </si>
  <si>
    <t>19P4Q</t>
  </si>
  <si>
    <t>19B4L</t>
  </si>
  <si>
    <t>19S4Q</t>
  </si>
  <si>
    <t>200S4L</t>
  </si>
  <si>
    <t>200V4Q</t>
  </si>
  <si>
    <t>203V5L</t>
  </si>
  <si>
    <t>220B4L</t>
  </si>
  <si>
    <t>220P4L</t>
  </si>
  <si>
    <t>221B6L</t>
  </si>
  <si>
    <t>221B6Q;221P6Q;221S6Q</t>
  </si>
  <si>
    <t>221S6E</t>
  </si>
  <si>
    <t>221S6L</t>
  </si>
  <si>
    <t>223S7E</t>
  </si>
  <si>
    <t>223V5L</t>
  </si>
  <si>
    <t>223i5L</t>
  </si>
  <si>
    <t>223V5L; 223S5L</t>
  </si>
  <si>
    <t>223V7Q</t>
  </si>
  <si>
    <t>226E8Q</t>
  </si>
  <si>
    <t>226V4L</t>
  </si>
  <si>
    <t>226V6Q</t>
  </si>
  <si>
    <t>227E6E</t>
  </si>
  <si>
    <t>HDMI 2.0,VGA,DVI</t>
  </si>
  <si>
    <t>HDMI 2.0</t>
  </si>
  <si>
    <t>231B4Q;231P4Q;231S4Q</t>
  </si>
  <si>
    <t>DVI,VGA,DisplayPort 1.3</t>
  </si>
  <si>
    <t>237E7Q</t>
  </si>
  <si>
    <t>Europe, Japan, Canada</t>
  </si>
  <si>
    <t>240B7Q</t>
  </si>
  <si>
    <t>240P4Q</t>
  </si>
  <si>
    <t>241B4L</t>
  </si>
  <si>
    <t>VGA,USB 3.0</t>
  </si>
  <si>
    <t>242B7Q</t>
  </si>
  <si>
    <t>242P6V</t>
  </si>
  <si>
    <t>HDMI 2.0,DisplayPort 1.2,VGA,DVI,USB 3.0</t>
  </si>
  <si>
    <t>243S7E</t>
  </si>
  <si>
    <t>243V5L</t>
  </si>
  <si>
    <t>243V7Q</t>
  </si>
  <si>
    <t>245C7Q</t>
  </si>
  <si>
    <t>246E8F</t>
  </si>
  <si>
    <t>246E8Q</t>
  </si>
  <si>
    <t>247E6Q</t>
  </si>
  <si>
    <t>248C6Q</t>
  </si>
  <si>
    <t>256E7Q</t>
  </si>
  <si>
    <t>258B6Q</t>
  </si>
  <si>
    <t>258B6QU</t>
  </si>
  <si>
    <t>DisplayPort 1.2,USB-3.1 C,DVI,VGA</t>
  </si>
  <si>
    <t>271S4L</t>
  </si>
  <si>
    <t>272B7Q</t>
  </si>
  <si>
    <t>Align Cert ID and Fam ID</t>
  </si>
  <si>
    <t>273V7Q</t>
  </si>
  <si>
    <t>275C5Q</t>
  </si>
  <si>
    <t>275C7Q</t>
  </si>
  <si>
    <t>276E8F</t>
  </si>
  <si>
    <t>276E8Q</t>
  </si>
  <si>
    <t>288P6L</t>
  </si>
  <si>
    <t>325C7Q</t>
  </si>
  <si>
    <t>328E8Q</t>
  </si>
  <si>
    <t>Curved Screen,Built-In Speakers</t>
  </si>
  <si>
    <t xml:space="preserve">328P6V </t>
  </si>
  <si>
    <t>HDMI 2.0,DisplayPort 1.2,DVI,VGA,USB 3.0</t>
  </si>
  <si>
    <t>42BDL5055P</t>
  </si>
  <si>
    <t>LCD</t>
  </si>
  <si>
    <t>RS232, IR port; Line-in; Audio-out; Micro SD card reader</t>
  </si>
  <si>
    <t>42BDL5057P</t>
  </si>
  <si>
    <t>43BDL4050D</t>
  </si>
  <si>
    <t>IR,RS232</t>
  </si>
  <si>
    <t>49BDL4050D</t>
  </si>
  <si>
    <t>Update contact information for applicant</t>
  </si>
  <si>
    <t>49BDL5055P</t>
  </si>
  <si>
    <t>RS232; IR port; Line-in; Audio-out; Micro SD card reader</t>
  </si>
  <si>
    <t>49BDL5057P</t>
  </si>
  <si>
    <t>55BDL1005X</t>
  </si>
  <si>
    <t>HDMI 1.4,Component,DisplayPort 1.2,VGA,USB 2.0,Composite,DVI</t>
  </si>
  <si>
    <t>RS232,  AUDIO OUT, IR IN, IR OUT, SPEAKERS OUT</t>
  </si>
  <si>
    <t>55BDL4051T</t>
  </si>
  <si>
    <t>55BDL5055P</t>
  </si>
  <si>
    <t>55BDL5057P</t>
  </si>
  <si>
    <t>65BDL3000Q</t>
  </si>
  <si>
    <t>Component,DisplayPort 1.2,Composite,DVI,USB 2.0,VGA,Other</t>
  </si>
  <si>
    <t>HDMI 1.3,RJ-45,RS232</t>
  </si>
  <si>
    <t>65BDL3010T</t>
  </si>
  <si>
    <t>65BDL4050D</t>
  </si>
  <si>
    <t>Component,DisplayPort 1.2,Composite,DVI,USB 2.0,Other</t>
  </si>
  <si>
    <t>RJ-45,RS232</t>
  </si>
  <si>
    <t>Full Network Connectivity,Touch Screen,Built-In Speakers</t>
  </si>
  <si>
    <t>BDL4270EL</t>
  </si>
  <si>
    <t>HDMI 1.4,Component,DisplayPort 1.2,DVI,VGA,USB 2.0</t>
  </si>
  <si>
    <t>BDL4777XH</t>
  </si>
  <si>
    <t>HDMI 1.4,Component,Composite,DVI,VGA,Other</t>
  </si>
  <si>
    <t>DisplayPort 1.1a,RS232</t>
  </si>
  <si>
    <t>BDL4777XL</t>
  </si>
  <si>
    <t>RS232</t>
  </si>
  <si>
    <t>BDL4830QL</t>
  </si>
  <si>
    <t>HDMI 1.4,DVI,VGA,USB 2.0,Other</t>
  </si>
  <si>
    <t>Y/CVBS,RS232</t>
  </si>
  <si>
    <t>BDL4835QL</t>
  </si>
  <si>
    <t>BDL4970EL</t>
  </si>
  <si>
    <t>HDMI 1.4,DisplayPort 1.2,Component,VGA,DVI</t>
  </si>
  <si>
    <t>RS232,IR,PC LINE IN,AUDIO</t>
  </si>
  <si>
    <t>BDL4988XL</t>
  </si>
  <si>
    <t>HDMI 1.4,DisplayPort 1.2,Component,VGA,DVI,USB 2.0</t>
  </si>
  <si>
    <t>RS232,IR,PC LINE IN,AUDIO,Y/CVBS</t>
  </si>
  <si>
    <t>BDL5530QL</t>
  </si>
  <si>
    <t>BDL5535QL</t>
  </si>
  <si>
    <t>BDL5570EL</t>
  </si>
  <si>
    <t>BDL5588XL</t>
  </si>
  <si>
    <t>BDM4037U</t>
  </si>
  <si>
    <t>HDMI 1.4,HDMI 2.0,DisplayPort 1.2,VGA,USB 3.0</t>
  </si>
  <si>
    <t>NEC Display Solutions of America, Inc.</t>
  </si>
  <si>
    <t>E506</t>
  </si>
  <si>
    <t>HDMI 1.4,Component,Composite,VGA,USB 2.0,Other</t>
  </si>
  <si>
    <t>SPDIF out; Audio in</t>
  </si>
  <si>
    <t>E556</t>
  </si>
  <si>
    <t>EA245WMi</t>
  </si>
  <si>
    <t>EX241UN</t>
  </si>
  <si>
    <t>HDMI 1.4,DVI,VGA,Other,USB 3.0</t>
  </si>
  <si>
    <t>DisplayPort 1.1a</t>
  </si>
  <si>
    <t>Automatic Brightness Control,Occupancy Sensor,Built-In Speakers</t>
  </si>
  <si>
    <t>EX341R-BK</t>
  </si>
  <si>
    <t>L195GY</t>
  </si>
  <si>
    <t>L203QX</t>
  </si>
  <si>
    <t>L221V3</t>
  </si>
  <si>
    <t>L221VD</t>
  </si>
  <si>
    <t>Asia Pacific</t>
  </si>
  <si>
    <t>Headphone, Audio Input</t>
  </si>
  <si>
    <t>L222VW</t>
  </si>
  <si>
    <t>L232QA</t>
  </si>
  <si>
    <t>L233QV</t>
  </si>
  <si>
    <t>L235QU</t>
  </si>
  <si>
    <t>L240UM</t>
  </si>
  <si>
    <t>Automatic Brightness Control,Built-In Speakers</t>
  </si>
  <si>
    <t>L243QP</t>
  </si>
  <si>
    <t>L244QZ</t>
  </si>
  <si>
    <t>L245AR</t>
  </si>
  <si>
    <t>sRGB,Adobe RGB</t>
  </si>
  <si>
    <t>L270UL</t>
  </si>
  <si>
    <t>L274AC</t>
  </si>
  <si>
    <t>M245AZ</t>
  </si>
  <si>
    <t>P484</t>
  </si>
  <si>
    <t>P554</t>
  </si>
  <si>
    <t>V404</t>
  </si>
  <si>
    <t>V484</t>
  </si>
  <si>
    <t>V554</t>
  </si>
  <si>
    <t>E436</t>
  </si>
  <si>
    <t>SPDIF out, RS232C</t>
  </si>
  <si>
    <t>PROMETHEAN LIMITED</t>
  </si>
  <si>
    <t>AP5-70</t>
  </si>
  <si>
    <t>HDMI 2.0,Component,Composite,VGA,USB 2.0,Other</t>
  </si>
  <si>
    <t>RS232, SD,SPDIF,LAN,AV OUT,MIC</t>
  </si>
  <si>
    <t>Rich Source Precision IND., Co., LTD.</t>
  </si>
  <si>
    <t>55TVW</t>
  </si>
  <si>
    <t>United States, Taiwan, Japan</t>
  </si>
  <si>
    <t>HDMI 1.4,DVI,Other,USB 2.0,VGA</t>
  </si>
  <si>
    <t>RS232, RS485, Audio-in</t>
  </si>
  <si>
    <t>TVW-P</t>
  </si>
  <si>
    <t>Samsung Electronics Co., Ltd.</t>
  </si>
  <si>
    <t>DC40E-H</t>
  </si>
  <si>
    <t>United States, Australia, New Zealand, Switzerland, Europe, Japan, Canada</t>
  </si>
  <si>
    <t>HDMI 2.0,Component,Composite,DVI,VGA</t>
  </si>
  <si>
    <t>Automatic Brightness Control,User Adjustable Backlight</t>
  </si>
  <si>
    <t>DC48E-H</t>
  </si>
  <si>
    <t>United States, Australia, New Zealand, Switzerland, Europe, Canada</t>
  </si>
  <si>
    <t>S19E200BR</t>
  </si>
  <si>
    <t>S22E200NY</t>
  </si>
  <si>
    <t>S22E450M</t>
  </si>
  <si>
    <t>S22E450MW</t>
  </si>
  <si>
    <t>S22E650D</t>
  </si>
  <si>
    <t>ADS</t>
  </si>
  <si>
    <t>S23E650D</t>
  </si>
  <si>
    <t>Plasma</t>
  </si>
  <si>
    <t>S24E200BL</t>
  </si>
  <si>
    <t>S24E450DL</t>
  </si>
  <si>
    <t>U28E850R</t>
  </si>
  <si>
    <t>DisplayPort; Mini DisplayPort; HDMI; USB</t>
  </si>
  <si>
    <t>PH49F</t>
  </si>
  <si>
    <t>HDMI 2.0,DisplayPort 1.2,DVI</t>
  </si>
  <si>
    <t>PH49F-P</t>
  </si>
  <si>
    <t>PH55F</t>
  </si>
  <si>
    <t>PH55F-P</t>
  </si>
  <si>
    <t>QM49F</t>
  </si>
  <si>
    <t>QM55F</t>
  </si>
  <si>
    <t>QM65F</t>
  </si>
  <si>
    <t>S19E450MR</t>
  </si>
  <si>
    <t>audio in/out</t>
  </si>
  <si>
    <t>S22E200B</t>
  </si>
  <si>
    <t>S22E200BW</t>
  </si>
  <si>
    <t>S23E200B</t>
  </si>
  <si>
    <t>S23E450B</t>
  </si>
  <si>
    <t>S24E450B</t>
  </si>
  <si>
    <t>S24E650MW</t>
  </si>
  <si>
    <t>S24E650XL</t>
  </si>
  <si>
    <t>PLS</t>
  </si>
  <si>
    <t>Audio in/out</t>
  </si>
  <si>
    <t>S27E450D</t>
  </si>
  <si>
    <t>S27E650X</t>
  </si>
  <si>
    <t>U24E850R</t>
  </si>
  <si>
    <t>DisplayPort 1.2,Other</t>
  </si>
  <si>
    <t>Mini DisplayPort; HDMI; USB; audio connector</t>
  </si>
  <si>
    <t>U32E850R</t>
  </si>
  <si>
    <t>mini display port; HDMI; USB</t>
  </si>
  <si>
    <t>UH46F5</t>
  </si>
  <si>
    <t>Sceptre Inc.</t>
  </si>
  <si>
    <t>C32</t>
  </si>
  <si>
    <t>E165W-1600HC</t>
  </si>
  <si>
    <t>E20</t>
  </si>
  <si>
    <t>E22</t>
  </si>
  <si>
    <t>E225W-1920R</t>
  </si>
  <si>
    <t>E24</t>
  </si>
  <si>
    <t>E248W-1920R</t>
  </si>
  <si>
    <t>Sharp Electronics Corporation</t>
  </si>
  <si>
    <t>PN-L401C</t>
  </si>
  <si>
    <t>United States, Australia, New Zealand, Europe, Taiwan, Japan, Canada</t>
  </si>
  <si>
    <t>TFT LED</t>
  </si>
  <si>
    <t>RJ45, RS232</t>
  </si>
  <si>
    <t>SMART Technologies ULC</t>
  </si>
  <si>
    <t>SBID8065i-G5-V2</t>
  </si>
  <si>
    <t>resubmitting as updated name not showing in caps first try...Updated brand name to all caps and added additional model</t>
  </si>
  <si>
    <t>HDMI 1.4,DisplayPort 1.2,USB 2.0,Other</t>
  </si>
  <si>
    <t>RS-232</t>
  </si>
  <si>
    <t>Occupancy Sensor,Touch Screen,Built-In Speakers</t>
  </si>
  <si>
    <t>Occupancy Sensor,Touch Screen</t>
  </si>
  <si>
    <t>SBID8075i-G5</t>
  </si>
  <si>
    <t>Top Victory Electronics (Taiwan) Co., Ltd.</t>
  </si>
  <si>
    <t xml:space="preserve">240LM00017 </t>
  </si>
  <si>
    <t>HDMI 1.4,DisplayPort 1.2,DVI,USB 2.0,VGA</t>
  </si>
  <si>
    <t>238LM00008</t>
  </si>
  <si>
    <t xml:space="preserve">238LM00008 </t>
  </si>
  <si>
    <t>HDMI 1.4,DisplayPort 1.2,DVI,USB 2.0,USB 3.0,SVGA</t>
  </si>
  <si>
    <t>156LM00005</t>
  </si>
  <si>
    <t>USB 3.0</t>
  </si>
  <si>
    <t>156LM00006</t>
  </si>
  <si>
    <t>United States, Australia, New Zealand, Taiwan, Japan, Canada</t>
  </si>
  <si>
    <t xml:space="preserve">185LM00021 </t>
  </si>
  <si>
    <t>185LM00019</t>
  </si>
  <si>
    <t>190LM00014</t>
  </si>
  <si>
    <t>195LM00001</t>
  </si>
  <si>
    <t>195LM00002</t>
  </si>
  <si>
    <t>195LM00003</t>
  </si>
  <si>
    <t>195LM00005</t>
  </si>
  <si>
    <t>207LM00001</t>
  </si>
  <si>
    <t>215LM00020</t>
  </si>
  <si>
    <t>215LM00032</t>
  </si>
  <si>
    <t>215LM00038</t>
  </si>
  <si>
    <t>215LM00040</t>
  </si>
  <si>
    <t>215LM00041</t>
  </si>
  <si>
    <t xml:space="preserve">215LM00054 </t>
  </si>
  <si>
    <t>215LM00055</t>
  </si>
  <si>
    <t>215LM00056</t>
  </si>
  <si>
    <t>215LM00059</t>
  </si>
  <si>
    <t xml:space="preserve">215LM00063 </t>
  </si>
  <si>
    <t>HDMI 2.0,DVI,DisplayPort 1.3,SVGA</t>
  </si>
  <si>
    <t>215LM00064</t>
  </si>
  <si>
    <t>215LM00068</t>
  </si>
  <si>
    <t>220LM00006</t>
  </si>
  <si>
    <t>220LM00010</t>
  </si>
  <si>
    <t>230LM00023</t>
  </si>
  <si>
    <t>United States, Australia, New Zealand, Taiwan, Canada</t>
  </si>
  <si>
    <t>230LM00029</t>
  </si>
  <si>
    <t>United States, Australia, New Zealand, Europe, Taiwan, Canada</t>
  </si>
  <si>
    <t>236LM00012</t>
  </si>
  <si>
    <t xml:space="preserve">236LM00029 </t>
  </si>
  <si>
    <t>236LM00031</t>
  </si>
  <si>
    <t>238LM00006</t>
  </si>
  <si>
    <t>238LM00021</t>
  </si>
  <si>
    <t>250LM00005</t>
  </si>
  <si>
    <t>270LM00004</t>
  </si>
  <si>
    <t>270LM00007</t>
  </si>
  <si>
    <t>270LM00009</t>
  </si>
  <si>
    <t>270LM00010</t>
  </si>
  <si>
    <t>270LM00013</t>
  </si>
  <si>
    <t>270LM00028</t>
  </si>
  <si>
    <t>270LM00031</t>
  </si>
  <si>
    <t>290LM00002</t>
  </si>
  <si>
    <t>HDMI 1.4,DisplayPort 1.2,VGA,DVI</t>
  </si>
  <si>
    <t>315LM00017</t>
  </si>
  <si>
    <t>E2425SWD</t>
  </si>
  <si>
    <t xml:space="preserve">E2460PDA; E2460PHU; E2460PQ; E2460SD; E2460SD2; E2460SDA; E2460SH; E2460SHU
</t>
  </si>
  <si>
    <t>I2276VWM; I2276VW6; I2276VWM6; E2276VW; I2276VW</t>
  </si>
  <si>
    <t>HDMI 2.0,VGA</t>
  </si>
  <si>
    <t xml:space="preserve">I2476VW6; I2476VWM6; E2476VW; E2476VWM6; I2476VW; I2476VWM
</t>
  </si>
  <si>
    <t>I2778VHE6</t>
  </si>
  <si>
    <t>TFT1780PSA+</t>
  </si>
  <si>
    <t>United States, Taiwan</t>
  </si>
  <si>
    <t>ViewSonic Corporation</t>
  </si>
  <si>
    <t xml:space="preserve">VS15560 </t>
  </si>
  <si>
    <t xml:space="preserve">VS16800 </t>
  </si>
  <si>
    <t>VS12637</t>
  </si>
  <si>
    <t>VS14298</t>
  </si>
  <si>
    <t>VS14517</t>
  </si>
  <si>
    <t>VS14768</t>
  </si>
  <si>
    <t>VS14782</t>
  </si>
  <si>
    <t>VS14833</t>
  </si>
  <si>
    <t>DVI,VGA,USB 2.0</t>
  </si>
  <si>
    <t>VS14880</t>
  </si>
  <si>
    <t>VS14886</t>
  </si>
  <si>
    <t>VS14995</t>
  </si>
  <si>
    <t>Audio In; MIC In; Audio Out; MIC Out</t>
  </si>
  <si>
    <t>VS15052</t>
  </si>
  <si>
    <t>VS15055</t>
  </si>
  <si>
    <t>VS15451</t>
  </si>
  <si>
    <t>VS15453</t>
  </si>
  <si>
    <t>VS15457</t>
  </si>
  <si>
    <t>VS15465</t>
  </si>
  <si>
    <t xml:space="preserve">VS15562 </t>
  </si>
  <si>
    <t>VS15614</t>
  </si>
  <si>
    <t>VS15615</t>
  </si>
  <si>
    <t>VS15843</t>
  </si>
  <si>
    <t>VS15882</t>
  </si>
  <si>
    <t>VS16006</t>
  </si>
  <si>
    <t>VS16024</t>
  </si>
  <si>
    <t>Corrected Tested Date</t>
  </si>
  <si>
    <t>HDMI 1.4,DisplayPort 1.3</t>
  </si>
  <si>
    <t xml:space="preserve">VS16029 </t>
  </si>
  <si>
    <t xml:space="preserve">VS16033 </t>
  </si>
  <si>
    <t>VS16162</t>
  </si>
  <si>
    <t>VS16172</t>
  </si>
  <si>
    <t>HDMI 1.4,Component,DisplayPort 1.2,Composite,DVI,VGA,USB 2.0,Other</t>
  </si>
  <si>
    <t>RS232, AUDIO IN,AUDIO OUT, IR IN, IR OUT, SPEAKERS OUT</t>
  </si>
  <si>
    <t>VS16174</t>
  </si>
  <si>
    <t>HDMI 1.4,VGA,USB 2.0,Other</t>
  </si>
  <si>
    <t>VS16175</t>
  </si>
  <si>
    <t xml:space="preserve">VS16197 </t>
  </si>
  <si>
    <t xml:space="preserve">VS16199 </t>
  </si>
  <si>
    <t>VS16261</t>
  </si>
  <si>
    <t>VS16263</t>
  </si>
  <si>
    <t>HDMI 1.4,VGA,DisplayPort 1.3</t>
  </si>
  <si>
    <t>VS16327</t>
  </si>
  <si>
    <t>VS16334</t>
  </si>
  <si>
    <t>VGA,USB 2.0,Other</t>
  </si>
  <si>
    <t>VS16381</t>
  </si>
  <si>
    <t>HDMI 1.4,DisplayPort 1.2,VGA,Other</t>
  </si>
  <si>
    <t>VS16384</t>
  </si>
  <si>
    <t>VS16387</t>
  </si>
  <si>
    <t>sRGB,NTSC</t>
  </si>
  <si>
    <t>VS16393</t>
  </si>
  <si>
    <t>VS16398</t>
  </si>
  <si>
    <t>VS16403</t>
  </si>
  <si>
    <t>VS16422</t>
  </si>
  <si>
    <t>Audio in Earphone out</t>
  </si>
  <si>
    <t>VS16431</t>
  </si>
  <si>
    <t>Mini Display Port 1.2; Audio out</t>
  </si>
  <si>
    <t>VS16450</t>
  </si>
  <si>
    <t>HDMI 2.0,S-Video,VGA,USB 2.0,DVI,Other</t>
  </si>
  <si>
    <t xml:space="preserve">RS232 </t>
  </si>
  <si>
    <t>VS16453</t>
  </si>
  <si>
    <t>VS16457</t>
  </si>
  <si>
    <t>HDMI 1.4,USB 2.0,VGA,Other,USB 3.0,SVGA</t>
  </si>
  <si>
    <t>Audio line-out port; LAN</t>
  </si>
  <si>
    <t>VS16466</t>
  </si>
  <si>
    <t>HDMI 1.4,DisplayPort 1.2,DVI,USB 3.1</t>
  </si>
  <si>
    <t>VS16467</t>
  </si>
  <si>
    <t>VS16468</t>
  </si>
  <si>
    <t>VS16475</t>
  </si>
  <si>
    <t>Mini DisplayPort 1.2; Audio-out</t>
  </si>
  <si>
    <t>VS16492</t>
  </si>
  <si>
    <t>VS16495</t>
  </si>
  <si>
    <t>VS16503</t>
  </si>
  <si>
    <t>VS16510</t>
  </si>
  <si>
    <t>VS16523</t>
  </si>
  <si>
    <t>VS16530</t>
  </si>
  <si>
    <t>VA LED</t>
  </si>
  <si>
    <t>HDMI 1.4,DVI,USB 2.0,Other</t>
  </si>
  <si>
    <t>VS16541</t>
  </si>
  <si>
    <t>Mini Display Port 1.2; Audio In</t>
  </si>
  <si>
    <t>VS16542</t>
  </si>
  <si>
    <t>VS16564</t>
  </si>
  <si>
    <t>VS16566</t>
  </si>
  <si>
    <t>VS16568</t>
  </si>
  <si>
    <t>VS16717</t>
  </si>
  <si>
    <t>HDMI 1.4,DisplayPort 1.2,Component,DVI,USB 3.1</t>
  </si>
  <si>
    <t>VS16814</t>
  </si>
  <si>
    <t>HDMI; Mini DP; Audio out</t>
  </si>
  <si>
    <t>Wacom Co., Ltd</t>
  </si>
  <si>
    <t>DTH-1300</t>
  </si>
  <si>
    <t>External power adapter</t>
  </si>
  <si>
    <t>Yucel Elektrik Elektronik otom.Ins.Tur.San.ve Tic.Ltd.Sti</t>
  </si>
  <si>
    <t>TPL24VS</t>
  </si>
  <si>
    <t>Resolution</t>
  </si>
  <si>
    <t>Area</t>
  </si>
  <si>
    <t>EPD 1</t>
  </si>
  <si>
    <t>EPD 2</t>
  </si>
  <si>
    <t>Size Category</t>
  </si>
  <si>
    <t>Touch</t>
  </si>
  <si>
    <t>Sampo Corporation</t>
  </si>
  <si>
    <t>HannStar Display Corporation</t>
  </si>
  <si>
    <t>Compumax Computer Ltd.</t>
  </si>
  <si>
    <t>JANUS LTDA</t>
  </si>
  <si>
    <t>PC Smart S.A.</t>
  </si>
  <si>
    <t>Huike Electronics (Shenzhen) Co., Ltd.</t>
  </si>
  <si>
    <t>IGL Industries</t>
  </si>
  <si>
    <t>DoubleSight Displays, Inc</t>
  </si>
  <si>
    <t>HSG1349</t>
  </si>
  <si>
    <t>163V5L</t>
  </si>
  <si>
    <t>PT167Q_v</t>
  </si>
  <si>
    <t>P167Q_v</t>
  </si>
  <si>
    <t>P67Q A</t>
  </si>
  <si>
    <t>MB16A</t>
  </si>
  <si>
    <t>156LM00007</t>
  </si>
  <si>
    <t>VB178</t>
  </si>
  <si>
    <t>B196HQL</t>
  </si>
  <si>
    <t>HSG1277</t>
  </si>
  <si>
    <t>HSG1275</t>
  </si>
  <si>
    <t>ML2020CM</t>
  </si>
  <si>
    <t>P2018Hc</t>
  </si>
  <si>
    <t>MPC20-A</t>
  </si>
  <si>
    <t>195LM00008</t>
  </si>
  <si>
    <t>V213a</t>
  </si>
  <si>
    <t>S2218Hc</t>
  </si>
  <si>
    <t>ML2022CM</t>
  </si>
  <si>
    <t>E2218HNf</t>
  </si>
  <si>
    <t>E2219HNo</t>
  </si>
  <si>
    <t>DY22-8T</t>
  </si>
  <si>
    <t>HSG1246</t>
  </si>
  <si>
    <t>HSG1278</t>
  </si>
  <si>
    <t>HSG1283+</t>
  </si>
  <si>
    <t>E223</t>
  </si>
  <si>
    <t>HSG1287</t>
  </si>
  <si>
    <t>HSG1313+</t>
  </si>
  <si>
    <t>215LD</t>
  </si>
  <si>
    <t>L215IPS</t>
  </si>
  <si>
    <t>J2213LE</t>
  </si>
  <si>
    <t>D17215FT0</t>
  </si>
  <si>
    <t>Z22n G2</t>
  </si>
  <si>
    <t>MPC21-A</t>
  </si>
  <si>
    <t>M226BR</t>
  </si>
  <si>
    <t>VS16217</t>
  </si>
  <si>
    <t>215LM00071</t>
  </si>
  <si>
    <t>F22</t>
  </si>
  <si>
    <t>VS15381</t>
  </si>
  <si>
    <t>DS-2200WB</t>
  </si>
  <si>
    <t>E233</t>
  </si>
  <si>
    <t>HSG1353</t>
  </si>
  <si>
    <t>S2318Hc</t>
  </si>
  <si>
    <t>Z23n G2</t>
  </si>
  <si>
    <t>MPC24-A</t>
  </si>
  <si>
    <t>HSG1288</t>
  </si>
  <si>
    <t>HSG1363</t>
  </si>
  <si>
    <t>L236VA</t>
  </si>
  <si>
    <t>24MB34PY</t>
  </si>
  <si>
    <t>F24</t>
  </si>
  <si>
    <t>GW2480-T</t>
  </si>
  <si>
    <t>P2418Dc</t>
  </si>
  <si>
    <t>ML2024CM</t>
  </si>
  <si>
    <t>VP249</t>
  </si>
  <si>
    <t>E243</t>
  </si>
  <si>
    <t>HSG1323</t>
  </si>
  <si>
    <t>S2418Ht</t>
  </si>
  <si>
    <t>Z24nf G2</t>
  </si>
  <si>
    <t>D17238FE0</t>
  </si>
  <si>
    <t>D17238FE1</t>
  </si>
  <si>
    <t>D17238FT0</t>
  </si>
  <si>
    <t>F16238QP0</t>
  </si>
  <si>
    <t>F17238FT0</t>
  </si>
  <si>
    <t>VH240a</t>
  </si>
  <si>
    <t>238LM00020</t>
  </si>
  <si>
    <t>238LM00022</t>
  </si>
  <si>
    <t>238LM00023</t>
  </si>
  <si>
    <t>238LM00024</t>
  </si>
  <si>
    <t>238LM00005</t>
  </si>
  <si>
    <t>S24H650FD</t>
  </si>
  <si>
    <t>HSG1342</t>
  </si>
  <si>
    <t>E243i</t>
  </si>
  <si>
    <t>Z24i G2</t>
  </si>
  <si>
    <t>240LM00013</t>
  </si>
  <si>
    <t>VS15964</t>
  </si>
  <si>
    <t>A16240WT0</t>
  </si>
  <si>
    <t>S24H650GDU</t>
  </si>
  <si>
    <t>GL2580-T</t>
  </si>
  <si>
    <t>AW2518HFb</t>
  </si>
  <si>
    <t>253V7L</t>
  </si>
  <si>
    <t>VS16920</t>
  </si>
  <si>
    <t>PD2500-T</t>
  </si>
  <si>
    <t>U2518Dt</t>
  </si>
  <si>
    <t>KA270HK</t>
  </si>
  <si>
    <t>CB271HU</t>
  </si>
  <si>
    <t>B276HUL</t>
  </si>
  <si>
    <t>BE270K</t>
  </si>
  <si>
    <t>GW2780-T</t>
  </si>
  <si>
    <t>MZ27A</t>
  </si>
  <si>
    <t>PB27U</t>
  </si>
  <si>
    <t>HSG1223+</t>
  </si>
  <si>
    <t>HSG1289</t>
  </si>
  <si>
    <t>HSG1354</t>
  </si>
  <si>
    <t>S2718Dt</t>
  </si>
  <si>
    <t>S2718Hc</t>
  </si>
  <si>
    <t>L27ADS</t>
  </si>
  <si>
    <t>A16270QX0</t>
  </si>
  <si>
    <t>A16270UP0</t>
  </si>
  <si>
    <t>E273</t>
  </si>
  <si>
    <t>276E7E</t>
  </si>
  <si>
    <t>S27H650FDU</t>
  </si>
  <si>
    <t>VS16861</t>
  </si>
  <si>
    <t>VS16881</t>
  </si>
  <si>
    <t>VS16943</t>
  </si>
  <si>
    <t>VS17019</t>
  </si>
  <si>
    <t>270LM00040</t>
  </si>
  <si>
    <t>270LM00041</t>
  </si>
  <si>
    <t>270LM00042</t>
  </si>
  <si>
    <t>270LM00043</t>
  </si>
  <si>
    <t>270LM00045</t>
  </si>
  <si>
    <t>I2741V</t>
  </si>
  <si>
    <t>BE320QK</t>
  </si>
  <si>
    <t>VP28U</t>
  </si>
  <si>
    <t>L28TN4K</t>
  </si>
  <si>
    <t>PE320QK</t>
  </si>
  <si>
    <t>UP3218Kt</t>
  </si>
  <si>
    <t>32UD59-B</t>
  </si>
  <si>
    <t>U32H850UM</t>
  </si>
  <si>
    <t>VS16838</t>
  </si>
  <si>
    <t>VS16894</t>
  </si>
  <si>
    <t>VS17000</t>
  </si>
  <si>
    <t>315LM00030</t>
  </si>
  <si>
    <t>356M6Q</t>
  </si>
  <si>
    <t>VS16980</t>
  </si>
  <si>
    <t>400LM00003</t>
  </si>
  <si>
    <t>VS16845</t>
  </si>
  <si>
    <t>TFT</t>
  </si>
  <si>
    <t>VGA,USB 2.0</t>
  </si>
  <si>
    <t>DVI,Other,SVGA</t>
  </si>
  <si>
    <t>XGA</t>
  </si>
  <si>
    <t>HDMI 1.4,XGA</t>
  </si>
  <si>
    <t>HDMI 1.4,VGA,USB 2.0,IEEE 1394</t>
  </si>
  <si>
    <t>HDMI 2.0,VGA,Other</t>
  </si>
  <si>
    <t>DisplayPort 1.2,USB 2.0,Other</t>
  </si>
  <si>
    <t>HDMI 1.4,HDMI 2.0,DisplayPort 1.2,Other,USB 3.0</t>
  </si>
  <si>
    <t>HDMI 2.0,DisplayPort 1.2,USB 3.1</t>
  </si>
  <si>
    <t>HDMI 1.4,Other,DVI</t>
  </si>
  <si>
    <t>HDMI 2.0,DisplayPort 1.2,Other,USB 3.0</t>
  </si>
  <si>
    <t>HDMI 1.4,VGA,IEEE 1394</t>
  </si>
  <si>
    <t>HDMI 2.0,USB-3.1 C,Other,USB 3.0</t>
  </si>
  <si>
    <t>HDMI 1.4,DisplayPort 1.2,USB-3.1 C,USB 2.0,USB 3.0</t>
  </si>
  <si>
    <t>HDMI 1.4,HDMI 2.0,DisplayPort 1.2</t>
  </si>
  <si>
    <t>HDMI 2.0,DisplayPort 1.2</t>
  </si>
  <si>
    <t>HDMI 1.4,DisplayPort 1.2,VGA,USB 3.1</t>
  </si>
  <si>
    <t>HDMI 1.4,DisplayPort 1.2,Other,DVI</t>
  </si>
  <si>
    <t>HDMI 2.0,DVI,USB 2.0,VGA,Other</t>
  </si>
  <si>
    <t>C27</t>
  </si>
  <si>
    <t>7.0</t>
  </si>
  <si>
    <t>Removed Multiple Listee 1</t>
  </si>
  <si>
    <t>7.1</t>
  </si>
  <si>
    <t>D-Sub</t>
  </si>
  <si>
    <t>T272HL_v, T272HUL_v</t>
  </si>
  <si>
    <t xml:space="preserve">V176L;P179L </t>
  </si>
  <si>
    <t xml:space="preserve">V196HQL </t>
  </si>
  <si>
    <t>United States, Europe, Taiwan, Japan, Canada</t>
  </si>
  <si>
    <t>xVGA via D-sub</t>
  </si>
  <si>
    <t xml:space="preserve">C627A </t>
  </si>
  <si>
    <t>Earphone jack</t>
  </si>
  <si>
    <t>SA495-Y</t>
  </si>
  <si>
    <t>SA555-Y</t>
  </si>
  <si>
    <t>AU Optronics Corp.</t>
  </si>
  <si>
    <t>P430HVF01.0</t>
  </si>
  <si>
    <t>United States, Taiwan, Canada</t>
  </si>
  <si>
    <t>Component,DVI,VGA,Other</t>
  </si>
  <si>
    <t>P460HVF07.3</t>
  </si>
  <si>
    <t>P500HVF02.0</t>
  </si>
  <si>
    <t xml:space="preserve">P550HVF10.0 </t>
  </si>
  <si>
    <t>P650HVF06.0</t>
  </si>
  <si>
    <t>PL553</t>
  </si>
  <si>
    <t>HDMI 1.4,Component,DisplayPort 1.2,Composite,DVI,VGA,USB 2.0</t>
  </si>
  <si>
    <t xml:space="preserve">SW271-B </t>
  </si>
  <si>
    <t xml:space="preserve">SW320-B </t>
  </si>
  <si>
    <t xml:space="preserve">SD Card </t>
  </si>
  <si>
    <t xml:space="preserve">GW2270-B </t>
  </si>
  <si>
    <t>Change Market from Canada to US.</t>
  </si>
  <si>
    <t xml:space="preserve">E2418HNb </t>
  </si>
  <si>
    <t xml:space="preserve">S2316Hb </t>
  </si>
  <si>
    <t>Audio-in port; Audio line-out port</t>
  </si>
  <si>
    <t>S2419HMt</t>
  </si>
  <si>
    <t>HDMI 2.0,Other</t>
  </si>
  <si>
    <t>Audio line-out</t>
  </si>
  <si>
    <t>S2719DMt</t>
  </si>
  <si>
    <t xml:space="preserve">U2718Qb </t>
  </si>
  <si>
    <t>Elo Touch Solutions, Inc.</t>
  </si>
  <si>
    <t>ET4343L</t>
  </si>
  <si>
    <t>ET5502L</t>
  </si>
  <si>
    <t>HDMI 1.4,DisplayPort 1.3,SVGA</t>
  </si>
  <si>
    <t>ET5543L</t>
  </si>
  <si>
    <t>DS555IBP</t>
  </si>
  <si>
    <t>RS232,AUDIO IN/OUT,IR IN/OUT</t>
  </si>
  <si>
    <t xml:space="preserve">P27-8T UHD </t>
  </si>
  <si>
    <t>AUDIO OUT connector</t>
  </si>
  <si>
    <t>United States, Switzerland, Europe</t>
  </si>
  <si>
    <t>Audio In</t>
  </si>
  <si>
    <t xml:space="preserve">HSG1276 </t>
  </si>
  <si>
    <t>Changed Brand Name</t>
  </si>
  <si>
    <t>Audio line-in port; Headset port</t>
  </si>
  <si>
    <t>USB (for Touch)</t>
  </si>
  <si>
    <t>27w</t>
  </si>
  <si>
    <t xml:space="preserve">E243i </t>
  </si>
  <si>
    <t xml:space="preserve">E243m </t>
  </si>
  <si>
    <t xml:space="preserve">V273a </t>
  </si>
  <si>
    <t>Add Critical Component</t>
  </si>
  <si>
    <t>Pavilion 27q</t>
  </si>
  <si>
    <t>Add major market</t>
  </si>
  <si>
    <t>United States, Switzerland, Europe, Canada</t>
  </si>
  <si>
    <t xml:space="preserve">Z24x G2 </t>
  </si>
  <si>
    <t>2176</t>
  </si>
  <si>
    <t>Audio-in port</t>
  </si>
  <si>
    <t>M2085A</t>
  </si>
  <si>
    <t>M2488B</t>
  </si>
  <si>
    <t>changed available on market from no to yes</t>
  </si>
  <si>
    <t>A17210FE0, A17210FE1, A17210FV0</t>
  </si>
  <si>
    <t>correction of model number</t>
  </si>
  <si>
    <t>A17TIO24, A17TIO24T</t>
  </si>
  <si>
    <t>F17210F**</t>
  </si>
  <si>
    <t>32SE3D-B</t>
  </si>
  <si>
    <t>HDMI 1.4,DVI,USB 2.0,VGA</t>
  </si>
  <si>
    <t>32SM5D-B</t>
  </si>
  <si>
    <t>42LS73D-B</t>
  </si>
  <si>
    <t>43SE3C-B</t>
  </si>
  <si>
    <t>43SE3D-B</t>
  </si>
  <si>
    <t>43SM3D-B</t>
  </si>
  <si>
    <t>43SM5D-B</t>
  </si>
  <si>
    <t>49LS73D-B</t>
  </si>
  <si>
    <t>User Adjustable Backlight,Full Network Connectivity</t>
  </si>
  <si>
    <t>49SE3D-B</t>
  </si>
  <si>
    <t>49SM3D-B</t>
  </si>
  <si>
    <t>49SM5D-B</t>
  </si>
  <si>
    <t>55LS73D-B</t>
  </si>
  <si>
    <t>55SE3D-B</t>
  </si>
  <si>
    <t>55SM3D-B</t>
  </si>
  <si>
    <t>55SM5D-B</t>
  </si>
  <si>
    <t>55TC3CD-B</t>
  </si>
  <si>
    <t>HDMI 2.0,DisplayPort 1.2,DVI,USB 2.0,Other,USB 3.0</t>
  </si>
  <si>
    <t>65SE3D-B</t>
  </si>
  <si>
    <t>65SM5D-B</t>
  </si>
  <si>
    <t>75UH5PC-B</t>
  </si>
  <si>
    <t>HDMI 2.0,DisplayPort 1.2,DVI,Other,USB 3.0</t>
  </si>
  <si>
    <t>United States, Japan, Canada</t>
  </si>
  <si>
    <t>241B7QU</t>
  </si>
  <si>
    <t>HDMI 1.4,DisplayPort 1.2,USB-3.1 C,VGA,Other</t>
  </si>
  <si>
    <t>RJ-45</t>
  </si>
  <si>
    <t>55BDL3050Q</t>
  </si>
  <si>
    <t>RS232,RJ-45,AUDIO IN/OUT,IR IN/OUT</t>
  </si>
  <si>
    <t>65BDL3050Q</t>
  </si>
  <si>
    <t>RS232,RJ-45,AUDIO IN/OUT,IR IN/OUT,MICRO SD CARD</t>
  </si>
  <si>
    <t>65BDL3051T</t>
  </si>
  <si>
    <t>RS232C IN/OUT</t>
  </si>
  <si>
    <t>75BDL3003H</t>
  </si>
  <si>
    <t>RS232,RJ-45,AUDIO IN/OUT,IR IN/OUT,SPDIF OUT</t>
  </si>
  <si>
    <t>SPDIF out;Audio in;</t>
  </si>
  <si>
    <t>EA295WMi-BK</t>
  </si>
  <si>
    <t>Audio-out; Audio-in</t>
  </si>
  <si>
    <t>Automatic Brightness Control,None</t>
  </si>
  <si>
    <t>USB 3.0; Audio-out; Audio-in</t>
  </si>
  <si>
    <t>Audio-out;Audio-in</t>
  </si>
  <si>
    <t>USB3.0; Audio-out; Audio-in</t>
  </si>
  <si>
    <t>HDMI 1.4,DisplayPort 1.2,Other,DVI,USB 3.0</t>
  </si>
  <si>
    <t>E656</t>
  </si>
  <si>
    <t>HDMI 1.4,Component,VGA,USB 3.0</t>
  </si>
  <si>
    <t>ORION CO., LTD.</t>
  </si>
  <si>
    <t>PM-5540</t>
  </si>
  <si>
    <t>PM-7030</t>
  </si>
  <si>
    <t>AP5-75</t>
  </si>
  <si>
    <t>AP5-75-4K</t>
  </si>
  <si>
    <t>PME55MA</t>
  </si>
  <si>
    <t>Audio in/Earphone out</t>
  </si>
  <si>
    <t>QB65H</t>
  </si>
  <si>
    <t>QH55H</t>
  </si>
  <si>
    <t>QH65H</t>
  </si>
  <si>
    <t>QM49H</t>
  </si>
  <si>
    <t>QM55H</t>
  </si>
  <si>
    <t>QM65H</t>
  </si>
  <si>
    <t>HDMI; RGB</t>
  </si>
  <si>
    <t>Audio output</t>
  </si>
  <si>
    <t>SBID-6065-HD</t>
  </si>
  <si>
    <t>Super MVA</t>
  </si>
  <si>
    <t>Occupancy Sensor,User Adjustable Backlight,Touch Screen,Built-In Speakers</t>
  </si>
  <si>
    <t>Timer,Sensor,Display Power Management Signaling</t>
  </si>
  <si>
    <t>SBID-7075</t>
  </si>
  <si>
    <t>DisplayPort 1.2,VGA,USB 2.0,Other</t>
  </si>
  <si>
    <t>RS-232, HDMI2</t>
  </si>
  <si>
    <t>Occupancy Sensor,Full Network Connectivity,Touch Screen,Built-In Speakers</t>
  </si>
  <si>
    <t>Occupancy Sensor,Full Network Connectivity</t>
  </si>
  <si>
    <t>SBID-6065</t>
  </si>
  <si>
    <t>DisplayPort 1.2,USB 2.0,Other,VGA</t>
  </si>
  <si>
    <t>RS-232, HDMI2.0</t>
  </si>
  <si>
    <t>Earphone port</t>
  </si>
  <si>
    <t xml:space="preserve">270LM00012 </t>
  </si>
  <si>
    <t>, D-Sub</t>
  </si>
  <si>
    <t xml:space="preserve">VS15826 </t>
  </si>
  <si>
    <t>Audio In,Audio Out</t>
  </si>
  <si>
    <t>YPbPr; RS232</t>
  </si>
  <si>
    <t>VS16854</t>
  </si>
  <si>
    <t>HDMI 1.4,DisplayPort 1.2,USB 2.0,DVI,Other</t>
  </si>
  <si>
    <t>LAN; IR in/out; RS232; Line in; Audio out; SD card reader</t>
  </si>
  <si>
    <t>Flash Memory-card/Smart-card Reader Gesture Recognition,Touch Screen,Built-In Speakers</t>
  </si>
  <si>
    <t>Gesture Recognition,Built-In Speakers</t>
  </si>
  <si>
    <t xml:space="preserve">VS16861 </t>
  </si>
  <si>
    <t>Mini Display Port 1.2; Type-C</t>
  </si>
  <si>
    <t>Mini DisplayPort 1.2</t>
  </si>
  <si>
    <t xml:space="preserve">Data ID Oct 10 </t>
  </si>
  <si>
    <t>V7 EPD Category</t>
  </si>
  <si>
    <t>Unique Model</t>
  </si>
  <si>
    <t>Total Energy Consumption (kWh)</t>
  </si>
  <si>
    <t>Area-A</t>
  </si>
  <si>
    <t>Resolution-B</t>
  </si>
  <si>
    <t>Intercept-C</t>
  </si>
  <si>
    <t>Draft 1 Monitor TEC Base (kWh)</t>
  </si>
  <si>
    <t>DRAFT 1 Monitor TEC Requirements</t>
  </si>
  <si>
    <t>Allowances (TEC_Max + Allowance*TEC_Max)</t>
  </si>
  <si>
    <t>GRAPH_Draft1_TEC_Mon_Res</t>
  </si>
  <si>
    <t>GRAPH_TEC_Mon_EPD</t>
  </si>
  <si>
    <t>GRAPH_TEC_Mon_Touch</t>
  </si>
  <si>
    <t>GRAPH_TEC_Mon_ABC</t>
  </si>
  <si>
    <t>A &lt; 171</t>
  </si>
  <si>
    <t>Cat</t>
  </si>
  <si>
    <t>Limit</t>
  </si>
  <si>
    <t>Occupancy Sensor</t>
  </si>
  <si>
    <t>226&lt;=A&lt;385</t>
  </si>
  <si>
    <t>385 &lt;=A</t>
  </si>
  <si>
    <t>171&lt;=A&lt;226</t>
  </si>
  <si>
    <t>Screen Area (square inches)</t>
  </si>
  <si>
    <t>Size Category 2</t>
  </si>
  <si>
    <t xml:space="preserve">Allowances Continued (kWh) </t>
  </si>
  <si>
    <t>Occupancy Sensory</t>
  </si>
  <si>
    <t>ENERGY STAR® Displays Version 8.0 Draft 1 Data</t>
  </si>
  <si>
    <t>Total Energy Consumption Max (kWh) = ( B*Total Resolution + A*Total Area + C)</t>
  </si>
  <si>
    <t xml:space="preserve">Enclosed is the data obtained from the publically available ENERGY STAR Displays certified product list in October 2017. These data served as the foundation for the proposed performance levels in the DRAFT 1 Version 8.0 ENERGY STAR Specification for Displays. 
The following tabs are included in this workbook: 
1. Data for Monitors and Signage Displays from the ENERGY STAR Certified Product List as of October 2017
2. Draft 1 Monitors Total Energy Consumption Criteria with Graphical Representation
If you have any questions concerning these data, please contact James Kwon, EPA, at Kwon.James@epa.gov or 202-564-8538, or Amit Khare, ICF, at Amit.Khare@icf.com or 703-272-6668. For more information on ENERGY STAR Displays specification development, please visit www.energystar.gov/RevisedSpecs and follow the link for "Version 8.0 is in development" under “Displays."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</si>
</sst>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d\/yyyy"/>
    <numFmt numFmtId="165" formatCode="0.000"/>
    <numFmt numFmtId="166" formatCode="0.0"/>
  </numFmts>
  <fonts count="25"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rgb="FF000000"/>
      <name val="Arial"/>
      <family val="2"/>
    </font>
    <font>
      <b/>
      <sz val="10"/>
      <color rgb="FF000000"/>
      <name val="Arial"/>
      <family val="2"/>
    </font>
    <font>
      <b/>
      <sz val="10"/>
      <color theme="1"/>
      <name val="Arial"/>
      <family val="2"/>
    </font>
    <font>
      <b/>
      <sz val="10"/>
      <color theme="0"/>
      <name val="Arial"/>
      <family val="2"/>
    </font>
    <font>
      <sz val="11"/>
      <color theme="1"/>
      <name val="Calibri"/>
      <family val="2"/>
      <scheme val="minor"/>
    </font>
    <font>
      <b/>
      <sz val="10"/>
      <color rgb="FFFFFFFF"/>
      <name val="Arial"/>
      <family val="2"/>
    </font>
    <font>
      <b/>
      <sz val="10"/>
      <name val="Arial"/>
      <family val="2"/>
    </font>
    <font>
      <sz val="10"/>
      <name val="Arial"/>
      <family val="2"/>
    </font>
    <font>
      <b/>
      <sz val="11"/>
      <color theme="0"/>
      <name val="Arial"/>
      <family val="2"/>
    </font>
    <font>
      <sz val="11"/>
      <color theme="0" tint="-0.14999847407452621"/>
      <name val="Arial"/>
      <family val="2"/>
    </font>
    <font>
      <sz val="11"/>
      <color theme="1"/>
      <name val="Arial"/>
      <family val="2"/>
    </font>
    <font>
      <b/>
      <sz val="11"/>
      <color theme="1"/>
      <name val="Arial"/>
      <family val="2"/>
    </font>
    <font>
      <b/>
      <sz val="10"/>
      <color rgb="FFFF0000"/>
      <name val="Arial"/>
      <family val="2"/>
    </font>
    <font>
      <sz val="15"/>
      <color rgb="FFFF0000"/>
      <name val="Arial"/>
      <family val="2"/>
    </font>
    <font>
      <b/>
      <sz val="11"/>
      <color rgb="FFFF0000"/>
      <name val="Arial"/>
      <family val="2"/>
    </font>
    <font>
      <b/>
      <sz val="11"/>
      <name val="Arial"/>
      <family val="2"/>
    </font>
    <font>
      <sz val="10"/>
      <color theme="0"/>
      <name val="Arial"/>
      <family val="2"/>
    </font>
    <font>
      <sz val="11"/>
      <color rgb="FF000000"/>
      <name val="Calibri"/>
      <family val="2"/>
    </font>
    <font>
      <b/>
      <i/>
      <sz val="10"/>
      <name val="Arial"/>
      <family val="2"/>
    </font>
    <font>
      <b/>
      <sz val="12"/>
      <color theme="0"/>
      <name val="Arial"/>
      <family val="2"/>
    </font>
    <font>
      <sz val="10"/>
      <color rgb="FF333333"/>
      <name val="Arial"/>
      <family val="2"/>
    </font>
  </fonts>
  <fills count="9">
    <fill>
      <patternFill patternType="none"/>
    </fill>
    <fill>
      <patternFill patternType="gray125"/>
    </fill>
    <fill>
      <patternFill patternType="solid">
        <fgColor theme="1"/>
        <bgColor rgb="FFFFFFFF"/>
      </patternFill>
    </fill>
    <fill>
      <patternFill patternType="solid">
        <fgColor theme="0" tint="-0.14999847407452621"/>
        <bgColor indexed="64"/>
      </patternFill>
    </fill>
    <fill>
      <patternFill patternType="solid">
        <fgColor theme="0" tint="-0.249977111117893"/>
        <bgColor rgb="FFFFFFFF"/>
      </patternFill>
    </fill>
    <fill>
      <patternFill patternType="solid">
        <fgColor rgb="FF0B64A0"/>
        <bgColor rgb="FFFFFFFF"/>
      </patternFill>
    </fill>
    <fill>
      <patternFill patternType="solid">
        <fgColor theme="1"/>
        <bgColor indexed="64"/>
      </patternFill>
    </fill>
    <fill>
      <patternFill patternType="solid">
        <fgColor theme="0"/>
        <bgColor indexed="64"/>
      </patternFill>
    </fill>
    <fill>
      <patternFill patternType="solid">
        <fgColor rgb="FF00B0F0"/>
        <bgColor indexed="64"/>
      </patternFill>
    </fill>
  </fills>
  <borders count="17">
    <border>
      <left/>
      <right/>
      <top/>
      <bottom/>
      <diagonal/>
    </border>
    <border>
      <left style="thin">
        <color rgb="FF3877A6"/>
      </left>
      <right style="thin">
        <color rgb="FF3877A6"/>
      </right>
      <top style="thin">
        <color rgb="FF3877A6"/>
      </top>
      <bottom style="thin">
        <color rgb="FFA5A5B1"/>
      </bottom>
      <diagonal/>
    </border>
    <border>
      <left style="thin">
        <color rgb="FFEBEBEB"/>
      </left>
      <right style="thin">
        <color rgb="FFEBEBEB"/>
      </right>
      <top style="thin">
        <color rgb="FFEBEBEB"/>
      </top>
      <bottom style="thin">
        <color rgb="FFEBEBEB"/>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8" fillId="0" borderId="0"/>
    <xf numFmtId="9" fontId="8" fillId="0" borderId="0" applyFont="0" applyFill="0" applyBorder="0" applyAlignment="0" applyProtection="0"/>
    <xf numFmtId="0" fontId="21" fillId="0" borderId="0"/>
    <xf numFmtId="0" fontId="11" fillId="0" borderId="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8" fillId="0" borderId="0"/>
  </cellStyleXfs>
  <cellXfs count="67">
    <xf numFmtId="0" fontId="0" fillId="0" borderId="0" xfId="0"/>
    <xf numFmtId="0" fontId="4" fillId="0" borderId="0" xfId="0" applyFont="1"/>
    <xf numFmtId="0" fontId="5" fillId="4" borderId="0" xfId="0" applyFont="1" applyFill="1" applyAlignment="1">
      <alignment horizontal="left" wrapText="1"/>
    </xf>
    <xf numFmtId="49" fontId="9" fillId="5" borderId="1" xfId="0" applyNumberFormat="1" applyFont="1" applyFill="1" applyBorder="1" applyAlignment="1">
      <alignment horizontal="left" wrapText="1"/>
    </xf>
    <xf numFmtId="0" fontId="7" fillId="2" borderId="0" xfId="0" applyFont="1" applyFill="1" applyAlignment="1">
      <alignment horizontal="left" wrapText="1"/>
    </xf>
    <xf numFmtId="166" fontId="4" fillId="0" borderId="0" xfId="0" applyNumberFormat="1" applyFont="1"/>
    <xf numFmtId="0" fontId="10" fillId="3" borderId="3" xfId="0" applyFont="1" applyFill="1" applyBorder="1" applyAlignment="1">
      <alignment horizontal="center"/>
    </xf>
    <xf numFmtId="0" fontId="13" fillId="7" borderId="0" xfId="0" applyFont="1" applyFill="1" applyBorder="1"/>
    <xf numFmtId="2" fontId="4" fillId="0" borderId="0" xfId="0" applyNumberFormat="1" applyFont="1"/>
    <xf numFmtId="0" fontId="16" fillId="0" borderId="0" xfId="0" applyFont="1"/>
    <xf numFmtId="0" fontId="11" fillId="0" borderId="0" xfId="0" applyFont="1" applyFill="1" applyBorder="1" applyAlignment="1">
      <alignment horizontal="center" wrapText="1"/>
    </xf>
    <xf numFmtId="9" fontId="11" fillId="0" borderId="0" xfId="0" applyNumberFormat="1" applyFont="1" applyFill="1" applyBorder="1" applyAlignment="1">
      <alignment horizontal="center" wrapText="1"/>
    </xf>
    <xf numFmtId="1" fontId="11" fillId="0" borderId="0" xfId="0" applyNumberFormat="1" applyFont="1" applyFill="1" applyBorder="1" applyAlignment="1">
      <alignment horizontal="center" wrapText="1"/>
    </xf>
    <xf numFmtId="9" fontId="10" fillId="0" borderId="0" xfId="0" applyNumberFormat="1" applyFont="1" applyFill="1" applyBorder="1" applyAlignment="1">
      <alignment horizontal="center" wrapText="1"/>
    </xf>
    <xf numFmtId="1" fontId="10" fillId="0" borderId="0" xfId="0" applyNumberFormat="1" applyFont="1" applyFill="1" applyBorder="1" applyAlignment="1">
      <alignment horizontal="center" wrapText="1"/>
    </xf>
    <xf numFmtId="0" fontId="14" fillId="0" borderId="0" xfId="0" applyFont="1"/>
    <xf numFmtId="0" fontId="3" fillId="0" borderId="13" xfId="0" applyFont="1" applyBorder="1" applyAlignment="1">
      <alignment horizontal="center"/>
    </xf>
    <xf numFmtId="2" fontId="3" fillId="0" borderId="9" xfId="0" applyNumberFormat="1" applyFont="1" applyBorder="1" applyAlignment="1">
      <alignment horizontal="center"/>
    </xf>
    <xf numFmtId="2" fontId="3" fillId="0" borderId="10" xfId="0" applyNumberFormat="1" applyFont="1" applyBorder="1" applyAlignment="1">
      <alignment horizontal="center"/>
    </xf>
    <xf numFmtId="0" fontId="3" fillId="0" borderId="7" xfId="0" applyFont="1" applyBorder="1" applyAlignment="1">
      <alignment horizontal="center"/>
    </xf>
    <xf numFmtId="165" fontId="3" fillId="0" borderId="3" xfId="0" applyNumberFormat="1" applyFont="1" applyFill="1" applyBorder="1" applyAlignment="1">
      <alignment horizontal="center"/>
    </xf>
    <xf numFmtId="2" fontId="3" fillId="0" borderId="11" xfId="0" applyNumberFormat="1" applyFont="1" applyBorder="1" applyAlignment="1">
      <alignment horizontal="center"/>
    </xf>
    <xf numFmtId="2" fontId="3" fillId="0" borderId="12" xfId="0" applyNumberFormat="1" applyFont="1" applyBorder="1" applyAlignment="1">
      <alignment horizontal="center"/>
    </xf>
    <xf numFmtId="2" fontId="3" fillId="0" borderId="3" xfId="0" applyNumberFormat="1" applyFont="1" applyFill="1" applyBorder="1" applyAlignment="1">
      <alignment horizontal="center"/>
    </xf>
    <xf numFmtId="0" fontId="12" fillId="0" borderId="0" xfId="0" applyFont="1" applyFill="1" applyBorder="1" applyAlignment="1"/>
    <xf numFmtId="0" fontId="19" fillId="0" borderId="0" xfId="0" applyFont="1" applyFill="1" applyBorder="1" applyAlignment="1"/>
    <xf numFmtId="0" fontId="15" fillId="0" borderId="0" xfId="0" applyFont="1"/>
    <xf numFmtId="0" fontId="2" fillId="0" borderId="0" xfId="0" applyFont="1" applyAlignment="1">
      <alignment horizontal="center"/>
    </xf>
    <xf numFmtId="0" fontId="10" fillId="0" borderId="0" xfId="0" applyFont="1" applyFill="1" applyBorder="1" applyAlignment="1">
      <alignment horizontal="center"/>
    </xf>
    <xf numFmtId="0" fontId="10" fillId="0" borderId="0" xfId="0" applyFont="1" applyFill="1" applyBorder="1" applyAlignment="1">
      <alignment horizontal="center" wrapText="1"/>
    </xf>
    <xf numFmtId="0" fontId="14" fillId="0" borderId="0" xfId="0" applyFont="1" applyAlignment="1">
      <alignment horizontal="center"/>
    </xf>
    <xf numFmtId="0" fontId="12" fillId="0" borderId="0" xfId="0" applyFont="1" applyFill="1" applyBorder="1" applyAlignment="1">
      <alignment horizontal="center"/>
    </xf>
    <xf numFmtId="0" fontId="5" fillId="3" borderId="3" xfId="0" applyFont="1" applyFill="1" applyBorder="1" applyAlignment="1">
      <alignment horizontal="center"/>
    </xf>
    <xf numFmtId="0" fontId="5" fillId="3" borderId="3" xfId="0" applyFont="1" applyFill="1" applyBorder="1" applyAlignment="1">
      <alignment horizontal="center" wrapText="1"/>
    </xf>
    <xf numFmtId="0" fontId="18" fillId="0" borderId="0" xfId="0" applyFont="1" applyAlignment="1">
      <alignment horizontal="center"/>
    </xf>
    <xf numFmtId="0" fontId="0" fillId="0" borderId="0" xfId="0" applyAlignment="1">
      <alignment horizontal="center"/>
    </xf>
    <xf numFmtId="0" fontId="10" fillId="3" borderId="3" xfId="0" applyFont="1" applyFill="1" applyBorder="1" applyAlignment="1">
      <alignment horizontal="center" wrapText="1"/>
    </xf>
    <xf numFmtId="0" fontId="17" fillId="0" borderId="0" xfId="0" applyFont="1" applyAlignment="1">
      <alignment textRotation="90" wrapText="1"/>
    </xf>
    <xf numFmtId="0" fontId="20" fillId="0" borderId="0" xfId="0" applyFont="1" applyFill="1" applyAlignment="1">
      <alignment horizontal="left" wrapText="1"/>
    </xf>
    <xf numFmtId="0" fontId="4" fillId="0" borderId="0" xfId="0" applyFont="1" applyFill="1" applyAlignment="1">
      <alignment horizontal="left"/>
    </xf>
    <xf numFmtId="0" fontId="1" fillId="0" borderId="0" xfId="0" applyFont="1" applyFill="1"/>
    <xf numFmtId="0" fontId="1" fillId="0" borderId="0" xfId="0" applyFont="1"/>
    <xf numFmtId="0" fontId="14" fillId="0" borderId="15" xfId="0" applyFont="1" applyBorder="1" applyAlignment="1">
      <alignment wrapText="1"/>
    </xf>
    <xf numFmtId="0" fontId="14" fillId="0" borderId="0" xfId="0" applyFont="1" applyAlignment="1">
      <alignment wrapText="1"/>
    </xf>
    <xf numFmtId="0" fontId="14" fillId="0" borderId="0" xfId="0" applyFont="1" applyAlignment="1"/>
    <xf numFmtId="0" fontId="1" fillId="0" borderId="16" xfId="0" applyFont="1" applyBorder="1" applyAlignment="1">
      <alignment horizontal="center"/>
    </xf>
    <xf numFmtId="49" fontId="24" fillId="0" borderId="2" xfId="0" applyNumberFormat="1" applyFont="1" applyFill="1" applyBorder="1" applyAlignment="1">
      <alignment horizontal="left"/>
    </xf>
    <xf numFmtId="164" fontId="24" fillId="0" borderId="2" xfId="0" applyNumberFormat="1" applyFont="1" applyFill="1" applyBorder="1" applyAlignment="1">
      <alignment horizontal="left"/>
    </xf>
    <xf numFmtId="0" fontId="24" fillId="0" borderId="2" xfId="0" applyNumberFormat="1" applyFont="1" applyFill="1" applyBorder="1" applyAlignment="1">
      <alignment horizontal="left"/>
    </xf>
    <xf numFmtId="166" fontId="4" fillId="0" borderId="0" xfId="0" applyNumberFormat="1" applyFont="1" applyFill="1" applyAlignment="1">
      <alignment horizontal="left"/>
    </xf>
    <xf numFmtId="2" fontId="4" fillId="0" borderId="0" xfId="0" applyNumberFormat="1" applyFont="1" applyFill="1" applyAlignment="1">
      <alignment horizontal="left"/>
    </xf>
    <xf numFmtId="1" fontId="4" fillId="0" borderId="0" xfId="0" applyNumberFormat="1" applyFont="1" applyFill="1" applyAlignment="1">
      <alignment horizontal="left"/>
    </xf>
    <xf numFmtId="0" fontId="24" fillId="0" borderId="2" xfId="0" applyFont="1" applyFill="1" applyBorder="1" applyAlignment="1">
      <alignment horizontal="left" wrapText="1"/>
    </xf>
    <xf numFmtId="0" fontId="23" fillId="8" borderId="9" xfId="8" applyFont="1" applyFill="1" applyBorder="1" applyAlignment="1">
      <alignment horizontal="center" vertical="center" wrapText="1"/>
    </xf>
    <xf numFmtId="0" fontId="23" fillId="8" borderId="14" xfId="8" applyFont="1" applyFill="1" applyBorder="1" applyAlignment="1">
      <alignment horizontal="center" vertical="center" wrapText="1"/>
    </xf>
    <xf numFmtId="0" fontId="23" fillId="8" borderId="10" xfId="8" applyFont="1" applyFill="1" applyBorder="1" applyAlignment="1">
      <alignment horizontal="center" vertical="center" wrapText="1"/>
    </xf>
    <xf numFmtId="0" fontId="1" fillId="0" borderId="11" xfId="8" applyFont="1" applyBorder="1" applyAlignment="1">
      <alignment horizontal="left" vertical="center" wrapText="1"/>
    </xf>
    <xf numFmtId="0" fontId="1" fillId="0" borderId="4" xfId="8" applyFont="1" applyBorder="1" applyAlignment="1">
      <alignment horizontal="left" vertical="center" wrapText="1"/>
    </xf>
    <xf numFmtId="0" fontId="1" fillId="0" borderId="12" xfId="8" applyFont="1" applyBorder="1" applyAlignment="1">
      <alignment horizontal="left" vertical="center" wrapText="1"/>
    </xf>
    <xf numFmtId="0" fontId="10" fillId="3" borderId="6" xfId="0" applyFont="1" applyFill="1" applyBorder="1" applyAlignment="1">
      <alignment horizontal="center" wrapText="1"/>
    </xf>
    <xf numFmtId="0" fontId="10" fillId="3" borderId="8" xfId="0" applyFont="1" applyFill="1" applyBorder="1" applyAlignment="1">
      <alignment horizontal="center" wrapText="1"/>
    </xf>
    <xf numFmtId="0" fontId="10" fillId="3" borderId="5" xfId="0" applyFont="1" applyFill="1" applyBorder="1" applyAlignment="1">
      <alignment horizontal="center" wrapText="1"/>
    </xf>
    <xf numFmtId="0" fontId="7" fillId="6" borderId="4" xfId="0" applyFont="1" applyFill="1" applyBorder="1" applyAlignment="1">
      <alignment horizontal="center" wrapText="1"/>
    </xf>
    <xf numFmtId="0" fontId="6" fillId="3" borderId="6" xfId="0" applyFont="1" applyFill="1" applyBorder="1" applyAlignment="1">
      <alignment horizontal="center"/>
    </xf>
    <xf numFmtId="0" fontId="6" fillId="3" borderId="8" xfId="0" applyFont="1" applyFill="1" applyBorder="1" applyAlignment="1">
      <alignment horizontal="center"/>
    </xf>
    <xf numFmtId="0" fontId="6" fillId="3" borderId="5" xfId="0" applyFont="1" applyFill="1" applyBorder="1" applyAlignment="1">
      <alignment horizontal="center"/>
    </xf>
    <xf numFmtId="0" fontId="10" fillId="0" borderId="0" xfId="0" applyFont="1" applyFill="1" applyBorder="1" applyAlignment="1">
      <alignment horizontal="center" wrapText="1"/>
    </xf>
  </cellXfs>
  <cellStyles count="9">
    <cellStyle name="Comma 2" xfId="6" xr:uid="{00000000-0005-0000-0000-000000000000}"/>
    <cellStyle name="Currency 2" xfId="7" xr:uid="{00000000-0005-0000-0000-000001000000}"/>
    <cellStyle name="Normal" xfId="0" builtinId="0"/>
    <cellStyle name="Normal 2" xfId="1" xr:uid="{00000000-0005-0000-0000-000003000000}"/>
    <cellStyle name="Normal 2 2" xfId="8" xr:uid="{00000000-0005-0000-0000-000004000000}"/>
    <cellStyle name="Normal 2 3" xfId="4" xr:uid="{00000000-0005-0000-0000-000005000000}"/>
    <cellStyle name="Normal 3" xfId="3" xr:uid="{00000000-0005-0000-0000-000006000000}"/>
    <cellStyle name="Percent 2" xfId="5" xr:uid="{00000000-0005-0000-0000-000007000000}"/>
    <cellStyle name="Percent 3" xfId="2" xr:uid="{00000000-0005-0000-0000-000008000000}"/>
  </cellStyles>
  <dxfs count="0"/>
  <tableStyles count="0" defaultTableStyle="TableStyleMedium2" defaultPivotStyle="PivotStyleLight16"/>
  <colors>
    <mruColors>
      <color rgb="FFE682C2"/>
      <color rgb="FFC690E8"/>
      <color rgb="FFDDBDF1"/>
      <color rgb="FF9A3BD5"/>
      <color rgb="FFF335AF"/>
      <color rgb="FFDFD2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baseline="0"/>
              <a:t>Draft 1 Total Energy Consumption Criteria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5.8294654550946672E-2"/>
          <c:y val="6.9348620273817121E-2"/>
          <c:w val="0.90927242814977116"/>
          <c:h val="0.85579736743433388"/>
        </c:manualLayout>
      </c:layout>
      <c:scatterChart>
        <c:scatterStyle val="lineMarker"/>
        <c:varyColors val="0"/>
        <c:ser>
          <c:idx val="3"/>
          <c:order val="0"/>
          <c:tx>
            <c:v>Monitors</c:v>
          </c:tx>
          <c:spPr>
            <a:ln w="25400" cap="rnd">
              <a:noFill/>
              <a:round/>
            </a:ln>
            <a:effectLst/>
          </c:spPr>
          <c:marker>
            <c:symbol val="circle"/>
            <c:size val="5"/>
            <c:spPr>
              <a:solidFill>
                <a:schemeClr val="bg1">
                  <a:lumMod val="50000"/>
                </a:schemeClr>
              </a:solidFill>
              <a:ln w="9525">
                <a:solidFill>
                  <a:schemeClr val="bg1">
                    <a:lumMod val="65000"/>
                  </a:schemeClr>
                </a:solidFill>
              </a:ln>
              <a:effectLst/>
            </c:spPr>
          </c:marker>
          <c:xVal>
            <c:numRef>
              <c:f>'1. Data'!$Q$2:$Q$841</c:f>
              <c:numCache>
                <c:formatCode>General</c:formatCode>
                <c:ptCount val="840"/>
                <c:pt idx="0">
                  <c:v>255.05</c:v>
                </c:pt>
                <c:pt idx="1">
                  <c:v>146.35</c:v>
                </c:pt>
                <c:pt idx="2">
                  <c:v>175.61</c:v>
                </c:pt>
                <c:pt idx="3">
                  <c:v>170.22</c:v>
                </c:pt>
                <c:pt idx="4">
                  <c:v>198.08</c:v>
                </c:pt>
                <c:pt idx="5">
                  <c:v>198.08</c:v>
                </c:pt>
                <c:pt idx="6">
                  <c:v>246.62</c:v>
                </c:pt>
                <c:pt idx="7">
                  <c:v>235.98</c:v>
                </c:pt>
                <c:pt idx="8">
                  <c:v>242.04</c:v>
                </c:pt>
                <c:pt idx="9">
                  <c:v>242.18</c:v>
                </c:pt>
                <c:pt idx="10">
                  <c:v>260.33999999999997</c:v>
                </c:pt>
                <c:pt idx="11">
                  <c:v>260.33999999999997</c:v>
                </c:pt>
                <c:pt idx="12">
                  <c:v>311.67</c:v>
                </c:pt>
                <c:pt idx="13">
                  <c:v>335</c:v>
                </c:pt>
                <c:pt idx="14">
                  <c:v>242.04</c:v>
                </c:pt>
                <c:pt idx="15">
                  <c:v>242.04</c:v>
                </c:pt>
                <c:pt idx="16">
                  <c:v>423.99</c:v>
                </c:pt>
                <c:pt idx="17">
                  <c:v>170.22</c:v>
                </c:pt>
                <c:pt idx="18">
                  <c:v>246.62</c:v>
                </c:pt>
                <c:pt idx="19">
                  <c:v>160.88999999999999</c:v>
                </c:pt>
                <c:pt idx="20">
                  <c:v>158.62</c:v>
                </c:pt>
                <c:pt idx="21">
                  <c:v>226.05</c:v>
                </c:pt>
                <c:pt idx="22">
                  <c:v>242.18</c:v>
                </c:pt>
                <c:pt idx="23">
                  <c:v>197.47</c:v>
                </c:pt>
                <c:pt idx="24">
                  <c:v>226.1</c:v>
                </c:pt>
                <c:pt idx="25">
                  <c:v>311.7</c:v>
                </c:pt>
                <c:pt idx="26">
                  <c:v>311.68</c:v>
                </c:pt>
                <c:pt idx="27">
                  <c:v>160.54</c:v>
                </c:pt>
                <c:pt idx="28">
                  <c:v>197.6</c:v>
                </c:pt>
                <c:pt idx="29">
                  <c:v>236.92</c:v>
                </c:pt>
                <c:pt idx="30">
                  <c:v>310.47000000000003</c:v>
                </c:pt>
                <c:pt idx="31">
                  <c:v>311.5</c:v>
                </c:pt>
                <c:pt idx="32">
                  <c:v>103.26</c:v>
                </c:pt>
                <c:pt idx="33">
                  <c:v>103.26</c:v>
                </c:pt>
                <c:pt idx="34">
                  <c:v>103.26</c:v>
                </c:pt>
                <c:pt idx="35">
                  <c:v>197.6</c:v>
                </c:pt>
                <c:pt idx="36">
                  <c:v>197.6</c:v>
                </c:pt>
                <c:pt idx="37">
                  <c:v>226.05</c:v>
                </c:pt>
                <c:pt idx="38">
                  <c:v>226.05</c:v>
                </c:pt>
                <c:pt idx="39">
                  <c:v>242.18</c:v>
                </c:pt>
                <c:pt idx="40">
                  <c:v>242.18</c:v>
                </c:pt>
                <c:pt idx="41">
                  <c:v>264.5</c:v>
                </c:pt>
                <c:pt idx="42">
                  <c:v>264.52999999999997</c:v>
                </c:pt>
                <c:pt idx="43">
                  <c:v>240.95</c:v>
                </c:pt>
                <c:pt idx="44">
                  <c:v>311.5</c:v>
                </c:pt>
                <c:pt idx="45">
                  <c:v>311.67</c:v>
                </c:pt>
                <c:pt idx="46">
                  <c:v>197.52</c:v>
                </c:pt>
                <c:pt idx="47">
                  <c:v>226.05</c:v>
                </c:pt>
                <c:pt idx="48">
                  <c:v>311.67</c:v>
                </c:pt>
                <c:pt idx="49">
                  <c:v>226.04</c:v>
                </c:pt>
                <c:pt idx="50">
                  <c:v>311.5</c:v>
                </c:pt>
                <c:pt idx="51">
                  <c:v>198.08</c:v>
                </c:pt>
                <c:pt idx="52">
                  <c:v>141.6</c:v>
                </c:pt>
                <c:pt idx="53">
                  <c:v>146.30000000000001</c:v>
                </c:pt>
                <c:pt idx="54">
                  <c:v>146.35</c:v>
                </c:pt>
                <c:pt idx="55">
                  <c:v>146.35</c:v>
                </c:pt>
                <c:pt idx="56">
                  <c:v>146.21</c:v>
                </c:pt>
                <c:pt idx="57">
                  <c:v>161.44999999999999</c:v>
                </c:pt>
                <c:pt idx="58">
                  <c:v>158.96</c:v>
                </c:pt>
                <c:pt idx="59">
                  <c:v>158.96</c:v>
                </c:pt>
                <c:pt idx="60">
                  <c:v>170.22</c:v>
                </c:pt>
                <c:pt idx="61">
                  <c:v>217.44</c:v>
                </c:pt>
                <c:pt idx="62">
                  <c:v>198.08</c:v>
                </c:pt>
                <c:pt idx="63">
                  <c:v>198.08</c:v>
                </c:pt>
                <c:pt idx="64">
                  <c:v>197.52</c:v>
                </c:pt>
                <c:pt idx="65">
                  <c:v>170.9</c:v>
                </c:pt>
                <c:pt idx="66">
                  <c:v>197.59</c:v>
                </c:pt>
                <c:pt idx="67">
                  <c:v>242.04</c:v>
                </c:pt>
                <c:pt idx="68">
                  <c:v>170.69</c:v>
                </c:pt>
                <c:pt idx="69">
                  <c:v>197.6</c:v>
                </c:pt>
                <c:pt idx="70">
                  <c:v>226.05</c:v>
                </c:pt>
                <c:pt idx="71">
                  <c:v>242.18</c:v>
                </c:pt>
                <c:pt idx="72">
                  <c:v>242.01</c:v>
                </c:pt>
                <c:pt idx="73">
                  <c:v>103.27</c:v>
                </c:pt>
                <c:pt idx="74">
                  <c:v>103.27</c:v>
                </c:pt>
                <c:pt idx="75">
                  <c:v>310.47000000000003</c:v>
                </c:pt>
                <c:pt idx="76">
                  <c:v>226.05</c:v>
                </c:pt>
                <c:pt idx="77">
                  <c:v>309.87</c:v>
                </c:pt>
                <c:pt idx="78">
                  <c:v>425.27</c:v>
                </c:pt>
                <c:pt idx="79">
                  <c:v>141.6</c:v>
                </c:pt>
                <c:pt idx="80">
                  <c:v>176.12</c:v>
                </c:pt>
                <c:pt idx="81">
                  <c:v>226.05</c:v>
                </c:pt>
                <c:pt idx="82">
                  <c:v>226.05</c:v>
                </c:pt>
                <c:pt idx="83">
                  <c:v>311.67</c:v>
                </c:pt>
                <c:pt idx="84">
                  <c:v>246.17</c:v>
                </c:pt>
                <c:pt idx="85">
                  <c:v>198</c:v>
                </c:pt>
                <c:pt idx="86">
                  <c:v>246.17</c:v>
                </c:pt>
                <c:pt idx="87">
                  <c:v>242.18</c:v>
                </c:pt>
                <c:pt idx="88">
                  <c:v>198.08</c:v>
                </c:pt>
                <c:pt idx="89">
                  <c:v>226.05</c:v>
                </c:pt>
                <c:pt idx="90">
                  <c:v>236.92</c:v>
                </c:pt>
                <c:pt idx="91">
                  <c:v>242.18</c:v>
                </c:pt>
                <c:pt idx="92">
                  <c:v>311.67</c:v>
                </c:pt>
                <c:pt idx="93">
                  <c:v>311.67</c:v>
                </c:pt>
                <c:pt idx="94">
                  <c:v>146.30000000000001</c:v>
                </c:pt>
                <c:pt idx="95">
                  <c:v>160.47</c:v>
                </c:pt>
                <c:pt idx="96">
                  <c:v>170.5</c:v>
                </c:pt>
                <c:pt idx="97">
                  <c:v>198.38</c:v>
                </c:pt>
                <c:pt idx="98">
                  <c:v>198.08</c:v>
                </c:pt>
                <c:pt idx="99">
                  <c:v>197.6</c:v>
                </c:pt>
                <c:pt idx="100">
                  <c:v>226</c:v>
                </c:pt>
                <c:pt idx="101">
                  <c:v>226.05</c:v>
                </c:pt>
                <c:pt idx="102">
                  <c:v>236.92</c:v>
                </c:pt>
                <c:pt idx="103">
                  <c:v>246.17</c:v>
                </c:pt>
                <c:pt idx="104">
                  <c:v>162.61000000000001</c:v>
                </c:pt>
                <c:pt idx="105">
                  <c:v>197.6</c:v>
                </c:pt>
                <c:pt idx="106">
                  <c:v>197.6</c:v>
                </c:pt>
                <c:pt idx="107">
                  <c:v>226.05</c:v>
                </c:pt>
                <c:pt idx="108">
                  <c:v>242.18</c:v>
                </c:pt>
                <c:pt idx="109">
                  <c:v>311.67</c:v>
                </c:pt>
                <c:pt idx="110">
                  <c:v>242.18</c:v>
                </c:pt>
                <c:pt idx="111">
                  <c:v>237.99</c:v>
                </c:pt>
                <c:pt idx="112">
                  <c:v>311.67</c:v>
                </c:pt>
                <c:pt idx="113">
                  <c:v>175.61</c:v>
                </c:pt>
                <c:pt idx="114">
                  <c:v>246.17</c:v>
                </c:pt>
                <c:pt idx="115">
                  <c:v>246.17</c:v>
                </c:pt>
                <c:pt idx="116">
                  <c:v>246.17</c:v>
                </c:pt>
                <c:pt idx="117">
                  <c:v>255.05</c:v>
                </c:pt>
                <c:pt idx="118">
                  <c:v>311.7</c:v>
                </c:pt>
                <c:pt idx="119">
                  <c:v>198.1</c:v>
                </c:pt>
                <c:pt idx="120">
                  <c:v>242.04</c:v>
                </c:pt>
                <c:pt idx="121">
                  <c:v>242.18</c:v>
                </c:pt>
                <c:pt idx="122">
                  <c:v>311.67</c:v>
                </c:pt>
                <c:pt idx="123">
                  <c:v>198.08</c:v>
                </c:pt>
                <c:pt idx="124">
                  <c:v>226</c:v>
                </c:pt>
                <c:pt idx="125">
                  <c:v>162.47999999999999</c:v>
                </c:pt>
                <c:pt idx="126">
                  <c:v>200.63</c:v>
                </c:pt>
                <c:pt idx="127">
                  <c:v>242.04</c:v>
                </c:pt>
                <c:pt idx="128">
                  <c:v>200</c:v>
                </c:pt>
                <c:pt idx="129">
                  <c:v>241.9</c:v>
                </c:pt>
                <c:pt idx="130">
                  <c:v>184.2</c:v>
                </c:pt>
                <c:pt idx="131">
                  <c:v>198.08</c:v>
                </c:pt>
                <c:pt idx="132">
                  <c:v>242.18</c:v>
                </c:pt>
                <c:pt idx="133">
                  <c:v>311.67</c:v>
                </c:pt>
                <c:pt idx="134">
                  <c:v>141.57</c:v>
                </c:pt>
                <c:pt idx="135">
                  <c:v>146.30000000000001</c:v>
                </c:pt>
                <c:pt idx="136">
                  <c:v>158.96</c:v>
                </c:pt>
                <c:pt idx="137">
                  <c:v>160.74</c:v>
                </c:pt>
                <c:pt idx="138">
                  <c:v>160.74</c:v>
                </c:pt>
                <c:pt idx="139">
                  <c:v>170.9</c:v>
                </c:pt>
                <c:pt idx="140">
                  <c:v>198.08</c:v>
                </c:pt>
                <c:pt idx="141">
                  <c:v>198.1</c:v>
                </c:pt>
                <c:pt idx="142">
                  <c:v>197.52</c:v>
                </c:pt>
                <c:pt idx="143">
                  <c:v>197.6</c:v>
                </c:pt>
                <c:pt idx="144">
                  <c:v>226.59</c:v>
                </c:pt>
                <c:pt idx="145">
                  <c:v>246.17</c:v>
                </c:pt>
                <c:pt idx="146">
                  <c:v>242.18</c:v>
                </c:pt>
                <c:pt idx="147">
                  <c:v>174.17</c:v>
                </c:pt>
                <c:pt idx="148">
                  <c:v>174.17</c:v>
                </c:pt>
                <c:pt idx="149">
                  <c:v>162.47999999999999</c:v>
                </c:pt>
                <c:pt idx="150">
                  <c:v>170.69</c:v>
                </c:pt>
                <c:pt idx="151">
                  <c:v>170.9</c:v>
                </c:pt>
                <c:pt idx="152">
                  <c:v>158.96</c:v>
                </c:pt>
                <c:pt idx="153">
                  <c:v>158.96</c:v>
                </c:pt>
                <c:pt idx="154">
                  <c:v>217.43</c:v>
                </c:pt>
                <c:pt idx="155">
                  <c:v>197.6</c:v>
                </c:pt>
                <c:pt idx="156">
                  <c:v>196.35</c:v>
                </c:pt>
                <c:pt idx="157">
                  <c:v>217.53</c:v>
                </c:pt>
                <c:pt idx="158">
                  <c:v>226.04</c:v>
                </c:pt>
                <c:pt idx="159">
                  <c:v>226.05</c:v>
                </c:pt>
                <c:pt idx="160">
                  <c:v>226.16</c:v>
                </c:pt>
                <c:pt idx="161">
                  <c:v>226.04</c:v>
                </c:pt>
                <c:pt idx="162">
                  <c:v>242.18</c:v>
                </c:pt>
                <c:pt idx="163">
                  <c:v>242.19</c:v>
                </c:pt>
                <c:pt idx="164">
                  <c:v>240.95</c:v>
                </c:pt>
                <c:pt idx="165">
                  <c:v>242.04</c:v>
                </c:pt>
                <c:pt idx="166">
                  <c:v>242.19</c:v>
                </c:pt>
                <c:pt idx="167">
                  <c:v>311.5</c:v>
                </c:pt>
                <c:pt idx="168">
                  <c:v>197.6</c:v>
                </c:pt>
                <c:pt idx="169">
                  <c:v>197.6</c:v>
                </c:pt>
                <c:pt idx="170">
                  <c:v>198.08</c:v>
                </c:pt>
                <c:pt idx="171">
                  <c:v>226.05</c:v>
                </c:pt>
                <c:pt idx="172">
                  <c:v>226.05</c:v>
                </c:pt>
                <c:pt idx="173">
                  <c:v>226.05</c:v>
                </c:pt>
                <c:pt idx="174">
                  <c:v>242.18</c:v>
                </c:pt>
                <c:pt idx="175">
                  <c:v>242.04</c:v>
                </c:pt>
                <c:pt idx="176">
                  <c:v>242.04</c:v>
                </c:pt>
                <c:pt idx="177">
                  <c:v>311.5</c:v>
                </c:pt>
                <c:pt idx="178">
                  <c:v>311.67</c:v>
                </c:pt>
                <c:pt idx="179">
                  <c:v>197.6</c:v>
                </c:pt>
                <c:pt idx="180">
                  <c:v>242.04</c:v>
                </c:pt>
                <c:pt idx="181">
                  <c:v>242.19</c:v>
                </c:pt>
                <c:pt idx="182">
                  <c:v>235.98</c:v>
                </c:pt>
                <c:pt idx="183">
                  <c:v>311.67</c:v>
                </c:pt>
                <c:pt idx="184">
                  <c:v>260.33999999999997</c:v>
                </c:pt>
                <c:pt idx="185">
                  <c:v>261.04000000000002</c:v>
                </c:pt>
                <c:pt idx="186">
                  <c:v>242.18</c:v>
                </c:pt>
                <c:pt idx="187">
                  <c:v>242.18</c:v>
                </c:pt>
                <c:pt idx="188">
                  <c:v>242.04</c:v>
                </c:pt>
                <c:pt idx="189">
                  <c:v>242.18</c:v>
                </c:pt>
                <c:pt idx="190">
                  <c:v>311.5</c:v>
                </c:pt>
                <c:pt idx="191">
                  <c:v>226.59</c:v>
                </c:pt>
                <c:pt idx="192">
                  <c:v>199</c:v>
                </c:pt>
                <c:pt idx="193">
                  <c:v>218.8</c:v>
                </c:pt>
                <c:pt idx="194">
                  <c:v>227.1</c:v>
                </c:pt>
                <c:pt idx="195">
                  <c:v>227.1</c:v>
                </c:pt>
                <c:pt idx="196">
                  <c:v>259.10000000000002</c:v>
                </c:pt>
                <c:pt idx="197">
                  <c:v>242.19</c:v>
                </c:pt>
                <c:pt idx="198">
                  <c:v>242.19</c:v>
                </c:pt>
                <c:pt idx="199">
                  <c:v>310.5</c:v>
                </c:pt>
                <c:pt idx="200">
                  <c:v>227.1</c:v>
                </c:pt>
                <c:pt idx="201">
                  <c:v>227.1</c:v>
                </c:pt>
                <c:pt idx="202">
                  <c:v>174.2</c:v>
                </c:pt>
                <c:pt idx="203">
                  <c:v>217.6</c:v>
                </c:pt>
                <c:pt idx="204">
                  <c:v>197.52</c:v>
                </c:pt>
                <c:pt idx="205">
                  <c:v>217.53</c:v>
                </c:pt>
                <c:pt idx="206">
                  <c:v>242.2</c:v>
                </c:pt>
                <c:pt idx="207">
                  <c:v>311.5</c:v>
                </c:pt>
                <c:pt idx="208">
                  <c:v>174.25</c:v>
                </c:pt>
                <c:pt idx="209">
                  <c:v>197.6</c:v>
                </c:pt>
                <c:pt idx="210">
                  <c:v>197.5</c:v>
                </c:pt>
                <c:pt idx="211">
                  <c:v>260.33999999999997</c:v>
                </c:pt>
                <c:pt idx="212">
                  <c:v>242.2</c:v>
                </c:pt>
                <c:pt idx="213">
                  <c:v>258.88</c:v>
                </c:pt>
                <c:pt idx="214">
                  <c:v>260.33999999999997</c:v>
                </c:pt>
                <c:pt idx="215">
                  <c:v>146.35</c:v>
                </c:pt>
                <c:pt idx="216">
                  <c:v>311.5</c:v>
                </c:pt>
                <c:pt idx="217">
                  <c:v>198.08</c:v>
                </c:pt>
                <c:pt idx="218">
                  <c:v>175.61</c:v>
                </c:pt>
                <c:pt idx="219">
                  <c:v>197.52</c:v>
                </c:pt>
                <c:pt idx="220">
                  <c:v>198.08</c:v>
                </c:pt>
                <c:pt idx="221">
                  <c:v>197.6</c:v>
                </c:pt>
                <c:pt idx="222">
                  <c:v>236.92</c:v>
                </c:pt>
                <c:pt idx="223">
                  <c:v>311.66000000000003</c:v>
                </c:pt>
                <c:pt idx="224">
                  <c:v>199.36</c:v>
                </c:pt>
                <c:pt idx="225">
                  <c:v>242</c:v>
                </c:pt>
                <c:pt idx="226">
                  <c:v>260.33999999999997</c:v>
                </c:pt>
                <c:pt idx="227">
                  <c:v>258.88</c:v>
                </c:pt>
                <c:pt idx="228">
                  <c:v>103.96</c:v>
                </c:pt>
                <c:pt idx="229">
                  <c:v>226.04</c:v>
                </c:pt>
                <c:pt idx="230">
                  <c:v>311.5</c:v>
                </c:pt>
                <c:pt idx="231">
                  <c:v>310.2</c:v>
                </c:pt>
                <c:pt idx="232">
                  <c:v>235.98</c:v>
                </c:pt>
                <c:pt idx="233">
                  <c:v>146.35</c:v>
                </c:pt>
                <c:pt idx="234">
                  <c:v>170.2</c:v>
                </c:pt>
                <c:pt idx="235">
                  <c:v>182.82</c:v>
                </c:pt>
                <c:pt idx="236">
                  <c:v>197.6</c:v>
                </c:pt>
                <c:pt idx="237">
                  <c:v>198</c:v>
                </c:pt>
                <c:pt idx="238">
                  <c:v>197.6</c:v>
                </c:pt>
                <c:pt idx="239">
                  <c:v>197.6</c:v>
                </c:pt>
                <c:pt idx="240">
                  <c:v>226.05</c:v>
                </c:pt>
                <c:pt idx="241">
                  <c:v>226.05</c:v>
                </c:pt>
                <c:pt idx="242">
                  <c:v>242.18</c:v>
                </c:pt>
                <c:pt idx="243">
                  <c:v>246.17</c:v>
                </c:pt>
                <c:pt idx="244">
                  <c:v>242.18</c:v>
                </c:pt>
                <c:pt idx="245">
                  <c:v>242.18</c:v>
                </c:pt>
                <c:pt idx="246">
                  <c:v>264.52999999999997</c:v>
                </c:pt>
                <c:pt idx="247">
                  <c:v>264.52999999999997</c:v>
                </c:pt>
                <c:pt idx="248">
                  <c:v>264.52999999999997</c:v>
                </c:pt>
                <c:pt idx="249">
                  <c:v>311.67</c:v>
                </c:pt>
                <c:pt idx="250">
                  <c:v>311.67</c:v>
                </c:pt>
                <c:pt idx="251">
                  <c:v>311.67</c:v>
                </c:pt>
                <c:pt idx="252">
                  <c:v>311.67</c:v>
                </c:pt>
                <c:pt idx="253">
                  <c:v>174.25</c:v>
                </c:pt>
                <c:pt idx="254">
                  <c:v>170.99</c:v>
                </c:pt>
                <c:pt idx="255">
                  <c:v>170.95</c:v>
                </c:pt>
                <c:pt idx="256">
                  <c:v>197.52</c:v>
                </c:pt>
                <c:pt idx="257">
                  <c:v>197.6</c:v>
                </c:pt>
                <c:pt idx="258">
                  <c:v>197.6</c:v>
                </c:pt>
                <c:pt idx="259">
                  <c:v>197.6</c:v>
                </c:pt>
                <c:pt idx="260">
                  <c:v>197.52</c:v>
                </c:pt>
                <c:pt idx="261">
                  <c:v>226.05</c:v>
                </c:pt>
                <c:pt idx="262">
                  <c:v>226.16</c:v>
                </c:pt>
                <c:pt idx="263">
                  <c:v>226.05</c:v>
                </c:pt>
                <c:pt idx="264">
                  <c:v>226.04</c:v>
                </c:pt>
                <c:pt idx="265">
                  <c:v>226.05</c:v>
                </c:pt>
                <c:pt idx="266">
                  <c:v>242.18</c:v>
                </c:pt>
                <c:pt idx="267">
                  <c:v>242.15</c:v>
                </c:pt>
                <c:pt idx="268">
                  <c:v>260.22000000000003</c:v>
                </c:pt>
                <c:pt idx="269">
                  <c:v>258.88</c:v>
                </c:pt>
                <c:pt idx="270">
                  <c:v>242.21</c:v>
                </c:pt>
                <c:pt idx="271">
                  <c:v>242.18</c:v>
                </c:pt>
                <c:pt idx="272">
                  <c:v>260.33999999999997</c:v>
                </c:pt>
                <c:pt idx="273">
                  <c:v>242.04</c:v>
                </c:pt>
                <c:pt idx="274">
                  <c:v>311.67</c:v>
                </c:pt>
                <c:pt idx="275">
                  <c:v>311.67</c:v>
                </c:pt>
                <c:pt idx="276">
                  <c:v>242.18</c:v>
                </c:pt>
                <c:pt idx="277">
                  <c:v>198.08</c:v>
                </c:pt>
                <c:pt idx="278">
                  <c:v>45.6</c:v>
                </c:pt>
                <c:pt idx="279">
                  <c:v>83.42</c:v>
                </c:pt>
                <c:pt idx="280">
                  <c:v>197.6</c:v>
                </c:pt>
                <c:pt idx="281">
                  <c:v>197.6</c:v>
                </c:pt>
                <c:pt idx="282">
                  <c:v>242.18</c:v>
                </c:pt>
                <c:pt idx="283">
                  <c:v>311.67</c:v>
                </c:pt>
                <c:pt idx="284">
                  <c:v>141.5</c:v>
                </c:pt>
                <c:pt idx="285">
                  <c:v>175.61</c:v>
                </c:pt>
                <c:pt idx="286">
                  <c:v>158.96</c:v>
                </c:pt>
                <c:pt idx="287">
                  <c:v>170.95</c:v>
                </c:pt>
                <c:pt idx="288">
                  <c:v>170.9</c:v>
                </c:pt>
                <c:pt idx="289">
                  <c:v>170.95</c:v>
                </c:pt>
                <c:pt idx="290">
                  <c:v>197.52</c:v>
                </c:pt>
                <c:pt idx="291">
                  <c:v>197.6</c:v>
                </c:pt>
                <c:pt idx="292">
                  <c:v>226.05</c:v>
                </c:pt>
                <c:pt idx="293">
                  <c:v>242.18</c:v>
                </c:pt>
                <c:pt idx="294">
                  <c:v>310.2</c:v>
                </c:pt>
                <c:pt idx="295">
                  <c:v>242.18</c:v>
                </c:pt>
                <c:pt idx="296">
                  <c:v>242.18</c:v>
                </c:pt>
                <c:pt idx="297">
                  <c:v>146.30000000000001</c:v>
                </c:pt>
                <c:pt idx="298">
                  <c:v>182.82</c:v>
                </c:pt>
                <c:pt idx="299">
                  <c:v>198.21</c:v>
                </c:pt>
                <c:pt idx="300">
                  <c:v>246.17</c:v>
                </c:pt>
                <c:pt idx="301">
                  <c:v>242.18</c:v>
                </c:pt>
                <c:pt idx="302">
                  <c:v>311.67</c:v>
                </c:pt>
                <c:pt idx="303">
                  <c:v>425.27</c:v>
                </c:pt>
                <c:pt idx="304">
                  <c:v>198.08</c:v>
                </c:pt>
                <c:pt idx="305">
                  <c:v>242.18</c:v>
                </c:pt>
                <c:pt idx="306">
                  <c:v>197.6</c:v>
                </c:pt>
                <c:pt idx="307">
                  <c:v>197.6</c:v>
                </c:pt>
                <c:pt idx="308">
                  <c:v>211.84</c:v>
                </c:pt>
                <c:pt idx="309">
                  <c:v>226.05</c:v>
                </c:pt>
                <c:pt idx="310">
                  <c:v>260.33999999999997</c:v>
                </c:pt>
                <c:pt idx="311">
                  <c:v>242.04</c:v>
                </c:pt>
                <c:pt idx="312">
                  <c:v>242.21</c:v>
                </c:pt>
                <c:pt idx="313">
                  <c:v>242.04</c:v>
                </c:pt>
                <c:pt idx="314">
                  <c:v>197.68</c:v>
                </c:pt>
                <c:pt idx="315">
                  <c:v>197.68</c:v>
                </c:pt>
                <c:pt idx="316">
                  <c:v>197.68</c:v>
                </c:pt>
                <c:pt idx="317">
                  <c:v>244.84</c:v>
                </c:pt>
                <c:pt idx="318">
                  <c:v>244.84</c:v>
                </c:pt>
                <c:pt idx="319">
                  <c:v>311.37</c:v>
                </c:pt>
                <c:pt idx="320">
                  <c:v>197.52</c:v>
                </c:pt>
                <c:pt idx="321">
                  <c:v>146.21</c:v>
                </c:pt>
                <c:pt idx="322">
                  <c:v>197.52</c:v>
                </c:pt>
                <c:pt idx="323">
                  <c:v>197.52</c:v>
                </c:pt>
                <c:pt idx="324">
                  <c:v>237.99</c:v>
                </c:pt>
                <c:pt idx="325">
                  <c:v>242.04</c:v>
                </c:pt>
                <c:pt idx="326">
                  <c:v>311.5</c:v>
                </c:pt>
                <c:pt idx="327">
                  <c:v>198.1</c:v>
                </c:pt>
                <c:pt idx="328">
                  <c:v>162.71</c:v>
                </c:pt>
                <c:pt idx="329">
                  <c:v>242.18</c:v>
                </c:pt>
                <c:pt idx="330">
                  <c:v>197.52</c:v>
                </c:pt>
                <c:pt idx="331">
                  <c:v>258.88</c:v>
                </c:pt>
                <c:pt idx="332">
                  <c:v>311.5</c:v>
                </c:pt>
                <c:pt idx="333">
                  <c:v>311.5</c:v>
                </c:pt>
                <c:pt idx="334">
                  <c:v>183.09</c:v>
                </c:pt>
                <c:pt idx="335">
                  <c:v>242.04</c:v>
                </c:pt>
                <c:pt idx="336">
                  <c:v>197.52</c:v>
                </c:pt>
                <c:pt idx="337">
                  <c:v>242.04</c:v>
                </c:pt>
                <c:pt idx="338">
                  <c:v>242.04</c:v>
                </c:pt>
                <c:pt idx="339">
                  <c:v>242.04</c:v>
                </c:pt>
                <c:pt idx="340">
                  <c:v>146.30000000000001</c:v>
                </c:pt>
                <c:pt idx="341">
                  <c:v>162.47999999999999</c:v>
                </c:pt>
                <c:pt idx="342">
                  <c:v>170.9</c:v>
                </c:pt>
                <c:pt idx="343">
                  <c:v>242.04</c:v>
                </c:pt>
                <c:pt idx="344">
                  <c:v>242.04</c:v>
                </c:pt>
                <c:pt idx="345">
                  <c:v>242.04</c:v>
                </c:pt>
                <c:pt idx="346">
                  <c:v>183.09</c:v>
                </c:pt>
                <c:pt idx="347">
                  <c:v>242.04</c:v>
                </c:pt>
                <c:pt idx="348">
                  <c:v>162.47999999999999</c:v>
                </c:pt>
                <c:pt idx="349">
                  <c:v>197.52</c:v>
                </c:pt>
                <c:pt idx="350">
                  <c:v>197.52</c:v>
                </c:pt>
                <c:pt idx="351">
                  <c:v>196.88</c:v>
                </c:pt>
                <c:pt idx="352">
                  <c:v>226.04</c:v>
                </c:pt>
                <c:pt idx="353">
                  <c:v>197.52</c:v>
                </c:pt>
                <c:pt idx="354">
                  <c:v>170.92</c:v>
                </c:pt>
                <c:pt idx="355">
                  <c:v>171.09</c:v>
                </c:pt>
                <c:pt idx="356">
                  <c:v>197.52</c:v>
                </c:pt>
                <c:pt idx="357">
                  <c:v>197.52</c:v>
                </c:pt>
                <c:pt idx="358">
                  <c:v>176.1</c:v>
                </c:pt>
                <c:pt idx="359">
                  <c:v>170.92</c:v>
                </c:pt>
                <c:pt idx="360">
                  <c:v>171.09</c:v>
                </c:pt>
                <c:pt idx="361">
                  <c:v>197.6</c:v>
                </c:pt>
                <c:pt idx="362">
                  <c:v>246.12</c:v>
                </c:pt>
                <c:pt idx="363">
                  <c:v>328.23</c:v>
                </c:pt>
                <c:pt idx="364">
                  <c:v>140.97999999999999</c:v>
                </c:pt>
                <c:pt idx="365">
                  <c:v>140.97999999999999</c:v>
                </c:pt>
                <c:pt idx="366">
                  <c:v>160.54</c:v>
                </c:pt>
                <c:pt idx="367">
                  <c:v>161.24</c:v>
                </c:pt>
                <c:pt idx="368">
                  <c:v>160.54</c:v>
                </c:pt>
                <c:pt idx="369">
                  <c:v>161.24</c:v>
                </c:pt>
                <c:pt idx="370">
                  <c:v>170.9</c:v>
                </c:pt>
                <c:pt idx="371">
                  <c:v>197.6</c:v>
                </c:pt>
                <c:pt idx="372">
                  <c:v>197.52</c:v>
                </c:pt>
                <c:pt idx="373">
                  <c:v>197.52</c:v>
                </c:pt>
                <c:pt idx="374">
                  <c:v>197.52</c:v>
                </c:pt>
                <c:pt idx="375">
                  <c:v>197.52</c:v>
                </c:pt>
                <c:pt idx="376">
                  <c:v>217.53</c:v>
                </c:pt>
                <c:pt idx="377">
                  <c:v>217.53</c:v>
                </c:pt>
                <c:pt idx="378">
                  <c:v>226.04</c:v>
                </c:pt>
                <c:pt idx="379">
                  <c:v>226.04</c:v>
                </c:pt>
                <c:pt idx="380">
                  <c:v>226.04</c:v>
                </c:pt>
                <c:pt idx="381">
                  <c:v>226.04</c:v>
                </c:pt>
                <c:pt idx="382">
                  <c:v>242.04</c:v>
                </c:pt>
                <c:pt idx="383">
                  <c:v>242.04</c:v>
                </c:pt>
                <c:pt idx="384">
                  <c:v>258.88</c:v>
                </c:pt>
                <c:pt idx="385">
                  <c:v>197.52</c:v>
                </c:pt>
                <c:pt idx="386">
                  <c:v>242.15</c:v>
                </c:pt>
                <c:pt idx="387">
                  <c:v>242.04</c:v>
                </c:pt>
                <c:pt idx="388">
                  <c:v>242.04</c:v>
                </c:pt>
                <c:pt idx="389">
                  <c:v>311.5</c:v>
                </c:pt>
                <c:pt idx="390">
                  <c:v>174.64</c:v>
                </c:pt>
                <c:pt idx="391">
                  <c:v>174.64</c:v>
                </c:pt>
                <c:pt idx="392">
                  <c:v>159</c:v>
                </c:pt>
                <c:pt idx="393">
                  <c:v>196.35</c:v>
                </c:pt>
                <c:pt idx="394">
                  <c:v>196.35</c:v>
                </c:pt>
                <c:pt idx="395">
                  <c:v>218.79</c:v>
                </c:pt>
                <c:pt idx="396">
                  <c:v>196.35</c:v>
                </c:pt>
                <c:pt idx="397">
                  <c:v>198</c:v>
                </c:pt>
                <c:pt idx="398">
                  <c:v>226</c:v>
                </c:pt>
                <c:pt idx="399">
                  <c:v>226</c:v>
                </c:pt>
                <c:pt idx="400">
                  <c:v>242.19</c:v>
                </c:pt>
                <c:pt idx="401">
                  <c:v>242.19</c:v>
                </c:pt>
                <c:pt idx="402">
                  <c:v>261.12</c:v>
                </c:pt>
                <c:pt idx="403">
                  <c:v>237</c:v>
                </c:pt>
                <c:pt idx="404">
                  <c:v>242.19</c:v>
                </c:pt>
                <c:pt idx="405">
                  <c:v>242.19</c:v>
                </c:pt>
                <c:pt idx="406">
                  <c:v>261.12</c:v>
                </c:pt>
                <c:pt idx="407">
                  <c:v>242.19</c:v>
                </c:pt>
                <c:pt idx="408">
                  <c:v>242.19</c:v>
                </c:pt>
                <c:pt idx="409">
                  <c:v>242.19</c:v>
                </c:pt>
                <c:pt idx="410">
                  <c:v>242.19</c:v>
                </c:pt>
                <c:pt idx="411">
                  <c:v>242.19</c:v>
                </c:pt>
                <c:pt idx="412">
                  <c:v>311.7</c:v>
                </c:pt>
                <c:pt idx="413">
                  <c:v>311.67</c:v>
                </c:pt>
                <c:pt idx="414">
                  <c:v>311.7</c:v>
                </c:pt>
                <c:pt idx="415">
                  <c:v>311.67</c:v>
                </c:pt>
                <c:pt idx="416">
                  <c:v>311.67</c:v>
                </c:pt>
                <c:pt idx="417">
                  <c:v>311.67</c:v>
                </c:pt>
                <c:pt idx="418">
                  <c:v>312</c:v>
                </c:pt>
                <c:pt idx="419">
                  <c:v>311.7</c:v>
                </c:pt>
                <c:pt idx="420">
                  <c:v>312</c:v>
                </c:pt>
                <c:pt idx="421">
                  <c:v>295.97000000000003</c:v>
                </c:pt>
                <c:pt idx="422">
                  <c:v>295.97000000000003</c:v>
                </c:pt>
                <c:pt idx="423">
                  <c:v>425.43</c:v>
                </c:pt>
                <c:pt idx="424">
                  <c:v>426.25</c:v>
                </c:pt>
                <c:pt idx="425">
                  <c:v>426.25</c:v>
                </c:pt>
                <c:pt idx="426">
                  <c:v>415</c:v>
                </c:pt>
                <c:pt idx="427">
                  <c:v>415.1</c:v>
                </c:pt>
                <c:pt idx="428">
                  <c:v>415.1</c:v>
                </c:pt>
                <c:pt idx="429">
                  <c:v>415.1</c:v>
                </c:pt>
                <c:pt idx="430">
                  <c:v>103.96</c:v>
                </c:pt>
                <c:pt idx="431">
                  <c:v>242.04</c:v>
                </c:pt>
                <c:pt idx="432">
                  <c:v>246.12</c:v>
                </c:pt>
                <c:pt idx="433">
                  <c:v>311.5</c:v>
                </c:pt>
                <c:pt idx="434">
                  <c:v>141.59</c:v>
                </c:pt>
                <c:pt idx="435">
                  <c:v>146.51</c:v>
                </c:pt>
                <c:pt idx="436">
                  <c:v>146.21</c:v>
                </c:pt>
                <c:pt idx="437">
                  <c:v>348.43</c:v>
                </c:pt>
                <c:pt idx="438">
                  <c:v>348.43</c:v>
                </c:pt>
                <c:pt idx="439">
                  <c:v>174.17</c:v>
                </c:pt>
                <c:pt idx="440">
                  <c:v>175.6</c:v>
                </c:pt>
                <c:pt idx="441">
                  <c:v>174.17</c:v>
                </c:pt>
                <c:pt idx="442">
                  <c:v>160.54</c:v>
                </c:pt>
                <c:pt idx="443">
                  <c:v>164</c:v>
                </c:pt>
                <c:pt idx="444">
                  <c:v>162.47999999999999</c:v>
                </c:pt>
                <c:pt idx="445">
                  <c:v>162.47999999999999</c:v>
                </c:pt>
                <c:pt idx="446">
                  <c:v>219.04</c:v>
                </c:pt>
                <c:pt idx="447">
                  <c:v>219.04</c:v>
                </c:pt>
                <c:pt idx="448">
                  <c:v>198.08</c:v>
                </c:pt>
                <c:pt idx="449">
                  <c:v>197.52</c:v>
                </c:pt>
                <c:pt idx="450">
                  <c:v>198.08</c:v>
                </c:pt>
                <c:pt idx="451">
                  <c:v>197.97</c:v>
                </c:pt>
                <c:pt idx="452">
                  <c:v>197.6</c:v>
                </c:pt>
                <c:pt idx="453">
                  <c:v>198.08</c:v>
                </c:pt>
                <c:pt idx="454">
                  <c:v>196.35</c:v>
                </c:pt>
                <c:pt idx="455">
                  <c:v>198.08</c:v>
                </c:pt>
                <c:pt idx="456">
                  <c:v>197.6</c:v>
                </c:pt>
                <c:pt idx="457">
                  <c:v>198.08</c:v>
                </c:pt>
                <c:pt idx="458">
                  <c:v>197.52</c:v>
                </c:pt>
                <c:pt idx="459">
                  <c:v>197.6</c:v>
                </c:pt>
                <c:pt idx="460">
                  <c:v>198.07</c:v>
                </c:pt>
                <c:pt idx="461">
                  <c:v>226.04</c:v>
                </c:pt>
                <c:pt idx="462">
                  <c:v>226</c:v>
                </c:pt>
                <c:pt idx="463">
                  <c:v>260.33999999999997</c:v>
                </c:pt>
                <c:pt idx="464">
                  <c:v>260.10000000000002</c:v>
                </c:pt>
                <c:pt idx="465">
                  <c:v>246.17</c:v>
                </c:pt>
                <c:pt idx="466">
                  <c:v>242.2</c:v>
                </c:pt>
                <c:pt idx="467">
                  <c:v>242.18</c:v>
                </c:pt>
                <c:pt idx="468">
                  <c:v>240.1</c:v>
                </c:pt>
                <c:pt idx="469">
                  <c:v>242.18</c:v>
                </c:pt>
                <c:pt idx="470">
                  <c:v>236.92</c:v>
                </c:pt>
                <c:pt idx="471">
                  <c:v>235.98</c:v>
                </c:pt>
                <c:pt idx="472">
                  <c:v>242.2</c:v>
                </c:pt>
                <c:pt idx="473">
                  <c:v>242.18</c:v>
                </c:pt>
                <c:pt idx="474">
                  <c:v>240.95</c:v>
                </c:pt>
                <c:pt idx="475">
                  <c:v>242.2</c:v>
                </c:pt>
                <c:pt idx="476">
                  <c:v>246.85</c:v>
                </c:pt>
                <c:pt idx="477">
                  <c:v>236.91</c:v>
                </c:pt>
                <c:pt idx="478">
                  <c:v>242.2</c:v>
                </c:pt>
                <c:pt idx="479">
                  <c:v>255.05</c:v>
                </c:pt>
                <c:pt idx="480">
                  <c:v>264.52999999999997</c:v>
                </c:pt>
                <c:pt idx="481">
                  <c:v>267.06</c:v>
                </c:pt>
                <c:pt idx="482">
                  <c:v>311.39999999999998</c:v>
                </c:pt>
                <c:pt idx="483">
                  <c:v>311.7</c:v>
                </c:pt>
                <c:pt idx="484">
                  <c:v>311.7</c:v>
                </c:pt>
                <c:pt idx="485">
                  <c:v>311.67</c:v>
                </c:pt>
                <c:pt idx="486">
                  <c:v>311.67</c:v>
                </c:pt>
                <c:pt idx="487">
                  <c:v>309.95</c:v>
                </c:pt>
                <c:pt idx="488">
                  <c:v>311.7</c:v>
                </c:pt>
                <c:pt idx="489">
                  <c:v>425.27</c:v>
                </c:pt>
                <c:pt idx="490">
                  <c:v>425.27</c:v>
                </c:pt>
                <c:pt idx="491">
                  <c:v>501.54</c:v>
                </c:pt>
                <c:pt idx="492">
                  <c:v>260.3</c:v>
                </c:pt>
                <c:pt idx="493">
                  <c:v>242.18</c:v>
                </c:pt>
                <c:pt idx="494">
                  <c:v>174.17</c:v>
                </c:pt>
                <c:pt idx="495">
                  <c:v>158.96</c:v>
                </c:pt>
                <c:pt idx="496">
                  <c:v>217.53</c:v>
                </c:pt>
                <c:pt idx="497">
                  <c:v>197.52</c:v>
                </c:pt>
                <c:pt idx="498">
                  <c:v>196.35</c:v>
                </c:pt>
                <c:pt idx="499">
                  <c:v>226.04</c:v>
                </c:pt>
                <c:pt idx="500">
                  <c:v>226</c:v>
                </c:pt>
                <c:pt idx="501">
                  <c:v>226.05</c:v>
                </c:pt>
                <c:pt idx="502">
                  <c:v>261.12</c:v>
                </c:pt>
                <c:pt idx="503">
                  <c:v>242.19</c:v>
                </c:pt>
                <c:pt idx="504">
                  <c:v>246.17</c:v>
                </c:pt>
                <c:pt idx="505">
                  <c:v>258.88</c:v>
                </c:pt>
                <c:pt idx="506">
                  <c:v>311.7</c:v>
                </c:pt>
                <c:pt idx="507">
                  <c:v>197.6</c:v>
                </c:pt>
                <c:pt idx="508">
                  <c:v>242.18</c:v>
                </c:pt>
                <c:pt idx="509">
                  <c:v>162.44</c:v>
                </c:pt>
                <c:pt idx="510">
                  <c:v>198.08</c:v>
                </c:pt>
                <c:pt idx="511">
                  <c:v>236.92</c:v>
                </c:pt>
                <c:pt idx="512">
                  <c:v>176.1</c:v>
                </c:pt>
                <c:pt idx="513">
                  <c:v>197.52</c:v>
                </c:pt>
                <c:pt idx="514">
                  <c:v>197.52</c:v>
                </c:pt>
                <c:pt idx="515">
                  <c:v>217.53</c:v>
                </c:pt>
                <c:pt idx="516">
                  <c:v>197.52</c:v>
                </c:pt>
                <c:pt idx="517">
                  <c:v>226.04</c:v>
                </c:pt>
                <c:pt idx="518">
                  <c:v>237.99</c:v>
                </c:pt>
                <c:pt idx="519">
                  <c:v>237.99</c:v>
                </c:pt>
                <c:pt idx="520">
                  <c:v>176.1</c:v>
                </c:pt>
                <c:pt idx="521">
                  <c:v>176.1</c:v>
                </c:pt>
                <c:pt idx="522">
                  <c:v>197.52</c:v>
                </c:pt>
                <c:pt idx="523">
                  <c:v>217.53</c:v>
                </c:pt>
                <c:pt idx="524">
                  <c:v>226.04</c:v>
                </c:pt>
                <c:pt idx="525">
                  <c:v>226.04</c:v>
                </c:pt>
                <c:pt idx="526">
                  <c:v>246.12</c:v>
                </c:pt>
                <c:pt idx="527">
                  <c:v>258.88</c:v>
                </c:pt>
                <c:pt idx="528">
                  <c:v>258.88</c:v>
                </c:pt>
                <c:pt idx="529">
                  <c:v>237.99</c:v>
                </c:pt>
                <c:pt idx="530">
                  <c:v>242.04</c:v>
                </c:pt>
                <c:pt idx="531">
                  <c:v>258.88</c:v>
                </c:pt>
                <c:pt idx="532">
                  <c:v>311.5</c:v>
                </c:pt>
                <c:pt idx="533">
                  <c:v>311.5</c:v>
                </c:pt>
                <c:pt idx="534">
                  <c:v>311.5</c:v>
                </c:pt>
                <c:pt idx="535">
                  <c:v>311.5</c:v>
                </c:pt>
                <c:pt idx="536">
                  <c:v>423.99</c:v>
                </c:pt>
                <c:pt idx="537">
                  <c:v>102.63</c:v>
                </c:pt>
                <c:pt idx="538">
                  <c:v>162.47999999999999</c:v>
                </c:pt>
                <c:pt idx="539">
                  <c:v>199.36</c:v>
                </c:pt>
                <c:pt idx="540">
                  <c:v>199.28</c:v>
                </c:pt>
                <c:pt idx="541">
                  <c:v>242.04</c:v>
                </c:pt>
                <c:pt idx="542">
                  <c:v>197.68</c:v>
                </c:pt>
                <c:pt idx="543">
                  <c:v>237.79</c:v>
                </c:pt>
                <c:pt idx="544">
                  <c:v>103.4</c:v>
                </c:pt>
                <c:pt idx="545">
                  <c:v>103.3</c:v>
                </c:pt>
                <c:pt idx="546">
                  <c:v>103.27</c:v>
                </c:pt>
                <c:pt idx="547">
                  <c:v>146.21</c:v>
                </c:pt>
                <c:pt idx="548">
                  <c:v>146.33000000000001</c:v>
                </c:pt>
                <c:pt idx="549">
                  <c:v>176.1</c:v>
                </c:pt>
                <c:pt idx="550">
                  <c:v>158.96</c:v>
                </c:pt>
                <c:pt idx="551">
                  <c:v>162.47999999999999</c:v>
                </c:pt>
                <c:pt idx="552">
                  <c:v>164</c:v>
                </c:pt>
                <c:pt idx="553">
                  <c:v>162.47999999999999</c:v>
                </c:pt>
                <c:pt idx="554">
                  <c:v>163.19999999999999</c:v>
                </c:pt>
                <c:pt idx="555">
                  <c:v>162.47999999999999</c:v>
                </c:pt>
                <c:pt idx="556">
                  <c:v>170.22</c:v>
                </c:pt>
                <c:pt idx="557">
                  <c:v>182.83</c:v>
                </c:pt>
                <c:pt idx="558">
                  <c:v>197.52</c:v>
                </c:pt>
                <c:pt idx="559">
                  <c:v>197.52</c:v>
                </c:pt>
                <c:pt idx="560">
                  <c:v>197.52</c:v>
                </c:pt>
                <c:pt idx="561">
                  <c:v>196.6</c:v>
                </c:pt>
                <c:pt idx="562">
                  <c:v>199.28</c:v>
                </c:pt>
                <c:pt idx="563">
                  <c:v>197.52</c:v>
                </c:pt>
                <c:pt idx="564">
                  <c:v>198.08</c:v>
                </c:pt>
                <c:pt idx="565">
                  <c:v>197.6</c:v>
                </c:pt>
                <c:pt idx="566">
                  <c:v>197.52</c:v>
                </c:pt>
                <c:pt idx="567">
                  <c:v>198.08</c:v>
                </c:pt>
                <c:pt idx="568">
                  <c:v>197.6</c:v>
                </c:pt>
                <c:pt idx="569">
                  <c:v>197.5</c:v>
                </c:pt>
                <c:pt idx="570">
                  <c:v>197.6</c:v>
                </c:pt>
                <c:pt idx="571">
                  <c:v>197.6</c:v>
                </c:pt>
                <c:pt idx="572">
                  <c:v>217.53</c:v>
                </c:pt>
                <c:pt idx="573">
                  <c:v>217.53</c:v>
                </c:pt>
                <c:pt idx="574">
                  <c:v>226.05</c:v>
                </c:pt>
                <c:pt idx="575">
                  <c:v>226.05</c:v>
                </c:pt>
                <c:pt idx="576">
                  <c:v>237.99</c:v>
                </c:pt>
                <c:pt idx="577">
                  <c:v>236.92</c:v>
                </c:pt>
                <c:pt idx="578">
                  <c:v>242.04</c:v>
                </c:pt>
                <c:pt idx="579">
                  <c:v>242.19</c:v>
                </c:pt>
                <c:pt idx="580">
                  <c:v>242.04</c:v>
                </c:pt>
                <c:pt idx="581">
                  <c:v>242.18</c:v>
                </c:pt>
                <c:pt idx="582">
                  <c:v>242.2</c:v>
                </c:pt>
                <c:pt idx="583">
                  <c:v>242.2</c:v>
                </c:pt>
                <c:pt idx="584">
                  <c:v>242.2</c:v>
                </c:pt>
                <c:pt idx="585">
                  <c:v>242.2</c:v>
                </c:pt>
                <c:pt idx="586">
                  <c:v>260.33999999999997</c:v>
                </c:pt>
                <c:pt idx="587">
                  <c:v>255</c:v>
                </c:pt>
                <c:pt idx="588">
                  <c:v>311.67</c:v>
                </c:pt>
                <c:pt idx="589">
                  <c:v>311.7</c:v>
                </c:pt>
                <c:pt idx="590">
                  <c:v>311.5</c:v>
                </c:pt>
                <c:pt idx="591">
                  <c:v>311.5</c:v>
                </c:pt>
                <c:pt idx="592">
                  <c:v>311.7</c:v>
                </c:pt>
                <c:pt idx="593">
                  <c:v>311.67</c:v>
                </c:pt>
                <c:pt idx="594">
                  <c:v>311.7</c:v>
                </c:pt>
                <c:pt idx="595">
                  <c:v>311.7</c:v>
                </c:pt>
                <c:pt idx="596">
                  <c:v>311.7</c:v>
                </c:pt>
                <c:pt idx="597">
                  <c:v>310.47000000000003</c:v>
                </c:pt>
                <c:pt idx="598">
                  <c:v>311.66000000000003</c:v>
                </c:pt>
                <c:pt idx="599">
                  <c:v>425.3</c:v>
                </c:pt>
                <c:pt idx="600">
                  <c:v>683.8</c:v>
                </c:pt>
                <c:pt idx="601">
                  <c:v>236.92</c:v>
                </c:pt>
                <c:pt idx="602">
                  <c:v>260.33999999999997</c:v>
                </c:pt>
                <c:pt idx="603">
                  <c:v>198.08</c:v>
                </c:pt>
                <c:pt idx="604">
                  <c:v>236.92</c:v>
                </c:pt>
                <c:pt idx="605">
                  <c:v>311.67</c:v>
                </c:pt>
                <c:pt idx="606">
                  <c:v>311.37</c:v>
                </c:pt>
                <c:pt idx="607">
                  <c:v>141.6</c:v>
                </c:pt>
                <c:pt idx="608">
                  <c:v>183.6</c:v>
                </c:pt>
                <c:pt idx="609">
                  <c:v>183.6</c:v>
                </c:pt>
                <c:pt idx="610">
                  <c:v>226.05</c:v>
                </c:pt>
                <c:pt idx="611">
                  <c:v>198.08</c:v>
                </c:pt>
                <c:pt idx="612">
                  <c:v>217.44</c:v>
                </c:pt>
                <c:pt idx="613">
                  <c:v>197.52</c:v>
                </c:pt>
                <c:pt idx="614">
                  <c:v>237.99</c:v>
                </c:pt>
                <c:pt idx="615">
                  <c:v>197.52</c:v>
                </c:pt>
                <c:pt idx="616">
                  <c:v>226.05</c:v>
                </c:pt>
                <c:pt idx="617">
                  <c:v>226.05</c:v>
                </c:pt>
                <c:pt idx="618">
                  <c:v>311.67</c:v>
                </c:pt>
                <c:pt idx="619">
                  <c:v>311.67</c:v>
                </c:pt>
                <c:pt idx="620">
                  <c:v>237.99</c:v>
                </c:pt>
                <c:pt idx="621">
                  <c:v>197.6</c:v>
                </c:pt>
                <c:pt idx="622">
                  <c:v>197.6</c:v>
                </c:pt>
                <c:pt idx="623">
                  <c:v>236.92</c:v>
                </c:pt>
                <c:pt idx="624">
                  <c:v>197.52</c:v>
                </c:pt>
                <c:pt idx="625">
                  <c:v>198.08</c:v>
                </c:pt>
                <c:pt idx="626">
                  <c:v>236.92</c:v>
                </c:pt>
                <c:pt idx="627">
                  <c:v>311.67</c:v>
                </c:pt>
                <c:pt idx="628">
                  <c:v>226.05</c:v>
                </c:pt>
                <c:pt idx="629">
                  <c:v>236.92</c:v>
                </c:pt>
                <c:pt idx="630">
                  <c:v>197.52</c:v>
                </c:pt>
                <c:pt idx="631">
                  <c:v>198.08</c:v>
                </c:pt>
                <c:pt idx="632">
                  <c:v>237.99</c:v>
                </c:pt>
                <c:pt idx="633">
                  <c:v>236.91</c:v>
                </c:pt>
                <c:pt idx="634">
                  <c:v>174.17</c:v>
                </c:pt>
                <c:pt idx="635">
                  <c:v>328.37</c:v>
                </c:pt>
                <c:pt idx="636">
                  <c:v>260.33999999999997</c:v>
                </c:pt>
                <c:pt idx="637">
                  <c:v>197.52</c:v>
                </c:pt>
                <c:pt idx="638">
                  <c:v>236.9</c:v>
                </c:pt>
                <c:pt idx="639">
                  <c:v>160.88999999999999</c:v>
                </c:pt>
                <c:pt idx="640">
                  <c:v>197.52</c:v>
                </c:pt>
                <c:pt idx="641">
                  <c:v>236.9</c:v>
                </c:pt>
                <c:pt idx="642">
                  <c:v>197.52</c:v>
                </c:pt>
                <c:pt idx="643">
                  <c:v>198.1</c:v>
                </c:pt>
                <c:pt idx="644">
                  <c:v>236.91</c:v>
                </c:pt>
                <c:pt idx="645">
                  <c:v>311.5</c:v>
                </c:pt>
                <c:pt idx="646">
                  <c:v>968.16</c:v>
                </c:pt>
                <c:pt idx="647">
                  <c:v>197.6</c:v>
                </c:pt>
                <c:pt idx="648">
                  <c:v>197.6</c:v>
                </c:pt>
                <c:pt idx="649">
                  <c:v>226.05</c:v>
                </c:pt>
                <c:pt idx="650">
                  <c:v>226.05</c:v>
                </c:pt>
                <c:pt idx="651">
                  <c:v>311.67</c:v>
                </c:pt>
                <c:pt idx="652">
                  <c:v>311.67</c:v>
                </c:pt>
                <c:pt idx="653">
                  <c:v>197.52</c:v>
                </c:pt>
                <c:pt idx="654">
                  <c:v>226.04</c:v>
                </c:pt>
                <c:pt idx="655">
                  <c:v>311.5</c:v>
                </c:pt>
                <c:pt idx="656">
                  <c:v>242.19</c:v>
                </c:pt>
                <c:pt idx="657">
                  <c:v>311.5</c:v>
                </c:pt>
                <c:pt idx="658">
                  <c:v>424</c:v>
                </c:pt>
                <c:pt idx="659">
                  <c:v>198.1</c:v>
                </c:pt>
                <c:pt idx="660">
                  <c:v>771.81</c:v>
                </c:pt>
                <c:pt idx="661">
                  <c:v>242.04</c:v>
                </c:pt>
                <c:pt idx="662">
                  <c:v>311.66000000000003</c:v>
                </c:pt>
                <c:pt idx="663">
                  <c:v>235.98</c:v>
                </c:pt>
                <c:pt idx="664">
                  <c:v>242.15</c:v>
                </c:pt>
                <c:pt idx="665">
                  <c:v>242.15</c:v>
                </c:pt>
                <c:pt idx="666">
                  <c:v>192.5</c:v>
                </c:pt>
                <c:pt idx="667">
                  <c:v>237.99</c:v>
                </c:pt>
                <c:pt idx="668">
                  <c:v>197.52</c:v>
                </c:pt>
                <c:pt idx="669">
                  <c:v>237.99</c:v>
                </c:pt>
                <c:pt idx="670">
                  <c:v>197.52</c:v>
                </c:pt>
                <c:pt idx="671">
                  <c:v>242.04</c:v>
                </c:pt>
                <c:pt idx="672">
                  <c:v>311.5</c:v>
                </c:pt>
                <c:pt idx="673">
                  <c:v>1005.12</c:v>
                </c:pt>
                <c:pt idx="674">
                  <c:v>311.5</c:v>
                </c:pt>
                <c:pt idx="675">
                  <c:v>437.55</c:v>
                </c:pt>
                <c:pt idx="676">
                  <c:v>311.5</c:v>
                </c:pt>
                <c:pt idx="677">
                  <c:v>311.5</c:v>
                </c:pt>
                <c:pt idx="678">
                  <c:v>256.47000000000003</c:v>
                </c:pt>
                <c:pt idx="679">
                  <c:v>311.37</c:v>
                </c:pt>
                <c:pt idx="680">
                  <c:v>423.99</c:v>
                </c:pt>
                <c:pt idx="681">
                  <c:v>311.5</c:v>
                </c:pt>
                <c:pt idx="682">
                  <c:v>75.319999999999993</c:v>
                </c:pt>
                <c:pt idx="683">
                  <c:v>242</c:v>
                </c:pt>
                <c:pt idx="684">
                  <c:v>330.23</c:v>
                </c:pt>
                <c:pt idx="685">
                  <c:v>242.18</c:v>
                </c:pt>
                <c:pt idx="686">
                  <c:v>310.47000000000003</c:v>
                </c:pt>
                <c:pt idx="687">
                  <c:v>330.23</c:v>
                </c:pt>
                <c:pt idx="688">
                  <c:v>310.47000000000003</c:v>
                </c:pt>
                <c:pt idx="689">
                  <c:v>328.23</c:v>
                </c:pt>
                <c:pt idx="690">
                  <c:v>328.46</c:v>
                </c:pt>
                <c:pt idx="691">
                  <c:v>332.61</c:v>
                </c:pt>
                <c:pt idx="692">
                  <c:v>242.04</c:v>
                </c:pt>
                <c:pt idx="693">
                  <c:v>425.04</c:v>
                </c:pt>
                <c:pt idx="694">
                  <c:v>309.2</c:v>
                </c:pt>
                <c:pt idx="695">
                  <c:v>335</c:v>
                </c:pt>
                <c:pt idx="696">
                  <c:v>311.5</c:v>
                </c:pt>
                <c:pt idx="697">
                  <c:v>311.5</c:v>
                </c:pt>
                <c:pt idx="698">
                  <c:v>196.7</c:v>
                </c:pt>
                <c:pt idx="699">
                  <c:v>241</c:v>
                </c:pt>
                <c:pt idx="700">
                  <c:v>308.89999999999998</c:v>
                </c:pt>
                <c:pt idx="701">
                  <c:v>310.47000000000003</c:v>
                </c:pt>
                <c:pt idx="702">
                  <c:v>310</c:v>
                </c:pt>
                <c:pt idx="703">
                  <c:v>310</c:v>
                </c:pt>
                <c:pt idx="704">
                  <c:v>310</c:v>
                </c:pt>
                <c:pt idx="705">
                  <c:v>310</c:v>
                </c:pt>
                <c:pt idx="706">
                  <c:v>310</c:v>
                </c:pt>
                <c:pt idx="707">
                  <c:v>425</c:v>
                </c:pt>
                <c:pt idx="708">
                  <c:v>242.18</c:v>
                </c:pt>
                <c:pt idx="709">
                  <c:v>328.46</c:v>
                </c:pt>
                <c:pt idx="710">
                  <c:v>682.47</c:v>
                </c:pt>
                <c:pt idx="711">
                  <c:v>310.5</c:v>
                </c:pt>
                <c:pt idx="712">
                  <c:v>335</c:v>
                </c:pt>
                <c:pt idx="713">
                  <c:v>237.99</c:v>
                </c:pt>
                <c:pt idx="714">
                  <c:v>423.99</c:v>
                </c:pt>
                <c:pt idx="715">
                  <c:v>425.43</c:v>
                </c:pt>
                <c:pt idx="716">
                  <c:v>278.45999999999998</c:v>
                </c:pt>
                <c:pt idx="717">
                  <c:v>309.2</c:v>
                </c:pt>
                <c:pt idx="718">
                  <c:v>236.91</c:v>
                </c:pt>
                <c:pt idx="719">
                  <c:v>771.81</c:v>
                </c:pt>
                <c:pt idx="720">
                  <c:v>175.61</c:v>
                </c:pt>
                <c:pt idx="721">
                  <c:v>310.47000000000003</c:v>
                </c:pt>
                <c:pt idx="722">
                  <c:v>310.45999999999998</c:v>
                </c:pt>
                <c:pt idx="723">
                  <c:v>310.47000000000003</c:v>
                </c:pt>
                <c:pt idx="724">
                  <c:v>266.56</c:v>
                </c:pt>
                <c:pt idx="725">
                  <c:v>226.59</c:v>
                </c:pt>
                <c:pt idx="726">
                  <c:v>310.47000000000003</c:v>
                </c:pt>
                <c:pt idx="727">
                  <c:v>175.6</c:v>
                </c:pt>
                <c:pt idx="728">
                  <c:v>310.47000000000003</c:v>
                </c:pt>
                <c:pt idx="729">
                  <c:v>260.33999999999997</c:v>
                </c:pt>
                <c:pt idx="730">
                  <c:v>310.47000000000003</c:v>
                </c:pt>
                <c:pt idx="731">
                  <c:v>260.33999999999997</c:v>
                </c:pt>
                <c:pt idx="732">
                  <c:v>260.33999999999997</c:v>
                </c:pt>
                <c:pt idx="733">
                  <c:v>266.58999999999997</c:v>
                </c:pt>
                <c:pt idx="734">
                  <c:v>310.5</c:v>
                </c:pt>
                <c:pt idx="735">
                  <c:v>437.56</c:v>
                </c:pt>
                <c:pt idx="736">
                  <c:v>260.33999999999997</c:v>
                </c:pt>
                <c:pt idx="737">
                  <c:v>217.43</c:v>
                </c:pt>
                <c:pt idx="738">
                  <c:v>266.58999999999997</c:v>
                </c:pt>
                <c:pt idx="739">
                  <c:v>437.63</c:v>
                </c:pt>
                <c:pt idx="740">
                  <c:v>312</c:v>
                </c:pt>
                <c:pt idx="741">
                  <c:v>255.05</c:v>
                </c:pt>
                <c:pt idx="742">
                  <c:v>242.01</c:v>
                </c:pt>
                <c:pt idx="743">
                  <c:v>311.5</c:v>
                </c:pt>
                <c:pt idx="744">
                  <c:v>260.33999999999997</c:v>
                </c:pt>
                <c:pt idx="745">
                  <c:v>267.06</c:v>
                </c:pt>
                <c:pt idx="746">
                  <c:v>267.06</c:v>
                </c:pt>
                <c:pt idx="747">
                  <c:v>311.5</c:v>
                </c:pt>
                <c:pt idx="748">
                  <c:v>295.97000000000003</c:v>
                </c:pt>
                <c:pt idx="749">
                  <c:v>226.05</c:v>
                </c:pt>
                <c:pt idx="750">
                  <c:v>259.08</c:v>
                </c:pt>
                <c:pt idx="751">
                  <c:v>242.19</c:v>
                </c:pt>
                <c:pt idx="752">
                  <c:v>310.5</c:v>
                </c:pt>
                <c:pt idx="753">
                  <c:v>311.5</c:v>
                </c:pt>
                <c:pt idx="754">
                  <c:v>160.54</c:v>
                </c:pt>
                <c:pt idx="755">
                  <c:v>242.18999999999997</c:v>
                </c:pt>
                <c:pt idx="756">
                  <c:v>260.33999999999997</c:v>
                </c:pt>
                <c:pt idx="757">
                  <c:v>310.47000000000003</c:v>
                </c:pt>
                <c:pt idx="758">
                  <c:v>258.88</c:v>
                </c:pt>
                <c:pt idx="759">
                  <c:v>310.47000000000003</c:v>
                </c:pt>
                <c:pt idx="760">
                  <c:v>311.37</c:v>
                </c:pt>
                <c:pt idx="761">
                  <c:v>437.63</c:v>
                </c:pt>
                <c:pt idx="762">
                  <c:v>197.6</c:v>
                </c:pt>
                <c:pt idx="763">
                  <c:v>437.63</c:v>
                </c:pt>
                <c:pt idx="764">
                  <c:v>258.88</c:v>
                </c:pt>
                <c:pt idx="765">
                  <c:v>260.33999999999997</c:v>
                </c:pt>
                <c:pt idx="766">
                  <c:v>258.88</c:v>
                </c:pt>
                <c:pt idx="767">
                  <c:v>266.58999999999997</c:v>
                </c:pt>
                <c:pt idx="768">
                  <c:v>310.5</c:v>
                </c:pt>
                <c:pt idx="769">
                  <c:v>244.35</c:v>
                </c:pt>
                <c:pt idx="770">
                  <c:v>242.04</c:v>
                </c:pt>
                <c:pt idx="771">
                  <c:v>296</c:v>
                </c:pt>
                <c:pt idx="772">
                  <c:v>296</c:v>
                </c:pt>
                <c:pt idx="773">
                  <c:v>296</c:v>
                </c:pt>
                <c:pt idx="774">
                  <c:v>296</c:v>
                </c:pt>
                <c:pt idx="775">
                  <c:v>415</c:v>
                </c:pt>
                <c:pt idx="776">
                  <c:v>415</c:v>
                </c:pt>
                <c:pt idx="777">
                  <c:v>415</c:v>
                </c:pt>
                <c:pt idx="778">
                  <c:v>267.10000000000002</c:v>
                </c:pt>
                <c:pt idx="779">
                  <c:v>311.67</c:v>
                </c:pt>
                <c:pt idx="780">
                  <c:v>295.97000000000003</c:v>
                </c:pt>
                <c:pt idx="781">
                  <c:v>412.38</c:v>
                </c:pt>
                <c:pt idx="782">
                  <c:v>260.33999999999997</c:v>
                </c:pt>
                <c:pt idx="783">
                  <c:v>242.18</c:v>
                </c:pt>
                <c:pt idx="784">
                  <c:v>146.35</c:v>
                </c:pt>
                <c:pt idx="785">
                  <c:v>198.08</c:v>
                </c:pt>
                <c:pt idx="786">
                  <c:v>236.92</c:v>
                </c:pt>
                <c:pt idx="787">
                  <c:v>310.47000000000003</c:v>
                </c:pt>
                <c:pt idx="788">
                  <c:v>310.5</c:v>
                </c:pt>
                <c:pt idx="789">
                  <c:v>296.8</c:v>
                </c:pt>
                <c:pt idx="790">
                  <c:v>198.08</c:v>
                </c:pt>
                <c:pt idx="791">
                  <c:v>310.47000000000003</c:v>
                </c:pt>
                <c:pt idx="792">
                  <c:v>141.6</c:v>
                </c:pt>
                <c:pt idx="793">
                  <c:v>311.5</c:v>
                </c:pt>
                <c:pt idx="794">
                  <c:v>309.87</c:v>
                </c:pt>
                <c:pt idx="795">
                  <c:v>310.47000000000003</c:v>
                </c:pt>
                <c:pt idx="796">
                  <c:v>423.93</c:v>
                </c:pt>
                <c:pt idx="797">
                  <c:v>437.63</c:v>
                </c:pt>
                <c:pt idx="798">
                  <c:v>309.89999999999998</c:v>
                </c:pt>
                <c:pt idx="799">
                  <c:v>423.93</c:v>
                </c:pt>
                <c:pt idx="800">
                  <c:v>437.63</c:v>
                </c:pt>
                <c:pt idx="801">
                  <c:v>311.5</c:v>
                </c:pt>
                <c:pt idx="802">
                  <c:v>310.47000000000003</c:v>
                </c:pt>
                <c:pt idx="803">
                  <c:v>311.5</c:v>
                </c:pt>
                <c:pt idx="804">
                  <c:v>310.47000000000003</c:v>
                </c:pt>
                <c:pt idx="805">
                  <c:v>424</c:v>
                </c:pt>
                <c:pt idx="806">
                  <c:v>424</c:v>
                </c:pt>
                <c:pt idx="807">
                  <c:v>310.5</c:v>
                </c:pt>
                <c:pt idx="808">
                  <c:v>425.3</c:v>
                </c:pt>
                <c:pt idx="809">
                  <c:v>311.5</c:v>
                </c:pt>
                <c:pt idx="810">
                  <c:v>423.99</c:v>
                </c:pt>
                <c:pt idx="811">
                  <c:v>499.26</c:v>
                </c:pt>
                <c:pt idx="812">
                  <c:v>242.18</c:v>
                </c:pt>
                <c:pt idx="813">
                  <c:v>311.5</c:v>
                </c:pt>
                <c:pt idx="814">
                  <c:v>311.5</c:v>
                </c:pt>
                <c:pt idx="815">
                  <c:v>396.44</c:v>
                </c:pt>
                <c:pt idx="816">
                  <c:v>242.18</c:v>
                </c:pt>
                <c:pt idx="817">
                  <c:v>260.33999999999997</c:v>
                </c:pt>
                <c:pt idx="818">
                  <c:v>399.12</c:v>
                </c:pt>
                <c:pt idx="819">
                  <c:v>198.22</c:v>
                </c:pt>
                <c:pt idx="820">
                  <c:v>310.2</c:v>
                </c:pt>
                <c:pt idx="821">
                  <c:v>437.63</c:v>
                </c:pt>
                <c:pt idx="822">
                  <c:v>437.63</c:v>
                </c:pt>
                <c:pt idx="823">
                  <c:v>310.47000000000003</c:v>
                </c:pt>
                <c:pt idx="824">
                  <c:v>424.68</c:v>
                </c:pt>
                <c:pt idx="825">
                  <c:v>242.18</c:v>
                </c:pt>
                <c:pt idx="826">
                  <c:v>424.68</c:v>
                </c:pt>
                <c:pt idx="827">
                  <c:v>423.99</c:v>
                </c:pt>
                <c:pt idx="828">
                  <c:v>423.99</c:v>
                </c:pt>
                <c:pt idx="829">
                  <c:v>1005.12</c:v>
                </c:pt>
                <c:pt idx="830">
                  <c:v>1273.8499999999999</c:v>
                </c:pt>
                <c:pt idx="831">
                  <c:v>771.86</c:v>
                </c:pt>
                <c:pt idx="832">
                  <c:v>771.86</c:v>
                </c:pt>
                <c:pt idx="833">
                  <c:v>772</c:v>
                </c:pt>
                <c:pt idx="834">
                  <c:v>903</c:v>
                </c:pt>
                <c:pt idx="835">
                  <c:v>1046</c:v>
                </c:pt>
                <c:pt idx="836">
                  <c:v>1276</c:v>
                </c:pt>
                <c:pt idx="837">
                  <c:v>1779</c:v>
                </c:pt>
                <c:pt idx="838">
                  <c:v>1275.67</c:v>
                </c:pt>
                <c:pt idx="839">
                  <c:v>1275.67</c:v>
                </c:pt>
              </c:numCache>
            </c:numRef>
          </c:xVal>
          <c:yVal>
            <c:numRef>
              <c:f>'1. Data'!$CK$2:$CK$841</c:f>
              <c:numCache>
                <c:formatCode>0</c:formatCode>
                <c:ptCount val="840"/>
                <c:pt idx="0">
                  <c:v>34.720199999999991</c:v>
                </c:pt>
                <c:pt idx="1">
                  <c:v>27.274439999999998</c:v>
                </c:pt>
                <c:pt idx="2">
                  <c:v>37.12818</c:v>
                </c:pt>
                <c:pt idx="3">
                  <c:v>26.686259999999994</c:v>
                </c:pt>
                <c:pt idx="4">
                  <c:v>41.894639999999995</c:v>
                </c:pt>
                <c:pt idx="5">
                  <c:v>41.355899999999991</c:v>
                </c:pt>
                <c:pt idx="6">
                  <c:v>46.174319999999994</c:v>
                </c:pt>
                <c:pt idx="7">
                  <c:v>44.24669999999999</c:v>
                </c:pt>
                <c:pt idx="8">
                  <c:v>43.887540000000001</c:v>
                </c:pt>
                <c:pt idx="9">
                  <c:v>30.857040000000001</c:v>
                </c:pt>
                <c:pt idx="10">
                  <c:v>37.794119999999992</c:v>
                </c:pt>
                <c:pt idx="11">
                  <c:v>41.604719999999986</c:v>
                </c:pt>
                <c:pt idx="12">
                  <c:v>54.079799999999992</c:v>
                </c:pt>
                <c:pt idx="13">
                  <c:v>53.545439999999999</c:v>
                </c:pt>
                <c:pt idx="14">
                  <c:v>44.413139999999999</c:v>
                </c:pt>
                <c:pt idx="15">
                  <c:v>44.207279999999997</c:v>
                </c:pt>
                <c:pt idx="16">
                  <c:v>71.919539999999998</c:v>
                </c:pt>
                <c:pt idx="17">
                  <c:v>26.686259999999994</c:v>
                </c:pt>
                <c:pt idx="18">
                  <c:v>46.174319999999994</c:v>
                </c:pt>
                <c:pt idx="19">
                  <c:v>28.951739999999997</c:v>
                </c:pt>
                <c:pt idx="20">
                  <c:v>34.243020000000001</c:v>
                </c:pt>
                <c:pt idx="21">
                  <c:v>34.720199999999991</c:v>
                </c:pt>
                <c:pt idx="22">
                  <c:v>34.934819999999988</c:v>
                </c:pt>
                <c:pt idx="23">
                  <c:v>39.625799999999998</c:v>
                </c:pt>
                <c:pt idx="24">
                  <c:v>41.281439999999989</c:v>
                </c:pt>
                <c:pt idx="25">
                  <c:v>54.618539999999996</c:v>
                </c:pt>
                <c:pt idx="26">
                  <c:v>51.499979999999994</c:v>
                </c:pt>
                <c:pt idx="27">
                  <c:v>30.82056</c:v>
                </c:pt>
                <c:pt idx="28">
                  <c:v>39.319199999999995</c:v>
                </c:pt>
                <c:pt idx="29">
                  <c:v>32.692260000000005</c:v>
                </c:pt>
                <c:pt idx="30">
                  <c:v>53.497259999999997</c:v>
                </c:pt>
                <c:pt idx="31">
                  <c:v>54.548459999999992</c:v>
                </c:pt>
                <c:pt idx="32">
                  <c:v>13.105139999999997</c:v>
                </c:pt>
                <c:pt idx="33">
                  <c:v>13.611660000000001</c:v>
                </c:pt>
                <c:pt idx="34">
                  <c:v>10.139623999999994</c:v>
                </c:pt>
                <c:pt idx="35">
                  <c:v>35.609339999999989</c:v>
                </c:pt>
                <c:pt idx="36">
                  <c:v>35.600579999999994</c:v>
                </c:pt>
                <c:pt idx="37">
                  <c:v>32.911259999999999</c:v>
                </c:pt>
                <c:pt idx="38">
                  <c:v>33.45438</c:v>
                </c:pt>
                <c:pt idx="39">
                  <c:v>42.03479999999999</c:v>
                </c:pt>
                <c:pt idx="40">
                  <c:v>39.122099999999989</c:v>
                </c:pt>
                <c:pt idx="41">
                  <c:v>41.412840000000003</c:v>
                </c:pt>
                <c:pt idx="42">
                  <c:v>47.860199999999992</c:v>
                </c:pt>
                <c:pt idx="43">
                  <c:v>45.08532000000001</c:v>
                </c:pt>
                <c:pt idx="44">
                  <c:v>45.488280000000003</c:v>
                </c:pt>
                <c:pt idx="45">
                  <c:v>50.637119999999996</c:v>
                </c:pt>
                <c:pt idx="46">
                  <c:v>37.072259999999986</c:v>
                </c:pt>
                <c:pt idx="47">
                  <c:v>37.352579999999989</c:v>
                </c:pt>
                <c:pt idx="48">
                  <c:v>52.831499999999991</c:v>
                </c:pt>
                <c:pt idx="49">
                  <c:v>39.492835999999997</c:v>
                </c:pt>
                <c:pt idx="50">
                  <c:v>68.640959999999978</c:v>
                </c:pt>
                <c:pt idx="51">
                  <c:v>37.903651999999994</c:v>
                </c:pt>
                <c:pt idx="52">
                  <c:v>23.134079999999997</c:v>
                </c:pt>
                <c:pt idx="53">
                  <c:v>23.621520000000004</c:v>
                </c:pt>
                <c:pt idx="54">
                  <c:v>20.822699999999998</c:v>
                </c:pt>
                <c:pt idx="55">
                  <c:v>27.852599999999995</c:v>
                </c:pt>
                <c:pt idx="56">
                  <c:v>25.088819999999998</c:v>
                </c:pt>
                <c:pt idx="57">
                  <c:v>24.824759999999998</c:v>
                </c:pt>
                <c:pt idx="58">
                  <c:v>28.770719999999997</c:v>
                </c:pt>
                <c:pt idx="59">
                  <c:v>35.708639999999995</c:v>
                </c:pt>
                <c:pt idx="60">
                  <c:v>37.150079999999996</c:v>
                </c:pt>
                <c:pt idx="61">
                  <c:v>40.424219999999998</c:v>
                </c:pt>
                <c:pt idx="62">
                  <c:v>38.355599999999995</c:v>
                </c:pt>
                <c:pt idx="63">
                  <c:v>26.450759999999999</c:v>
                </c:pt>
                <c:pt idx="64">
                  <c:v>33.178439999999995</c:v>
                </c:pt>
                <c:pt idx="65">
                  <c:v>37.776419999999987</c:v>
                </c:pt>
                <c:pt idx="66">
                  <c:v>36.029820000000001</c:v>
                </c:pt>
                <c:pt idx="67">
                  <c:v>41.658119999999997</c:v>
                </c:pt>
                <c:pt idx="68">
                  <c:v>29.581439999999997</c:v>
                </c:pt>
                <c:pt idx="69">
                  <c:v>32.372519999999994</c:v>
                </c:pt>
                <c:pt idx="70">
                  <c:v>36.296999999999997</c:v>
                </c:pt>
                <c:pt idx="71">
                  <c:v>36.68244</c:v>
                </c:pt>
                <c:pt idx="72">
                  <c:v>43.140599999999992</c:v>
                </c:pt>
                <c:pt idx="73">
                  <c:v>11.720609999999997</c:v>
                </c:pt>
                <c:pt idx="74">
                  <c:v>20.05575</c:v>
                </c:pt>
                <c:pt idx="75">
                  <c:v>50.901959999999988</c:v>
                </c:pt>
                <c:pt idx="76">
                  <c:v>39.30167999999999</c:v>
                </c:pt>
                <c:pt idx="77">
                  <c:v>83.127959999999973</c:v>
                </c:pt>
                <c:pt idx="78" formatCode="0.0">
                  <c:v>66.032819999999987</c:v>
                </c:pt>
                <c:pt idx="79">
                  <c:v>26.782620000000001</c:v>
                </c:pt>
                <c:pt idx="80">
                  <c:v>37.789560000000002</c:v>
                </c:pt>
                <c:pt idx="81">
                  <c:v>38.543939999999992</c:v>
                </c:pt>
                <c:pt idx="82">
                  <c:v>38.543939999999992</c:v>
                </c:pt>
                <c:pt idx="83">
                  <c:v>54.36887999999999</c:v>
                </c:pt>
                <c:pt idx="84">
                  <c:v>42.082979999999992</c:v>
                </c:pt>
                <c:pt idx="85">
                  <c:v>31.295039999999997</c:v>
                </c:pt>
                <c:pt idx="86">
                  <c:v>40.712460000000007</c:v>
                </c:pt>
                <c:pt idx="87">
                  <c:v>36.695579999999993</c:v>
                </c:pt>
                <c:pt idx="88">
                  <c:v>37.269359999999992</c:v>
                </c:pt>
                <c:pt idx="89">
                  <c:v>38.382300000000001</c:v>
                </c:pt>
                <c:pt idx="90">
                  <c:v>44.627759999999995</c:v>
                </c:pt>
                <c:pt idx="91">
                  <c:v>38.688479999999998</c:v>
                </c:pt>
                <c:pt idx="92">
                  <c:v>50.488199999999992</c:v>
                </c:pt>
                <c:pt idx="93">
                  <c:v>54.903239999999997</c:v>
                </c:pt>
                <c:pt idx="94">
                  <c:v>28.255559999999996</c:v>
                </c:pt>
                <c:pt idx="95">
                  <c:v>30.772379999999998</c:v>
                </c:pt>
                <c:pt idx="96">
                  <c:v>35.458979999999997</c:v>
                </c:pt>
                <c:pt idx="97">
                  <c:v>37.935119999999984</c:v>
                </c:pt>
                <c:pt idx="98">
                  <c:v>36.047340000000005</c:v>
                </c:pt>
                <c:pt idx="99">
                  <c:v>41.88588</c:v>
                </c:pt>
                <c:pt idx="100">
                  <c:v>40.326599999999999</c:v>
                </c:pt>
                <c:pt idx="101">
                  <c:v>35.71884</c:v>
                </c:pt>
                <c:pt idx="102">
                  <c:v>41.250780000000006</c:v>
                </c:pt>
                <c:pt idx="103">
                  <c:v>38.824259999999995</c:v>
                </c:pt>
                <c:pt idx="104">
                  <c:v>25.621919999999996</c:v>
                </c:pt>
                <c:pt idx="105">
                  <c:v>40.751459999999994</c:v>
                </c:pt>
                <c:pt idx="106">
                  <c:v>38.999459999999999</c:v>
                </c:pt>
                <c:pt idx="107">
                  <c:v>31.09356</c:v>
                </c:pt>
                <c:pt idx="108">
                  <c:v>38.780459999999991</c:v>
                </c:pt>
                <c:pt idx="109">
                  <c:v>48.885119999999986</c:v>
                </c:pt>
                <c:pt idx="110">
                  <c:v>33.476280000000003</c:v>
                </c:pt>
                <c:pt idx="111">
                  <c:v>35.092500000000001</c:v>
                </c:pt>
                <c:pt idx="112">
                  <c:v>49.774259999999998</c:v>
                </c:pt>
                <c:pt idx="113">
                  <c:v>30.277859999999993</c:v>
                </c:pt>
                <c:pt idx="114">
                  <c:v>37.400759999999991</c:v>
                </c:pt>
                <c:pt idx="115">
                  <c:v>36.99342</c:v>
                </c:pt>
                <c:pt idx="116">
                  <c:v>37.567199999999985</c:v>
                </c:pt>
                <c:pt idx="117">
                  <c:v>41.662499999999994</c:v>
                </c:pt>
                <c:pt idx="118">
                  <c:v>52.849019999999996</c:v>
                </c:pt>
                <c:pt idx="119">
                  <c:v>39.853560000000002</c:v>
                </c:pt>
                <c:pt idx="120">
                  <c:v>38.833019999999991</c:v>
                </c:pt>
                <c:pt idx="121">
                  <c:v>40.339739999999992</c:v>
                </c:pt>
                <c:pt idx="122">
                  <c:v>46.138860000000008</c:v>
                </c:pt>
                <c:pt idx="123">
                  <c:v>36.695999999999998</c:v>
                </c:pt>
                <c:pt idx="124">
                  <c:v>30.71688</c:v>
                </c:pt>
                <c:pt idx="125">
                  <c:v>32.975520000000003</c:v>
                </c:pt>
                <c:pt idx="126">
                  <c:v>40.659480000000002</c:v>
                </c:pt>
                <c:pt idx="127">
                  <c:v>41.5749</c:v>
                </c:pt>
                <c:pt idx="128">
                  <c:v>35.377200000000002</c:v>
                </c:pt>
                <c:pt idx="129">
                  <c:v>43.769279999999995</c:v>
                </c:pt>
                <c:pt idx="130">
                  <c:v>33.970199999999998</c:v>
                </c:pt>
                <c:pt idx="131">
                  <c:v>37.247460000000004</c:v>
                </c:pt>
                <c:pt idx="132">
                  <c:v>38.592119999999994</c:v>
                </c:pt>
                <c:pt idx="133">
                  <c:v>39.056399999999996</c:v>
                </c:pt>
                <c:pt idx="134">
                  <c:v>22.6479</c:v>
                </c:pt>
                <c:pt idx="135">
                  <c:v>27.340139999999998</c:v>
                </c:pt>
                <c:pt idx="136">
                  <c:v>29.213099999999997</c:v>
                </c:pt>
                <c:pt idx="137">
                  <c:v>31.630859999999998</c:v>
                </c:pt>
                <c:pt idx="138">
                  <c:v>28.350239999999999</c:v>
                </c:pt>
                <c:pt idx="139">
                  <c:v>36.716459999999998</c:v>
                </c:pt>
                <c:pt idx="140">
                  <c:v>27.865499999999994</c:v>
                </c:pt>
                <c:pt idx="141">
                  <c:v>29.27148</c:v>
                </c:pt>
                <c:pt idx="142">
                  <c:v>36.349559999999983</c:v>
                </c:pt>
                <c:pt idx="143">
                  <c:v>26.271179999999998</c:v>
                </c:pt>
                <c:pt idx="144">
                  <c:v>37.19489999999999</c:v>
                </c:pt>
                <c:pt idx="145">
                  <c:v>43.18674</c:v>
                </c:pt>
                <c:pt idx="146">
                  <c:v>42.341399999999993</c:v>
                </c:pt>
                <c:pt idx="147">
                  <c:v>34.237380000000002</c:v>
                </c:pt>
                <c:pt idx="148">
                  <c:v>34.469519999999996</c:v>
                </c:pt>
                <c:pt idx="149">
                  <c:v>29.489039999999996</c:v>
                </c:pt>
                <c:pt idx="150">
                  <c:v>31.732020000000002</c:v>
                </c:pt>
                <c:pt idx="151">
                  <c:v>29.949359999999988</c:v>
                </c:pt>
                <c:pt idx="152">
                  <c:v>27.421679999999995</c:v>
                </c:pt>
                <c:pt idx="153">
                  <c:v>28.805759999999999</c:v>
                </c:pt>
                <c:pt idx="154">
                  <c:v>40.630499999999998</c:v>
                </c:pt>
                <c:pt idx="155">
                  <c:v>38.219819999999984</c:v>
                </c:pt>
                <c:pt idx="156">
                  <c:v>38.605259999999987</c:v>
                </c:pt>
                <c:pt idx="157">
                  <c:v>33.52572</c:v>
                </c:pt>
                <c:pt idx="158">
                  <c:v>45.407399999999996</c:v>
                </c:pt>
                <c:pt idx="159">
                  <c:v>38.040239999999997</c:v>
                </c:pt>
                <c:pt idx="160">
                  <c:v>35.578679999999991</c:v>
                </c:pt>
                <c:pt idx="161">
                  <c:v>32.188559999999995</c:v>
                </c:pt>
                <c:pt idx="162">
                  <c:v>41.040539999999993</c:v>
                </c:pt>
                <c:pt idx="163">
                  <c:v>40.256519999999995</c:v>
                </c:pt>
                <c:pt idx="164">
                  <c:v>43.460339999999988</c:v>
                </c:pt>
                <c:pt idx="165">
                  <c:v>37.075675999999994</c:v>
                </c:pt>
                <c:pt idx="166">
                  <c:v>43.817459999999997</c:v>
                </c:pt>
                <c:pt idx="167">
                  <c:v>38.557079999999999</c:v>
                </c:pt>
                <c:pt idx="168">
                  <c:v>37.519019999999998</c:v>
                </c:pt>
                <c:pt idx="169">
                  <c:v>40.891620000000003</c:v>
                </c:pt>
                <c:pt idx="170">
                  <c:v>32.332291999999995</c:v>
                </c:pt>
                <c:pt idx="171">
                  <c:v>35.127539999999982</c:v>
                </c:pt>
                <c:pt idx="172">
                  <c:v>39.078299999999999</c:v>
                </c:pt>
                <c:pt idx="173">
                  <c:v>36.073620000000005</c:v>
                </c:pt>
                <c:pt idx="174">
                  <c:v>43.961999999999989</c:v>
                </c:pt>
                <c:pt idx="175">
                  <c:v>36.016679999999994</c:v>
                </c:pt>
                <c:pt idx="176">
                  <c:v>36.564179999999993</c:v>
                </c:pt>
                <c:pt idx="177">
                  <c:v>51.254699999999985</c:v>
                </c:pt>
                <c:pt idx="178">
                  <c:v>51.981780000000001</c:v>
                </c:pt>
                <c:pt idx="179">
                  <c:v>39.546959999999984</c:v>
                </c:pt>
                <c:pt idx="180">
                  <c:v>42.691799999999986</c:v>
                </c:pt>
                <c:pt idx="181">
                  <c:v>43.042199999999994</c:v>
                </c:pt>
                <c:pt idx="182">
                  <c:v>42.801299999999998</c:v>
                </c:pt>
                <c:pt idx="183">
                  <c:v>47.847059999999985</c:v>
                </c:pt>
                <c:pt idx="184">
                  <c:v>44.933519999999987</c:v>
                </c:pt>
                <c:pt idx="185">
                  <c:v>40.43526</c:v>
                </c:pt>
                <c:pt idx="186">
                  <c:v>42.104879999999994</c:v>
                </c:pt>
                <c:pt idx="187">
                  <c:v>42.104879999999994</c:v>
                </c:pt>
                <c:pt idx="188">
                  <c:v>41.128139999999988</c:v>
                </c:pt>
                <c:pt idx="189">
                  <c:v>38.758559999999989</c:v>
                </c:pt>
                <c:pt idx="190">
                  <c:v>53.131379999999993</c:v>
                </c:pt>
                <c:pt idx="191">
                  <c:v>39.617040000000003</c:v>
                </c:pt>
                <c:pt idx="192">
                  <c:v>37.2654</c:v>
                </c:pt>
                <c:pt idx="193">
                  <c:v>33.151339999999998</c:v>
                </c:pt>
                <c:pt idx="194">
                  <c:v>32.029444999999996</c:v>
                </c:pt>
                <c:pt idx="195">
                  <c:v>35.612285</c:v>
                </c:pt>
                <c:pt idx="196">
                  <c:v>32.834344999999992</c:v>
                </c:pt>
                <c:pt idx="197">
                  <c:v>33.986481499999982</c:v>
                </c:pt>
                <c:pt idx="198">
                  <c:v>34.948761499999996</c:v>
                </c:pt>
                <c:pt idx="199">
                  <c:v>57.877955</c:v>
                </c:pt>
                <c:pt idx="200">
                  <c:v>32.021585000000002</c:v>
                </c:pt>
                <c:pt idx="201">
                  <c:v>28.342384999999993</c:v>
                </c:pt>
                <c:pt idx="202">
                  <c:v>32.139020000000002</c:v>
                </c:pt>
                <c:pt idx="203">
                  <c:v>30.554149999999993</c:v>
                </c:pt>
                <c:pt idx="204">
                  <c:v>41.15003999999999</c:v>
                </c:pt>
                <c:pt idx="205">
                  <c:v>31.83941999999999</c:v>
                </c:pt>
                <c:pt idx="206">
                  <c:v>37.702979999999997</c:v>
                </c:pt>
                <c:pt idx="207">
                  <c:v>42.958979999999997</c:v>
                </c:pt>
                <c:pt idx="208">
                  <c:v>34.508940000000003</c:v>
                </c:pt>
                <c:pt idx="209">
                  <c:v>37.181759999999997</c:v>
                </c:pt>
                <c:pt idx="210">
                  <c:v>40.931039999999996</c:v>
                </c:pt>
                <c:pt idx="211">
                  <c:v>43.91297999999999</c:v>
                </c:pt>
                <c:pt idx="212">
                  <c:v>42.280079999999984</c:v>
                </c:pt>
                <c:pt idx="213">
                  <c:v>36.177899999999994</c:v>
                </c:pt>
                <c:pt idx="214">
                  <c:v>47.754240000000003</c:v>
                </c:pt>
                <c:pt idx="215">
                  <c:v>24.817259999999997</c:v>
                </c:pt>
                <c:pt idx="216">
                  <c:v>46.366619999999998</c:v>
                </c:pt>
                <c:pt idx="217">
                  <c:v>30.366479999999999</c:v>
                </c:pt>
                <c:pt idx="218">
                  <c:v>33.348240000000004</c:v>
                </c:pt>
                <c:pt idx="219">
                  <c:v>31.010339999999989</c:v>
                </c:pt>
                <c:pt idx="220">
                  <c:v>41.07119999999999</c:v>
                </c:pt>
                <c:pt idx="221">
                  <c:v>39.564480000000003</c:v>
                </c:pt>
                <c:pt idx="222">
                  <c:v>35.035560000000004</c:v>
                </c:pt>
                <c:pt idx="223">
                  <c:v>41.763239999999996</c:v>
                </c:pt>
                <c:pt idx="224">
                  <c:v>36.866399999999999</c:v>
                </c:pt>
                <c:pt idx="225">
                  <c:v>43.874399999999994</c:v>
                </c:pt>
                <c:pt idx="226">
                  <c:v>46.431479999999993</c:v>
                </c:pt>
                <c:pt idx="227">
                  <c:v>40.790039999999998</c:v>
                </c:pt>
                <c:pt idx="228">
                  <c:v>9.8552239999999962</c:v>
                </c:pt>
                <c:pt idx="229">
                  <c:v>38.406595999999993</c:v>
                </c:pt>
                <c:pt idx="230">
                  <c:v>52.19929999999998</c:v>
                </c:pt>
                <c:pt idx="231">
                  <c:v>48.324319999999986</c:v>
                </c:pt>
                <c:pt idx="232">
                  <c:v>41.636219999999994</c:v>
                </c:pt>
                <c:pt idx="233">
                  <c:v>28.207380000000001</c:v>
                </c:pt>
                <c:pt idx="234">
                  <c:v>37.908239999999992</c:v>
                </c:pt>
                <c:pt idx="235">
                  <c:v>41.294579999999996</c:v>
                </c:pt>
                <c:pt idx="236">
                  <c:v>36.70872</c:v>
                </c:pt>
                <c:pt idx="237">
                  <c:v>32.048819999999992</c:v>
                </c:pt>
                <c:pt idx="238">
                  <c:v>33.563879999999997</c:v>
                </c:pt>
                <c:pt idx="239">
                  <c:v>40.21271999999999</c:v>
                </c:pt>
                <c:pt idx="240">
                  <c:v>37.536539999999988</c:v>
                </c:pt>
                <c:pt idx="241">
                  <c:v>40.580639999999988</c:v>
                </c:pt>
                <c:pt idx="242">
                  <c:v>34.041299999999993</c:v>
                </c:pt>
                <c:pt idx="243">
                  <c:v>38.259659999999997</c:v>
                </c:pt>
                <c:pt idx="244">
                  <c:v>45.700859999999992</c:v>
                </c:pt>
                <c:pt idx="245">
                  <c:v>38.272379999999984</c:v>
                </c:pt>
                <c:pt idx="246">
                  <c:v>47.194439999999986</c:v>
                </c:pt>
                <c:pt idx="247">
                  <c:v>47.194439999999986</c:v>
                </c:pt>
                <c:pt idx="248">
                  <c:v>40.541219999999996</c:v>
                </c:pt>
                <c:pt idx="249">
                  <c:v>47.772599999999997</c:v>
                </c:pt>
                <c:pt idx="250">
                  <c:v>47.772599999999997</c:v>
                </c:pt>
                <c:pt idx="251">
                  <c:v>55.174799999999991</c:v>
                </c:pt>
                <c:pt idx="252">
                  <c:v>49.743600000000001</c:v>
                </c:pt>
                <c:pt idx="253">
                  <c:v>33.549720000000001</c:v>
                </c:pt>
                <c:pt idx="254">
                  <c:v>33.820860000000003</c:v>
                </c:pt>
                <c:pt idx="255">
                  <c:v>38.376060000000003</c:v>
                </c:pt>
                <c:pt idx="256">
                  <c:v>34.286408000000002</c:v>
                </c:pt>
                <c:pt idx="257">
                  <c:v>40.694519999999997</c:v>
                </c:pt>
                <c:pt idx="258">
                  <c:v>39.113339999999994</c:v>
                </c:pt>
                <c:pt idx="259">
                  <c:v>41.369039999999998</c:v>
                </c:pt>
                <c:pt idx="260">
                  <c:v>33.388679999999994</c:v>
                </c:pt>
                <c:pt idx="261">
                  <c:v>40.210909999999984</c:v>
                </c:pt>
                <c:pt idx="262">
                  <c:v>29.937239999999992</c:v>
                </c:pt>
                <c:pt idx="263">
                  <c:v>41.93844</c:v>
                </c:pt>
                <c:pt idx="264">
                  <c:v>32.28492</c:v>
                </c:pt>
                <c:pt idx="265">
                  <c:v>37.917599999999993</c:v>
                </c:pt>
                <c:pt idx="266">
                  <c:v>36.721860000000007</c:v>
                </c:pt>
                <c:pt idx="267">
                  <c:v>35.442899999999995</c:v>
                </c:pt>
                <c:pt idx="268">
                  <c:v>48.949980000000004</c:v>
                </c:pt>
                <c:pt idx="269">
                  <c:v>41.683559999999993</c:v>
                </c:pt>
                <c:pt idx="270">
                  <c:v>45.709620000000001</c:v>
                </c:pt>
                <c:pt idx="271">
                  <c:v>42.827579999999998</c:v>
                </c:pt>
                <c:pt idx="272">
                  <c:v>49.931100000000001</c:v>
                </c:pt>
                <c:pt idx="273">
                  <c:v>36.191879999999983</c:v>
                </c:pt>
                <c:pt idx="274">
                  <c:v>50.834220000000002</c:v>
                </c:pt>
                <c:pt idx="275">
                  <c:v>42.958979999999997</c:v>
                </c:pt>
                <c:pt idx="276">
                  <c:v>44.684699999999992</c:v>
                </c:pt>
                <c:pt idx="277">
                  <c:v>39.542999999999992</c:v>
                </c:pt>
                <c:pt idx="278">
                  <c:v>12.977179999999993</c:v>
                </c:pt>
                <c:pt idx="279">
                  <c:v>14.385727999999997</c:v>
                </c:pt>
                <c:pt idx="280">
                  <c:v>39.599939999999989</c:v>
                </c:pt>
                <c:pt idx="281">
                  <c:v>39.599939999999989</c:v>
                </c:pt>
                <c:pt idx="282">
                  <c:v>46.029780000000002</c:v>
                </c:pt>
                <c:pt idx="283">
                  <c:v>53.926919999999996</c:v>
                </c:pt>
                <c:pt idx="284">
                  <c:v>24.342959999999998</c:v>
                </c:pt>
                <c:pt idx="285">
                  <c:v>33.081059999999994</c:v>
                </c:pt>
                <c:pt idx="286">
                  <c:v>29.449619999999996</c:v>
                </c:pt>
                <c:pt idx="287">
                  <c:v>38.047559999999997</c:v>
                </c:pt>
                <c:pt idx="288">
                  <c:v>32.524380000000001</c:v>
                </c:pt>
                <c:pt idx="289">
                  <c:v>37.854839999999989</c:v>
                </c:pt>
                <c:pt idx="290">
                  <c:v>38.819879999999984</c:v>
                </c:pt>
                <c:pt idx="291">
                  <c:v>40.033139999999989</c:v>
                </c:pt>
                <c:pt idx="292">
                  <c:v>41.98223999999999</c:v>
                </c:pt>
                <c:pt idx="293">
                  <c:v>42.564779999999985</c:v>
                </c:pt>
                <c:pt idx="294">
                  <c:v>49.272599999999983</c:v>
                </c:pt>
                <c:pt idx="295">
                  <c:v>36.117419999999996</c:v>
                </c:pt>
                <c:pt idx="296">
                  <c:v>44.684699999999992</c:v>
                </c:pt>
                <c:pt idx="297">
                  <c:v>24.195299999999996</c:v>
                </c:pt>
                <c:pt idx="298">
                  <c:v>40.103219999999993</c:v>
                </c:pt>
                <c:pt idx="299">
                  <c:v>31.947659999999996</c:v>
                </c:pt>
                <c:pt idx="300">
                  <c:v>39.069539999999989</c:v>
                </c:pt>
                <c:pt idx="301">
                  <c:v>44.281739999999999</c:v>
                </c:pt>
                <c:pt idx="302">
                  <c:v>52.905959999999979</c:v>
                </c:pt>
                <c:pt idx="303">
                  <c:v>73.075859999999977</c:v>
                </c:pt>
                <c:pt idx="304">
                  <c:v>41.859599999999986</c:v>
                </c:pt>
                <c:pt idx="305">
                  <c:v>42.779399999999995</c:v>
                </c:pt>
                <c:pt idx="306">
                  <c:v>40.033139999999989</c:v>
                </c:pt>
                <c:pt idx="307">
                  <c:v>36.314519999999987</c:v>
                </c:pt>
                <c:pt idx="308">
                  <c:v>37.348199999999991</c:v>
                </c:pt>
                <c:pt idx="309">
                  <c:v>40.370400000000004</c:v>
                </c:pt>
                <c:pt idx="310">
                  <c:v>40.825079999999993</c:v>
                </c:pt>
                <c:pt idx="311">
                  <c:v>37.391999999999996</c:v>
                </c:pt>
                <c:pt idx="312">
                  <c:v>44.693460000000002</c:v>
                </c:pt>
                <c:pt idx="313">
                  <c:v>42.413519999999991</c:v>
                </c:pt>
                <c:pt idx="314">
                  <c:v>38.86806</c:v>
                </c:pt>
                <c:pt idx="315">
                  <c:v>33.476279999999988</c:v>
                </c:pt>
                <c:pt idx="316">
                  <c:v>34.067579999999992</c:v>
                </c:pt>
                <c:pt idx="317">
                  <c:v>33.997500000000002</c:v>
                </c:pt>
                <c:pt idx="318">
                  <c:v>36.949619999999996</c:v>
                </c:pt>
                <c:pt idx="319">
                  <c:v>39.345479999999995</c:v>
                </c:pt>
                <c:pt idx="320">
                  <c:v>34.15079999999999</c:v>
                </c:pt>
                <c:pt idx="321">
                  <c:v>28.886279999999992</c:v>
                </c:pt>
                <c:pt idx="322">
                  <c:v>26.017139999999994</c:v>
                </c:pt>
                <c:pt idx="323">
                  <c:v>36.012299999999996</c:v>
                </c:pt>
                <c:pt idx="324">
                  <c:v>32.64846</c:v>
                </c:pt>
                <c:pt idx="325">
                  <c:v>44.513879999999986</c:v>
                </c:pt>
                <c:pt idx="326">
                  <c:v>40.698899999999995</c:v>
                </c:pt>
                <c:pt idx="327">
                  <c:v>40.501799999999989</c:v>
                </c:pt>
                <c:pt idx="328">
                  <c:v>60.757859999999994</c:v>
                </c:pt>
                <c:pt idx="329">
                  <c:v>39.853559999999987</c:v>
                </c:pt>
                <c:pt idx="330">
                  <c:v>34.645740000000004</c:v>
                </c:pt>
                <c:pt idx="331">
                  <c:v>38.455500000000001</c:v>
                </c:pt>
                <c:pt idx="332">
                  <c:v>51.96629999999999</c:v>
                </c:pt>
                <c:pt idx="333">
                  <c:v>53.766479999999987</c:v>
                </c:pt>
                <c:pt idx="334">
                  <c:v>37.886939999999996</c:v>
                </c:pt>
                <c:pt idx="335">
                  <c:v>48.302579999999992</c:v>
                </c:pt>
                <c:pt idx="336">
                  <c:v>31.715519999999994</c:v>
                </c:pt>
                <c:pt idx="337">
                  <c:v>40.900379999999984</c:v>
                </c:pt>
                <c:pt idx="338">
                  <c:v>41.163179999999997</c:v>
                </c:pt>
                <c:pt idx="339">
                  <c:v>34.413600000000002</c:v>
                </c:pt>
                <c:pt idx="340">
                  <c:v>27.291960000000003</c:v>
                </c:pt>
                <c:pt idx="341">
                  <c:v>34.324559999999998</c:v>
                </c:pt>
                <c:pt idx="342">
                  <c:v>34.0578</c:v>
                </c:pt>
                <c:pt idx="343">
                  <c:v>31.881959999999989</c:v>
                </c:pt>
                <c:pt idx="344">
                  <c:v>38.215439999999987</c:v>
                </c:pt>
                <c:pt idx="345">
                  <c:v>35.57195999999999</c:v>
                </c:pt>
                <c:pt idx="346">
                  <c:v>32.587139999999991</c:v>
                </c:pt>
                <c:pt idx="347">
                  <c:v>34.803420000000003</c:v>
                </c:pt>
                <c:pt idx="348">
                  <c:v>33.606239999999993</c:v>
                </c:pt>
                <c:pt idx="349">
                  <c:v>34.873499999999993</c:v>
                </c:pt>
                <c:pt idx="350">
                  <c:v>37.501499999999993</c:v>
                </c:pt>
                <c:pt idx="351">
                  <c:v>33.813539999999989</c:v>
                </c:pt>
                <c:pt idx="352">
                  <c:v>39.253500000000003</c:v>
                </c:pt>
                <c:pt idx="353">
                  <c:v>33.883619999999993</c:v>
                </c:pt>
                <c:pt idx="354">
                  <c:v>36.313080000000006</c:v>
                </c:pt>
                <c:pt idx="355">
                  <c:v>28.249499999999998</c:v>
                </c:pt>
                <c:pt idx="356">
                  <c:v>31.676099999999995</c:v>
                </c:pt>
                <c:pt idx="357">
                  <c:v>40.274039999999985</c:v>
                </c:pt>
                <c:pt idx="358">
                  <c:v>34.920659999999998</c:v>
                </c:pt>
                <c:pt idx="359">
                  <c:v>34.885200000000005</c:v>
                </c:pt>
                <c:pt idx="360">
                  <c:v>27.697620000000001</c:v>
                </c:pt>
                <c:pt idx="361">
                  <c:v>31.794359999999994</c:v>
                </c:pt>
                <c:pt idx="362">
                  <c:v>38.123459999999994</c:v>
                </c:pt>
                <c:pt idx="363">
                  <c:v>50.05019999999999</c:v>
                </c:pt>
                <c:pt idx="364">
                  <c:v>26.655599999999996</c:v>
                </c:pt>
                <c:pt idx="365">
                  <c:v>26.384039999999999</c:v>
                </c:pt>
                <c:pt idx="366">
                  <c:v>31.293599999999998</c:v>
                </c:pt>
                <c:pt idx="367">
                  <c:v>32.165219999999998</c:v>
                </c:pt>
                <c:pt idx="368">
                  <c:v>33.102539999999991</c:v>
                </c:pt>
                <c:pt idx="369">
                  <c:v>32.572559999999989</c:v>
                </c:pt>
                <c:pt idx="370">
                  <c:v>33.922019999999996</c:v>
                </c:pt>
                <c:pt idx="371">
                  <c:v>33.712800000000001</c:v>
                </c:pt>
                <c:pt idx="372">
                  <c:v>36.818219999999997</c:v>
                </c:pt>
                <c:pt idx="373">
                  <c:v>35.499839999999992</c:v>
                </c:pt>
                <c:pt idx="374">
                  <c:v>31.991459999999993</c:v>
                </c:pt>
                <c:pt idx="375">
                  <c:v>39.748440000000002</c:v>
                </c:pt>
                <c:pt idx="376">
                  <c:v>35.772659999999988</c:v>
                </c:pt>
                <c:pt idx="377">
                  <c:v>37.152359999999994</c:v>
                </c:pt>
                <c:pt idx="378">
                  <c:v>34.05444</c:v>
                </c:pt>
                <c:pt idx="379">
                  <c:v>33.699659999999994</c:v>
                </c:pt>
                <c:pt idx="380">
                  <c:v>40.891619999999989</c:v>
                </c:pt>
                <c:pt idx="381">
                  <c:v>40.22148</c:v>
                </c:pt>
                <c:pt idx="382">
                  <c:v>42.122399999999999</c:v>
                </c:pt>
                <c:pt idx="383">
                  <c:v>40.703279999999992</c:v>
                </c:pt>
                <c:pt idx="384">
                  <c:v>42.410639999999994</c:v>
                </c:pt>
                <c:pt idx="385">
                  <c:v>38.298659999999984</c:v>
                </c:pt>
                <c:pt idx="386">
                  <c:v>39.787859999999995</c:v>
                </c:pt>
                <c:pt idx="387">
                  <c:v>38.548320000000004</c:v>
                </c:pt>
                <c:pt idx="388">
                  <c:v>43.029059999999987</c:v>
                </c:pt>
                <c:pt idx="389">
                  <c:v>45.943799999999996</c:v>
                </c:pt>
                <c:pt idx="390">
                  <c:v>31.377239999999997</c:v>
                </c:pt>
                <c:pt idx="391">
                  <c:v>31.377239999999997</c:v>
                </c:pt>
                <c:pt idx="392">
                  <c:v>25.704720000000002</c:v>
                </c:pt>
                <c:pt idx="393">
                  <c:v>35.767019999999988</c:v>
                </c:pt>
                <c:pt idx="394">
                  <c:v>35.767019999999988</c:v>
                </c:pt>
                <c:pt idx="395">
                  <c:v>33.753899999999994</c:v>
                </c:pt>
                <c:pt idx="396">
                  <c:v>33.57701999999999</c:v>
                </c:pt>
                <c:pt idx="397">
                  <c:v>34.562519999999992</c:v>
                </c:pt>
                <c:pt idx="398">
                  <c:v>35.924700000000001</c:v>
                </c:pt>
                <c:pt idx="399">
                  <c:v>33.10835999999999</c:v>
                </c:pt>
                <c:pt idx="400">
                  <c:v>38.377499999999998</c:v>
                </c:pt>
                <c:pt idx="401">
                  <c:v>39.157139999999984</c:v>
                </c:pt>
                <c:pt idx="402">
                  <c:v>42.358079999999994</c:v>
                </c:pt>
                <c:pt idx="403">
                  <c:v>39.056399999999996</c:v>
                </c:pt>
                <c:pt idx="404">
                  <c:v>39.2316</c:v>
                </c:pt>
                <c:pt idx="405">
                  <c:v>39.2316</c:v>
                </c:pt>
                <c:pt idx="406">
                  <c:v>42.108419999999995</c:v>
                </c:pt>
                <c:pt idx="407">
                  <c:v>38.719139999999996</c:v>
                </c:pt>
                <c:pt idx="408">
                  <c:v>37.479599999999991</c:v>
                </c:pt>
                <c:pt idx="409">
                  <c:v>31.198679999999992</c:v>
                </c:pt>
                <c:pt idx="410">
                  <c:v>38.018339999999995</c:v>
                </c:pt>
                <c:pt idx="411">
                  <c:v>37.164239999999992</c:v>
                </c:pt>
                <c:pt idx="412">
                  <c:v>42.148679999999999</c:v>
                </c:pt>
                <c:pt idx="413">
                  <c:v>44.369339999999994</c:v>
                </c:pt>
                <c:pt idx="414">
                  <c:v>44.601479999999995</c:v>
                </c:pt>
                <c:pt idx="415">
                  <c:v>48.333239999999989</c:v>
                </c:pt>
                <c:pt idx="416">
                  <c:v>48.731819999999985</c:v>
                </c:pt>
                <c:pt idx="417">
                  <c:v>46.725779999999986</c:v>
                </c:pt>
                <c:pt idx="418">
                  <c:v>44.995679999999993</c:v>
                </c:pt>
                <c:pt idx="419">
                  <c:v>47.426580000000001</c:v>
                </c:pt>
                <c:pt idx="420">
                  <c:v>42.446519999999992</c:v>
                </c:pt>
                <c:pt idx="421">
                  <c:v>45.426360000000003</c:v>
                </c:pt>
                <c:pt idx="422">
                  <c:v>47.344799999999992</c:v>
                </c:pt>
                <c:pt idx="423">
                  <c:v>52.962899999999991</c:v>
                </c:pt>
                <c:pt idx="424" formatCode="0.0">
                  <c:v>65.37581999999999</c:v>
                </c:pt>
                <c:pt idx="425" formatCode="0.0">
                  <c:v>65.37581999999999</c:v>
                </c:pt>
                <c:pt idx="426">
                  <c:v>67.050419999999988</c:v>
                </c:pt>
                <c:pt idx="427">
                  <c:v>83.378579999999985</c:v>
                </c:pt>
                <c:pt idx="428">
                  <c:v>81.569639999999993</c:v>
                </c:pt>
                <c:pt idx="429">
                  <c:v>76.379819999999995</c:v>
                </c:pt>
                <c:pt idx="430">
                  <c:v>16.626660000000001</c:v>
                </c:pt>
                <c:pt idx="431">
                  <c:v>38.482619999999983</c:v>
                </c:pt>
                <c:pt idx="432">
                  <c:v>41.224499999999992</c:v>
                </c:pt>
                <c:pt idx="433">
                  <c:v>39.748440000000002</c:v>
                </c:pt>
                <c:pt idx="434">
                  <c:v>27.080459999999992</c:v>
                </c:pt>
                <c:pt idx="435">
                  <c:v>29.994419999999998</c:v>
                </c:pt>
                <c:pt idx="436">
                  <c:v>26.687519999999999</c:v>
                </c:pt>
                <c:pt idx="437" formatCode="0.0">
                  <c:v>54.686519999999994</c:v>
                </c:pt>
                <c:pt idx="438" formatCode="0.0">
                  <c:v>54.686519999999994</c:v>
                </c:pt>
                <c:pt idx="439">
                  <c:v>35.200979999999994</c:v>
                </c:pt>
                <c:pt idx="440">
                  <c:v>34.557119999999991</c:v>
                </c:pt>
                <c:pt idx="441">
                  <c:v>32.529179999999997</c:v>
                </c:pt>
                <c:pt idx="442">
                  <c:v>34.355219999999989</c:v>
                </c:pt>
                <c:pt idx="443">
                  <c:v>31.227899999999998</c:v>
                </c:pt>
                <c:pt idx="444">
                  <c:v>37.015320000000003</c:v>
                </c:pt>
                <c:pt idx="445">
                  <c:v>30.290579999999999</c:v>
                </c:pt>
                <c:pt idx="446">
                  <c:v>39.605579999999996</c:v>
                </c:pt>
                <c:pt idx="447">
                  <c:v>36.390660000000004</c:v>
                </c:pt>
                <c:pt idx="448">
                  <c:v>40.532879999999992</c:v>
                </c:pt>
                <c:pt idx="449">
                  <c:v>39.669599999999988</c:v>
                </c:pt>
                <c:pt idx="450">
                  <c:v>36.384599999999992</c:v>
                </c:pt>
                <c:pt idx="451">
                  <c:v>38.627579999999995</c:v>
                </c:pt>
                <c:pt idx="452">
                  <c:v>32.000219999999999</c:v>
                </c:pt>
                <c:pt idx="453">
                  <c:v>40.011239999999987</c:v>
                </c:pt>
                <c:pt idx="454">
                  <c:v>37.575959999999995</c:v>
                </c:pt>
                <c:pt idx="455">
                  <c:v>40.011239999999987</c:v>
                </c:pt>
                <c:pt idx="456">
                  <c:v>32.495159999999998</c:v>
                </c:pt>
                <c:pt idx="457">
                  <c:v>34.733339999999984</c:v>
                </c:pt>
                <c:pt idx="458">
                  <c:v>41.723820000000003</c:v>
                </c:pt>
                <c:pt idx="459">
                  <c:v>39.135239999999996</c:v>
                </c:pt>
                <c:pt idx="460">
                  <c:v>32.753999999999991</c:v>
                </c:pt>
                <c:pt idx="461">
                  <c:v>42.144299999999987</c:v>
                </c:pt>
                <c:pt idx="462">
                  <c:v>39.77033999999999</c:v>
                </c:pt>
                <c:pt idx="463">
                  <c:v>40.084859999999999</c:v>
                </c:pt>
                <c:pt idx="464">
                  <c:v>48.104639999999989</c:v>
                </c:pt>
                <c:pt idx="465">
                  <c:v>43.085999999999984</c:v>
                </c:pt>
                <c:pt idx="466">
                  <c:v>44.237939999999995</c:v>
                </c:pt>
                <c:pt idx="467">
                  <c:v>42.678659999999994</c:v>
                </c:pt>
                <c:pt idx="468">
                  <c:v>43.85454</c:v>
                </c:pt>
                <c:pt idx="469">
                  <c:v>35.775779999999997</c:v>
                </c:pt>
                <c:pt idx="470">
                  <c:v>42.319499999999991</c:v>
                </c:pt>
                <c:pt idx="471">
                  <c:v>42.941460000000006</c:v>
                </c:pt>
                <c:pt idx="472">
                  <c:v>35.587440000000001</c:v>
                </c:pt>
                <c:pt idx="473">
                  <c:v>34.382939999999991</c:v>
                </c:pt>
                <c:pt idx="474">
                  <c:v>41.511239999999987</c:v>
                </c:pt>
                <c:pt idx="475">
                  <c:v>37.028459999999995</c:v>
                </c:pt>
                <c:pt idx="476">
                  <c:v>46.160759999999996</c:v>
                </c:pt>
                <c:pt idx="477">
                  <c:v>34.663679999999999</c:v>
                </c:pt>
                <c:pt idx="478">
                  <c:v>40.015619999999998</c:v>
                </c:pt>
                <c:pt idx="479">
                  <c:v>37.050359999999998</c:v>
                </c:pt>
                <c:pt idx="480">
                  <c:v>41.710679999999996</c:v>
                </c:pt>
                <c:pt idx="481">
                  <c:v>57.082139999999981</c:v>
                </c:pt>
                <c:pt idx="482">
                  <c:v>55.507679999999993</c:v>
                </c:pt>
                <c:pt idx="483">
                  <c:v>43.918199999999999</c:v>
                </c:pt>
                <c:pt idx="484">
                  <c:v>44.132819999999995</c:v>
                </c:pt>
                <c:pt idx="485">
                  <c:v>46.051259999999985</c:v>
                </c:pt>
                <c:pt idx="486">
                  <c:v>51.114539999999991</c:v>
                </c:pt>
                <c:pt idx="487">
                  <c:v>56.622239999999991</c:v>
                </c:pt>
                <c:pt idx="488">
                  <c:v>46.143239999999992</c:v>
                </c:pt>
                <c:pt idx="489">
                  <c:v>58.113779999999991</c:v>
                </c:pt>
                <c:pt idx="490">
                  <c:v>74.670179999999974</c:v>
                </c:pt>
                <c:pt idx="491" formatCode="0.0">
                  <c:v>75.800219999999996</c:v>
                </c:pt>
                <c:pt idx="492">
                  <c:v>47.981999999999992</c:v>
                </c:pt>
                <c:pt idx="493">
                  <c:v>42.591059999999985</c:v>
                </c:pt>
                <c:pt idx="494">
                  <c:v>37.675679999999993</c:v>
                </c:pt>
                <c:pt idx="495">
                  <c:v>34.810739999999996</c:v>
                </c:pt>
                <c:pt idx="496">
                  <c:v>40.086959999999998</c:v>
                </c:pt>
                <c:pt idx="497">
                  <c:v>40.392299999999992</c:v>
                </c:pt>
                <c:pt idx="498">
                  <c:v>41.044919999999991</c:v>
                </c:pt>
                <c:pt idx="499">
                  <c:v>35.298360000000002</c:v>
                </c:pt>
                <c:pt idx="500">
                  <c:v>35.50363999999999</c:v>
                </c:pt>
                <c:pt idx="501">
                  <c:v>37.326300000000003</c:v>
                </c:pt>
                <c:pt idx="502">
                  <c:v>41.722082</c:v>
                </c:pt>
                <c:pt idx="503">
                  <c:v>44.145959999999988</c:v>
                </c:pt>
                <c:pt idx="504">
                  <c:v>44.562060000000002</c:v>
                </c:pt>
                <c:pt idx="505">
                  <c:v>40.873259999999995</c:v>
                </c:pt>
                <c:pt idx="506">
                  <c:v>38.259239999999991</c:v>
                </c:pt>
                <c:pt idx="507">
                  <c:v>38.627159999999989</c:v>
                </c:pt>
                <c:pt idx="508">
                  <c:v>39.389279999999985</c:v>
                </c:pt>
                <c:pt idx="509">
                  <c:v>32.02673999999999</c:v>
                </c:pt>
                <c:pt idx="510">
                  <c:v>30.462839999999996</c:v>
                </c:pt>
                <c:pt idx="511">
                  <c:v>32.902499999999989</c:v>
                </c:pt>
                <c:pt idx="512">
                  <c:v>31.758299999999995</c:v>
                </c:pt>
                <c:pt idx="513">
                  <c:v>32.008979999999994</c:v>
                </c:pt>
                <c:pt idx="514">
                  <c:v>41.373419999999996</c:v>
                </c:pt>
                <c:pt idx="515">
                  <c:v>38.492639999999994</c:v>
                </c:pt>
                <c:pt idx="516">
                  <c:v>39.174659999999989</c:v>
                </c:pt>
                <c:pt idx="517">
                  <c:v>36.537900000000008</c:v>
                </c:pt>
                <c:pt idx="518">
                  <c:v>33.625199999999992</c:v>
                </c:pt>
                <c:pt idx="519">
                  <c:v>35.832719999999995</c:v>
                </c:pt>
                <c:pt idx="520">
                  <c:v>44.394600000000004</c:v>
                </c:pt>
                <c:pt idx="521">
                  <c:v>37.189500000000002</c:v>
                </c:pt>
                <c:pt idx="522">
                  <c:v>34.304099999999991</c:v>
                </c:pt>
                <c:pt idx="523">
                  <c:v>32.557739999999988</c:v>
                </c:pt>
                <c:pt idx="524">
                  <c:v>38.10593999999999</c:v>
                </c:pt>
                <c:pt idx="525">
                  <c:v>39.266639999999995</c:v>
                </c:pt>
                <c:pt idx="526">
                  <c:v>39.932400000000001</c:v>
                </c:pt>
                <c:pt idx="527">
                  <c:v>52.440839999999994</c:v>
                </c:pt>
                <c:pt idx="528">
                  <c:v>49.558799999999991</c:v>
                </c:pt>
                <c:pt idx="529">
                  <c:v>41.07996</c:v>
                </c:pt>
                <c:pt idx="530">
                  <c:v>42.166200000000003</c:v>
                </c:pt>
                <c:pt idx="531">
                  <c:v>41.40323999999999</c:v>
                </c:pt>
                <c:pt idx="532">
                  <c:v>53.186279999999996</c:v>
                </c:pt>
                <c:pt idx="533">
                  <c:v>40.70765999999999</c:v>
                </c:pt>
                <c:pt idx="534">
                  <c:v>35.548019999999994</c:v>
                </c:pt>
                <c:pt idx="535">
                  <c:v>53.742539999999991</c:v>
                </c:pt>
                <c:pt idx="536">
                  <c:v>75.344699999999989</c:v>
                </c:pt>
                <c:pt idx="537">
                  <c:v>11.396939999999999</c:v>
                </c:pt>
                <c:pt idx="538">
                  <c:v>34.766939999999998</c:v>
                </c:pt>
                <c:pt idx="539">
                  <c:v>38.618399999999994</c:v>
                </c:pt>
                <c:pt idx="540">
                  <c:v>32.096580000000003</c:v>
                </c:pt>
                <c:pt idx="541">
                  <c:v>41.754480000000001</c:v>
                </c:pt>
                <c:pt idx="542">
                  <c:v>38.86806</c:v>
                </c:pt>
                <c:pt idx="543">
                  <c:v>38.355599999999995</c:v>
                </c:pt>
                <c:pt idx="544">
                  <c:v>14.776739999999997</c:v>
                </c:pt>
                <c:pt idx="545">
                  <c:v>17.273339999999994</c:v>
                </c:pt>
                <c:pt idx="546">
                  <c:v>11.576069999999998</c:v>
                </c:pt>
                <c:pt idx="547">
                  <c:v>26.161919999999995</c:v>
                </c:pt>
                <c:pt idx="548">
                  <c:v>26.775119999999994</c:v>
                </c:pt>
                <c:pt idx="549">
                  <c:v>33.847559999999994</c:v>
                </c:pt>
                <c:pt idx="550">
                  <c:v>27.255240000000001</c:v>
                </c:pt>
                <c:pt idx="551">
                  <c:v>34.02234</c:v>
                </c:pt>
                <c:pt idx="552">
                  <c:v>27.947279999999999</c:v>
                </c:pt>
                <c:pt idx="553">
                  <c:v>30.115380000000002</c:v>
                </c:pt>
                <c:pt idx="554">
                  <c:v>27.071279999999994</c:v>
                </c:pt>
                <c:pt idx="555">
                  <c:v>32.165219999999998</c:v>
                </c:pt>
                <c:pt idx="556">
                  <c:v>34.881239999999998</c:v>
                </c:pt>
                <c:pt idx="557">
                  <c:v>32.692679999999996</c:v>
                </c:pt>
                <c:pt idx="558">
                  <c:v>40.260899999999992</c:v>
                </c:pt>
                <c:pt idx="559">
                  <c:v>38.850539999999995</c:v>
                </c:pt>
                <c:pt idx="560">
                  <c:v>40.392299999999992</c:v>
                </c:pt>
                <c:pt idx="561">
                  <c:v>39.90173999999999</c:v>
                </c:pt>
                <c:pt idx="562">
                  <c:v>40.53246</c:v>
                </c:pt>
                <c:pt idx="563">
                  <c:v>37.264979999999994</c:v>
                </c:pt>
                <c:pt idx="564">
                  <c:v>31.198679999999992</c:v>
                </c:pt>
                <c:pt idx="565">
                  <c:v>41.723820000000003</c:v>
                </c:pt>
                <c:pt idx="566">
                  <c:v>33.152159999999995</c:v>
                </c:pt>
                <c:pt idx="567">
                  <c:v>29.218919999999994</c:v>
                </c:pt>
                <c:pt idx="568">
                  <c:v>41.881919999999994</c:v>
                </c:pt>
                <c:pt idx="569">
                  <c:v>38.355599999999995</c:v>
                </c:pt>
                <c:pt idx="570">
                  <c:v>34.387319999999988</c:v>
                </c:pt>
                <c:pt idx="571">
                  <c:v>34.505579999999995</c:v>
                </c:pt>
                <c:pt idx="572">
                  <c:v>36.622379999999986</c:v>
                </c:pt>
                <c:pt idx="573">
                  <c:v>36.749399999999994</c:v>
                </c:pt>
                <c:pt idx="574">
                  <c:v>38.723939999999999</c:v>
                </c:pt>
                <c:pt idx="575">
                  <c:v>41.263919999999999</c:v>
                </c:pt>
                <c:pt idx="576">
                  <c:v>38.430059999999997</c:v>
                </c:pt>
                <c:pt idx="577">
                  <c:v>40.243380000000002</c:v>
                </c:pt>
                <c:pt idx="578">
                  <c:v>39.993719999999996</c:v>
                </c:pt>
                <c:pt idx="579">
                  <c:v>39.043260000000004</c:v>
                </c:pt>
                <c:pt idx="580">
                  <c:v>40.66386</c:v>
                </c:pt>
                <c:pt idx="581">
                  <c:v>40.18643999999999</c:v>
                </c:pt>
                <c:pt idx="582">
                  <c:v>45.639539999999997</c:v>
                </c:pt>
                <c:pt idx="583">
                  <c:v>36.156839999999988</c:v>
                </c:pt>
                <c:pt idx="584">
                  <c:v>40.076939999999993</c:v>
                </c:pt>
                <c:pt idx="585">
                  <c:v>40.085700000000003</c:v>
                </c:pt>
                <c:pt idx="586">
                  <c:v>47.517719999999997</c:v>
                </c:pt>
                <c:pt idx="587">
                  <c:v>44.242319999999992</c:v>
                </c:pt>
                <c:pt idx="588">
                  <c:v>54.728039999999993</c:v>
                </c:pt>
                <c:pt idx="589">
                  <c:v>51.377340000000004</c:v>
                </c:pt>
                <c:pt idx="590">
                  <c:v>54.176159999999996</c:v>
                </c:pt>
                <c:pt idx="591">
                  <c:v>48.543479999999988</c:v>
                </c:pt>
                <c:pt idx="592">
                  <c:v>43.322519999999997</c:v>
                </c:pt>
                <c:pt idx="593">
                  <c:v>51.429899999999989</c:v>
                </c:pt>
                <c:pt idx="594">
                  <c:v>45.670199999999994</c:v>
                </c:pt>
                <c:pt idx="595">
                  <c:v>43.567799999999991</c:v>
                </c:pt>
                <c:pt idx="596">
                  <c:v>45.140219999999999</c:v>
                </c:pt>
                <c:pt idx="597">
                  <c:v>57.831119999999984</c:v>
                </c:pt>
                <c:pt idx="598">
                  <c:v>35.885279999999995</c:v>
                </c:pt>
                <c:pt idx="599" formatCode="0.0">
                  <c:v>64.692539999999994</c:v>
                </c:pt>
                <c:pt idx="600">
                  <c:v>80.127659999999992</c:v>
                </c:pt>
                <c:pt idx="601">
                  <c:v>38.37312</c:v>
                </c:pt>
                <c:pt idx="602">
                  <c:v>43.015079999999998</c:v>
                </c:pt>
                <c:pt idx="603">
                  <c:v>42.411479999999997</c:v>
                </c:pt>
                <c:pt idx="604">
                  <c:v>32.013359999999992</c:v>
                </c:pt>
                <c:pt idx="605">
                  <c:v>41.373419999999996</c:v>
                </c:pt>
                <c:pt idx="606">
                  <c:v>45.398639999999986</c:v>
                </c:pt>
                <c:pt idx="607">
                  <c:v>26.33585999999999</c:v>
                </c:pt>
                <c:pt idx="608">
                  <c:v>39.358619999999988</c:v>
                </c:pt>
                <c:pt idx="609">
                  <c:v>40.252139999999997</c:v>
                </c:pt>
                <c:pt idx="610">
                  <c:v>39.148379999999989</c:v>
                </c:pt>
                <c:pt idx="611">
                  <c:v>38.776079999999993</c:v>
                </c:pt>
                <c:pt idx="612">
                  <c:v>35.947859999999991</c:v>
                </c:pt>
                <c:pt idx="613">
                  <c:v>37.628519999999995</c:v>
                </c:pt>
                <c:pt idx="614">
                  <c:v>38.359979999999993</c:v>
                </c:pt>
                <c:pt idx="615">
                  <c:v>32.871839999999992</c:v>
                </c:pt>
                <c:pt idx="616">
                  <c:v>36.796319999999994</c:v>
                </c:pt>
                <c:pt idx="617">
                  <c:v>34.847219999999993</c:v>
                </c:pt>
                <c:pt idx="618">
                  <c:v>53.199419999999989</c:v>
                </c:pt>
                <c:pt idx="619">
                  <c:v>53.676839999999999</c:v>
                </c:pt>
                <c:pt idx="620">
                  <c:v>42.630479999999991</c:v>
                </c:pt>
                <c:pt idx="621">
                  <c:v>37.501499999999993</c:v>
                </c:pt>
                <c:pt idx="622">
                  <c:v>38.066519999999997</c:v>
                </c:pt>
                <c:pt idx="623">
                  <c:v>40.217099999999988</c:v>
                </c:pt>
                <c:pt idx="624">
                  <c:v>41.701920000000001</c:v>
                </c:pt>
                <c:pt idx="625">
                  <c:v>34.750859999999989</c:v>
                </c:pt>
                <c:pt idx="626">
                  <c:v>37.908839999999998</c:v>
                </c:pt>
                <c:pt idx="627">
                  <c:v>50.357219999999998</c:v>
                </c:pt>
                <c:pt idx="628">
                  <c:v>41.040539999999993</c:v>
                </c:pt>
                <c:pt idx="629">
                  <c:v>42.245040000000003</c:v>
                </c:pt>
                <c:pt idx="630">
                  <c:v>34.969859999999997</c:v>
                </c:pt>
                <c:pt idx="631">
                  <c:v>37.738019999999992</c:v>
                </c:pt>
                <c:pt idx="632">
                  <c:v>35.215139999999991</c:v>
                </c:pt>
                <c:pt idx="633">
                  <c:v>37.405559999999994</c:v>
                </c:pt>
                <c:pt idx="634">
                  <c:v>34.828679999999999</c:v>
                </c:pt>
                <c:pt idx="635">
                  <c:v>56.10378</c:v>
                </c:pt>
                <c:pt idx="636">
                  <c:v>46.781880000000001</c:v>
                </c:pt>
                <c:pt idx="637">
                  <c:v>35.026799999999994</c:v>
                </c:pt>
                <c:pt idx="638">
                  <c:v>40.282799999999995</c:v>
                </c:pt>
                <c:pt idx="639">
                  <c:v>35.942219999999992</c:v>
                </c:pt>
                <c:pt idx="640">
                  <c:v>36.6036</c:v>
                </c:pt>
                <c:pt idx="641">
                  <c:v>40.895999999999987</c:v>
                </c:pt>
                <c:pt idx="642">
                  <c:v>24.041759999999993</c:v>
                </c:pt>
                <c:pt idx="643">
                  <c:v>35.031179999999992</c:v>
                </c:pt>
                <c:pt idx="644">
                  <c:v>38.474279999999993</c:v>
                </c:pt>
                <c:pt idx="645">
                  <c:v>51.184619999999995</c:v>
                </c:pt>
                <c:pt idx="646">
                  <c:v>217.16033999999999</c:v>
                </c:pt>
                <c:pt idx="647">
                  <c:v>33.817919999999987</c:v>
                </c:pt>
                <c:pt idx="648">
                  <c:v>35.688180000000003</c:v>
                </c:pt>
                <c:pt idx="649">
                  <c:v>34.308479999999989</c:v>
                </c:pt>
                <c:pt idx="650">
                  <c:v>34.794659999999993</c:v>
                </c:pt>
                <c:pt idx="651">
                  <c:v>49.051559999999995</c:v>
                </c:pt>
                <c:pt idx="652">
                  <c:v>50.299859999999995</c:v>
                </c:pt>
                <c:pt idx="653">
                  <c:v>41.561760000000007</c:v>
                </c:pt>
                <c:pt idx="654">
                  <c:v>41.623080000000002</c:v>
                </c:pt>
                <c:pt idx="655">
                  <c:v>53.808239999999998</c:v>
                </c:pt>
                <c:pt idx="656">
                  <c:v>41.947199999999995</c:v>
                </c:pt>
                <c:pt idx="657">
                  <c:v>38.74745999999999</c:v>
                </c:pt>
                <c:pt idx="658">
                  <c:v>76.155000000000001</c:v>
                </c:pt>
                <c:pt idx="659">
                  <c:v>35.410939999999989</c:v>
                </c:pt>
                <c:pt idx="660">
                  <c:v>162.73883999999998</c:v>
                </c:pt>
                <c:pt idx="661">
                  <c:v>33.940559999999991</c:v>
                </c:pt>
                <c:pt idx="662">
                  <c:v>51.705839999999995</c:v>
                </c:pt>
                <c:pt idx="663">
                  <c:v>37.698599999999999</c:v>
                </c:pt>
                <c:pt idx="664">
                  <c:v>41.206980000000001</c:v>
                </c:pt>
                <c:pt idx="665">
                  <c:v>41.570520000000002</c:v>
                </c:pt>
                <c:pt idx="666">
                  <c:v>49.925639999999987</c:v>
                </c:pt>
                <c:pt idx="667">
                  <c:v>40.260899999999992</c:v>
                </c:pt>
                <c:pt idx="668">
                  <c:v>34.794660000000007</c:v>
                </c:pt>
                <c:pt idx="669">
                  <c:v>38.136600000000001</c:v>
                </c:pt>
                <c:pt idx="670">
                  <c:v>41.075580000000002</c:v>
                </c:pt>
                <c:pt idx="671">
                  <c:v>40.409819999999982</c:v>
                </c:pt>
                <c:pt idx="672">
                  <c:v>51.399240000000006</c:v>
                </c:pt>
                <c:pt idx="673">
                  <c:v>219.33719999999997</c:v>
                </c:pt>
                <c:pt idx="674">
                  <c:v>46.745339999999999</c:v>
                </c:pt>
                <c:pt idx="675">
                  <c:v>80.41673999999999</c:v>
                </c:pt>
                <c:pt idx="676">
                  <c:v>43.311419999999984</c:v>
                </c:pt>
                <c:pt idx="677">
                  <c:v>43.403399999999991</c:v>
                </c:pt>
                <c:pt idx="678">
                  <c:v>44.023319999999998</c:v>
                </c:pt>
                <c:pt idx="679">
                  <c:v>44.2029</c:v>
                </c:pt>
                <c:pt idx="680">
                  <c:v>92.441879999999983</c:v>
                </c:pt>
                <c:pt idx="681">
                  <c:v>54.684240000000003</c:v>
                </c:pt>
                <c:pt idx="682">
                  <c:v>16.92426</c:v>
                </c:pt>
                <c:pt idx="683">
                  <c:v>43.090800000000002</c:v>
                </c:pt>
                <c:pt idx="684">
                  <c:v>69.703499999999977</c:v>
                </c:pt>
                <c:pt idx="685">
                  <c:v>45.127319999999983</c:v>
                </c:pt>
                <c:pt idx="686">
                  <c:v>48.035639999999987</c:v>
                </c:pt>
                <c:pt idx="687">
                  <c:v>70.636439999999979</c:v>
                </c:pt>
                <c:pt idx="688">
                  <c:v>54.382259999999974</c:v>
                </c:pt>
                <c:pt idx="689">
                  <c:v>61.096799999999988</c:v>
                </c:pt>
                <c:pt idx="690">
                  <c:v>62.612279999999984</c:v>
                </c:pt>
                <c:pt idx="691">
                  <c:v>58.902419999999978</c:v>
                </c:pt>
                <c:pt idx="692">
                  <c:v>69.607679999999959</c:v>
                </c:pt>
                <c:pt idx="693">
                  <c:v>69.720433999999997</c:v>
                </c:pt>
                <c:pt idx="694">
                  <c:v>35.758499999999984</c:v>
                </c:pt>
                <c:pt idx="695">
                  <c:v>58.93307999999999</c:v>
                </c:pt>
                <c:pt idx="696">
                  <c:v>86.680379999999971</c:v>
                </c:pt>
                <c:pt idx="697">
                  <c:v>55.008599999999987</c:v>
                </c:pt>
                <c:pt idx="698">
                  <c:v>52.205159999999992</c:v>
                </c:pt>
                <c:pt idx="699">
                  <c:v>34.650359999999992</c:v>
                </c:pt>
                <c:pt idx="700">
                  <c:v>73.622579999999985</c:v>
                </c:pt>
                <c:pt idx="701">
                  <c:v>47.549459999999982</c:v>
                </c:pt>
                <c:pt idx="702">
                  <c:v>38.149979999999999</c:v>
                </c:pt>
                <c:pt idx="703">
                  <c:v>39.534059999999997</c:v>
                </c:pt>
                <c:pt idx="704">
                  <c:v>37.339679999999987</c:v>
                </c:pt>
                <c:pt idx="705">
                  <c:v>42.48617999999999</c:v>
                </c:pt>
                <c:pt idx="706">
                  <c:v>38.149979999999999</c:v>
                </c:pt>
                <c:pt idx="707" formatCode="0.0">
                  <c:v>62.809379999999976</c:v>
                </c:pt>
                <c:pt idx="708">
                  <c:v>50.221679999999999</c:v>
                </c:pt>
                <c:pt idx="709">
                  <c:v>70.557599999999979</c:v>
                </c:pt>
                <c:pt idx="710">
                  <c:v>103.83726000000001</c:v>
                </c:pt>
                <c:pt idx="711">
                  <c:v>45.167494999999988</c:v>
                </c:pt>
                <c:pt idx="712">
                  <c:v>67.758780000000002</c:v>
                </c:pt>
                <c:pt idx="713">
                  <c:v>45.560940000000002</c:v>
                </c:pt>
                <c:pt idx="714">
                  <c:v>80.316239999999993</c:v>
                </c:pt>
                <c:pt idx="715">
                  <c:v>9.7585799999999949</c:v>
                </c:pt>
                <c:pt idx="716">
                  <c:v>-15.273119999999999</c:v>
                </c:pt>
                <c:pt idx="717">
                  <c:v>42.805919999999972</c:v>
                </c:pt>
                <c:pt idx="718">
                  <c:v>48.920819999999999</c:v>
                </c:pt>
                <c:pt idx="719">
                  <c:v>111.90917999999998</c:v>
                </c:pt>
                <c:pt idx="720">
                  <c:v>30.816348500000004</c:v>
                </c:pt>
                <c:pt idx="721">
                  <c:v>60.344079499999992</c:v>
                </c:pt>
                <c:pt idx="722">
                  <c:v>63.369190999999987</c:v>
                </c:pt>
                <c:pt idx="723">
                  <c:v>62.731179499999982</c:v>
                </c:pt>
                <c:pt idx="724">
                  <c:v>49.677265999999996</c:v>
                </c:pt>
                <c:pt idx="725">
                  <c:v>55.844841500000001</c:v>
                </c:pt>
                <c:pt idx="726">
                  <c:v>56.621079499999993</c:v>
                </c:pt>
                <c:pt idx="727">
                  <c:v>30.816410000000005</c:v>
                </c:pt>
                <c:pt idx="728">
                  <c:v>47.379279499999996</c:v>
                </c:pt>
                <c:pt idx="729">
                  <c:v>41.337059000000004</c:v>
                </c:pt>
                <c:pt idx="730">
                  <c:v>45.395139499999985</c:v>
                </c:pt>
                <c:pt idx="731">
                  <c:v>52.913398999999991</c:v>
                </c:pt>
                <c:pt idx="732">
                  <c:v>39.339779</c:v>
                </c:pt>
                <c:pt idx="733">
                  <c:v>57.37712149999998</c:v>
                </c:pt>
                <c:pt idx="734">
                  <c:v>60.510334999999984</c:v>
                </c:pt>
                <c:pt idx="735">
                  <c:v>82.695535999999976</c:v>
                </c:pt>
                <c:pt idx="736">
                  <c:v>41.775058999999992</c:v>
                </c:pt>
                <c:pt idx="737">
                  <c:v>32.619495499999999</c:v>
                </c:pt>
                <c:pt idx="738">
                  <c:v>45.573021499999989</c:v>
                </c:pt>
                <c:pt idx="739">
                  <c:v>83.260125499999987</c:v>
                </c:pt>
                <c:pt idx="740">
                  <c:v>54.193909999999988</c:v>
                </c:pt>
                <c:pt idx="741">
                  <c:v>33.259152499999999</c:v>
                </c:pt>
                <c:pt idx="742">
                  <c:v>48.890928499999994</c:v>
                </c:pt>
                <c:pt idx="743">
                  <c:v>51.801124999999992</c:v>
                </c:pt>
                <c:pt idx="744">
                  <c:v>48.629758999999993</c:v>
                </c:pt>
                <c:pt idx="745">
                  <c:v>52.578130999999985</c:v>
                </c:pt>
                <c:pt idx="746">
                  <c:v>54.465910999999977</c:v>
                </c:pt>
                <c:pt idx="747">
                  <c:v>59.041264999999989</c:v>
                </c:pt>
                <c:pt idx="748">
                  <c:v>46.491084499999992</c:v>
                </c:pt>
                <c:pt idx="749">
                  <c:v>29.736402499999997</c:v>
                </c:pt>
                <c:pt idx="750">
                  <c:v>33.675735999999986</c:v>
                </c:pt>
                <c:pt idx="751">
                  <c:v>37.694082999999992</c:v>
                </c:pt>
                <c:pt idx="752">
                  <c:v>58.038669999999996</c:v>
                </c:pt>
                <c:pt idx="753">
                  <c:v>38.739964999999991</c:v>
                </c:pt>
                <c:pt idx="754">
                  <c:v>28.138199</c:v>
                </c:pt>
                <c:pt idx="755">
                  <c:v>52.043421499999994</c:v>
                </c:pt>
                <c:pt idx="756">
                  <c:v>31.893779000000002</c:v>
                </c:pt>
                <c:pt idx="757">
                  <c:v>61.205409499999973</c:v>
                </c:pt>
                <c:pt idx="758">
                  <c:v>50.097278000000003</c:v>
                </c:pt>
                <c:pt idx="759">
                  <c:v>61.658079499999999</c:v>
                </c:pt>
                <c:pt idx="760">
                  <c:v>35.221044500000005</c:v>
                </c:pt>
                <c:pt idx="761">
                  <c:v>87.254685499999994</c:v>
                </c:pt>
                <c:pt idx="762">
                  <c:v>35.620849999999997</c:v>
                </c:pt>
                <c:pt idx="763">
                  <c:v>87.254685499999994</c:v>
                </c:pt>
                <c:pt idx="764">
                  <c:v>42.458557999999989</c:v>
                </c:pt>
                <c:pt idx="765">
                  <c:v>43.119718999999996</c:v>
                </c:pt>
                <c:pt idx="766">
                  <c:v>50.097278000000003</c:v>
                </c:pt>
                <c:pt idx="767">
                  <c:v>54.073071499999983</c:v>
                </c:pt>
                <c:pt idx="768">
                  <c:v>42.758195000000001</c:v>
                </c:pt>
                <c:pt idx="769">
                  <c:v>36.150057500000003</c:v>
                </c:pt>
                <c:pt idx="770">
                  <c:v>41.619944000000004</c:v>
                </c:pt>
                <c:pt idx="771">
                  <c:v>43.687699999999992</c:v>
                </c:pt>
                <c:pt idx="772">
                  <c:v>43.617620000000002</c:v>
                </c:pt>
                <c:pt idx="773">
                  <c:v>45.610519999999994</c:v>
                </c:pt>
                <c:pt idx="774">
                  <c:v>53.989460000000008</c:v>
                </c:pt>
                <c:pt idx="775">
                  <c:v>47.040289999999999</c:v>
                </c:pt>
                <c:pt idx="776">
                  <c:v>53.496409999999997</c:v>
                </c:pt>
                <c:pt idx="777">
                  <c:v>53.93441</c:v>
                </c:pt>
                <c:pt idx="778">
                  <c:v>49.253464999999984</c:v>
                </c:pt>
                <c:pt idx="779">
                  <c:v>57.518829499999981</c:v>
                </c:pt>
                <c:pt idx="780">
                  <c:v>51.501804499999999</c:v>
                </c:pt>
                <c:pt idx="781">
                  <c:v>80.522602999999989</c:v>
                </c:pt>
                <c:pt idx="782">
                  <c:v>39.81281899999999</c:v>
                </c:pt>
                <c:pt idx="783">
                  <c:v>38.016142999999985</c:v>
                </c:pt>
                <c:pt idx="784">
                  <c:v>23.852487499999995</c:v>
                </c:pt>
                <c:pt idx="785">
                  <c:v>38.780258000000003</c:v>
                </c:pt>
                <c:pt idx="786">
                  <c:v>38.950771999999994</c:v>
                </c:pt>
                <c:pt idx="787">
                  <c:v>63.107859500000004</c:v>
                </c:pt>
                <c:pt idx="788">
                  <c:v>59.30145499999999</c:v>
                </c:pt>
                <c:pt idx="789">
                  <c:v>56.730799999999995</c:v>
                </c:pt>
                <c:pt idx="790">
                  <c:v>32.223397999999989</c:v>
                </c:pt>
                <c:pt idx="791">
                  <c:v>43.043079500000005</c:v>
                </c:pt>
                <c:pt idx="792">
                  <c:v>23.211769999999998</c:v>
                </c:pt>
                <c:pt idx="793">
                  <c:v>54.245164999999993</c:v>
                </c:pt>
                <c:pt idx="794">
                  <c:v>52.26258949999999</c:v>
                </c:pt>
                <c:pt idx="795">
                  <c:v>59.520939499999976</c:v>
                </c:pt>
                <c:pt idx="796">
                  <c:v>85.403280499999994</c:v>
                </c:pt>
                <c:pt idx="797">
                  <c:v>80.299545499999994</c:v>
                </c:pt>
                <c:pt idx="798">
                  <c:v>40.11666499999999</c:v>
                </c:pt>
                <c:pt idx="799">
                  <c:v>73.875120500000008</c:v>
                </c:pt>
                <c:pt idx="800">
                  <c:v>80.448465499999998</c:v>
                </c:pt>
                <c:pt idx="801">
                  <c:v>52.318264999999968</c:v>
                </c:pt>
                <c:pt idx="802">
                  <c:v>39.127659499999986</c:v>
                </c:pt>
                <c:pt idx="803">
                  <c:v>55.340464999999995</c:v>
                </c:pt>
                <c:pt idx="804">
                  <c:v>60.211449499999986</c:v>
                </c:pt>
                <c:pt idx="805" formatCode="0.0">
                  <c:v>49.14082999999998</c:v>
                </c:pt>
                <c:pt idx="806" formatCode="0.0">
                  <c:v>48.505729999999986</c:v>
                </c:pt>
                <c:pt idx="807">
                  <c:v>65.105254999999985</c:v>
                </c:pt>
                <c:pt idx="808">
                  <c:v>97.032514999999975</c:v>
                </c:pt>
                <c:pt idx="809">
                  <c:v>62.650684999999982</c:v>
                </c:pt>
                <c:pt idx="810" formatCode="0.0">
                  <c:v>56.889111499999984</c:v>
                </c:pt>
                <c:pt idx="811">
                  <c:v>80.916160999999988</c:v>
                </c:pt>
                <c:pt idx="812">
                  <c:v>33.285729000000011</c:v>
                </c:pt>
                <c:pt idx="813">
                  <c:v>40.577714999999984</c:v>
                </c:pt>
                <c:pt idx="814">
                  <c:v>64.553834999999964</c:v>
                </c:pt>
                <c:pt idx="815">
                  <c:v>89.860271999999995</c:v>
                </c:pt>
                <c:pt idx="816">
                  <c:v>26.080628999999991</c:v>
                </c:pt>
                <c:pt idx="817">
                  <c:v>42.058796999999998</c:v>
                </c:pt>
                <c:pt idx="818">
                  <c:v>85.351985999999982</c:v>
                </c:pt>
                <c:pt idx="819">
                  <c:v>34.151990999999995</c:v>
                </c:pt>
                <c:pt idx="820">
                  <c:v>39.901620000000001</c:v>
                </c:pt>
                <c:pt idx="821">
                  <c:v>99.849136500000014</c:v>
                </c:pt>
                <c:pt idx="822">
                  <c:v>99.849136500000014</c:v>
                </c:pt>
                <c:pt idx="823">
                  <c:v>86.118178499999971</c:v>
                </c:pt>
                <c:pt idx="824">
                  <c:v>87.780263999999974</c:v>
                </c:pt>
                <c:pt idx="825">
                  <c:v>52.259288999999988</c:v>
                </c:pt>
                <c:pt idx="826">
                  <c:v>89.177483999999978</c:v>
                </c:pt>
                <c:pt idx="827">
                  <c:v>82.138414499999996</c:v>
                </c:pt>
                <c:pt idx="828">
                  <c:v>86.478994500000013</c:v>
                </c:pt>
                <c:pt idx="829">
                  <c:v>165.33179999999999</c:v>
                </c:pt>
                <c:pt idx="830">
                  <c:v>186.28134</c:v>
                </c:pt>
                <c:pt idx="831">
                  <c:v>134.42213999999998</c:v>
                </c:pt>
                <c:pt idx="832">
                  <c:v>224.79468</c:v>
                </c:pt>
                <c:pt idx="833">
                  <c:v>211.01519999999999</c:v>
                </c:pt>
                <c:pt idx="834">
                  <c:v>194.06459999999996</c:v>
                </c:pt>
                <c:pt idx="835">
                  <c:v>256.43579999999997</c:v>
                </c:pt>
                <c:pt idx="836">
                  <c:v>282.75959999999998</c:v>
                </c:pt>
                <c:pt idx="837">
                  <c:v>386.34659999999991</c:v>
                </c:pt>
                <c:pt idx="838">
                  <c:v>302.15861999999993</c:v>
                </c:pt>
                <c:pt idx="839">
                  <c:v>267.33323999999993</c:v>
                </c:pt>
              </c:numCache>
            </c:numRef>
          </c:yVal>
          <c:smooth val="0"/>
          <c:extLst>
            <c:ext xmlns:c16="http://schemas.microsoft.com/office/drawing/2014/chart" uri="{C3380CC4-5D6E-409C-BE32-E72D297353CC}">
              <c16:uniqueId val="{00000000-550E-4AC3-A58B-CA30D9B224FE}"/>
            </c:ext>
          </c:extLst>
        </c:ser>
        <c:ser>
          <c:idx val="4"/>
          <c:order val="1"/>
          <c:tx>
            <c:v>Limit</c:v>
          </c:tx>
          <c:spPr>
            <a:ln w="25400" cap="rnd">
              <a:solidFill>
                <a:schemeClr val="accent1"/>
              </a:solidFill>
              <a:round/>
            </a:ln>
            <a:effectLst/>
          </c:spPr>
          <c:marker>
            <c:symbol val="none"/>
          </c:marker>
          <c:xVal>
            <c:numRef>
              <c:f>'2. Monitor Criteria'!$W$2:$W$122</c:f>
              <c:numCache>
                <c:formatCode>General</c:formatCode>
                <c:ptCount val="1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pt idx="73">
                  <c:v>365</c:v>
                </c:pt>
                <c:pt idx="74">
                  <c:v>370</c:v>
                </c:pt>
                <c:pt idx="75">
                  <c:v>375</c:v>
                </c:pt>
                <c:pt idx="76">
                  <c:v>380</c:v>
                </c:pt>
                <c:pt idx="77">
                  <c:v>385</c:v>
                </c:pt>
                <c:pt idx="78">
                  <c:v>390</c:v>
                </c:pt>
                <c:pt idx="79">
                  <c:v>395</c:v>
                </c:pt>
                <c:pt idx="80">
                  <c:v>400</c:v>
                </c:pt>
                <c:pt idx="81">
                  <c:v>405</c:v>
                </c:pt>
                <c:pt idx="82">
                  <c:v>410</c:v>
                </c:pt>
                <c:pt idx="83">
                  <c:v>415</c:v>
                </c:pt>
                <c:pt idx="84">
                  <c:v>420</c:v>
                </c:pt>
                <c:pt idx="85">
                  <c:v>425</c:v>
                </c:pt>
                <c:pt idx="86">
                  <c:v>430</c:v>
                </c:pt>
                <c:pt idx="87">
                  <c:v>435</c:v>
                </c:pt>
                <c:pt idx="88">
                  <c:v>440</c:v>
                </c:pt>
                <c:pt idx="89">
                  <c:v>445</c:v>
                </c:pt>
                <c:pt idx="90">
                  <c:v>450</c:v>
                </c:pt>
                <c:pt idx="91">
                  <c:v>455</c:v>
                </c:pt>
                <c:pt idx="92">
                  <c:v>460</c:v>
                </c:pt>
                <c:pt idx="93">
                  <c:v>465</c:v>
                </c:pt>
                <c:pt idx="94">
                  <c:v>470</c:v>
                </c:pt>
                <c:pt idx="95">
                  <c:v>475</c:v>
                </c:pt>
                <c:pt idx="96">
                  <c:v>480</c:v>
                </c:pt>
                <c:pt idx="97">
                  <c:v>485</c:v>
                </c:pt>
                <c:pt idx="98">
                  <c:v>490</c:v>
                </c:pt>
                <c:pt idx="99">
                  <c:v>495</c:v>
                </c:pt>
                <c:pt idx="100">
                  <c:v>500</c:v>
                </c:pt>
                <c:pt idx="101">
                  <c:v>505</c:v>
                </c:pt>
                <c:pt idx="102">
                  <c:v>510</c:v>
                </c:pt>
                <c:pt idx="103">
                  <c:v>515</c:v>
                </c:pt>
                <c:pt idx="104">
                  <c:v>520</c:v>
                </c:pt>
                <c:pt idx="105">
                  <c:v>525</c:v>
                </c:pt>
                <c:pt idx="106">
                  <c:v>530</c:v>
                </c:pt>
                <c:pt idx="107">
                  <c:v>535</c:v>
                </c:pt>
                <c:pt idx="108">
                  <c:v>540</c:v>
                </c:pt>
                <c:pt idx="109">
                  <c:v>545</c:v>
                </c:pt>
                <c:pt idx="110">
                  <c:v>550</c:v>
                </c:pt>
                <c:pt idx="111">
                  <c:v>555</c:v>
                </c:pt>
                <c:pt idx="112">
                  <c:v>560</c:v>
                </c:pt>
                <c:pt idx="113">
                  <c:v>565</c:v>
                </c:pt>
                <c:pt idx="114">
                  <c:v>570</c:v>
                </c:pt>
                <c:pt idx="115">
                  <c:v>575</c:v>
                </c:pt>
                <c:pt idx="116">
                  <c:v>580</c:v>
                </c:pt>
                <c:pt idx="117">
                  <c:v>585</c:v>
                </c:pt>
                <c:pt idx="118">
                  <c:v>590</c:v>
                </c:pt>
                <c:pt idx="119">
                  <c:v>595</c:v>
                </c:pt>
                <c:pt idx="120">
                  <c:v>600</c:v>
                </c:pt>
              </c:numCache>
            </c:numRef>
          </c:xVal>
          <c:yVal>
            <c:numRef>
              <c:f>'2. Monitor Criteria'!$Y$2:$Y$122</c:f>
              <c:numCache>
                <c:formatCode>General</c:formatCode>
                <c:ptCount val="121"/>
                <c:pt idx="0">
                  <c:v>8.7799999999999994</c:v>
                </c:pt>
                <c:pt idx="1">
                  <c:v>9.3949999999999996</c:v>
                </c:pt>
                <c:pt idx="2">
                  <c:v>10.01</c:v>
                </c:pt>
                <c:pt idx="3">
                  <c:v>10.625</c:v>
                </c:pt>
                <c:pt idx="4">
                  <c:v>11.239999999999998</c:v>
                </c:pt>
                <c:pt idx="5">
                  <c:v>11.855</c:v>
                </c:pt>
                <c:pt idx="6">
                  <c:v>12.469999999999999</c:v>
                </c:pt>
                <c:pt idx="7">
                  <c:v>13.084999999999999</c:v>
                </c:pt>
                <c:pt idx="8">
                  <c:v>13.7</c:v>
                </c:pt>
                <c:pt idx="9">
                  <c:v>14.315</c:v>
                </c:pt>
                <c:pt idx="10">
                  <c:v>14.93</c:v>
                </c:pt>
                <c:pt idx="11">
                  <c:v>15.544999999999998</c:v>
                </c:pt>
                <c:pt idx="12">
                  <c:v>16.16</c:v>
                </c:pt>
                <c:pt idx="13">
                  <c:v>16.774999999999999</c:v>
                </c:pt>
                <c:pt idx="14">
                  <c:v>17.39</c:v>
                </c:pt>
                <c:pt idx="15">
                  <c:v>18.004999999999999</c:v>
                </c:pt>
                <c:pt idx="16">
                  <c:v>18.619999999999997</c:v>
                </c:pt>
                <c:pt idx="17">
                  <c:v>19.234999999999999</c:v>
                </c:pt>
                <c:pt idx="18">
                  <c:v>19.850000000000001</c:v>
                </c:pt>
                <c:pt idx="19">
                  <c:v>20.465</c:v>
                </c:pt>
                <c:pt idx="20">
                  <c:v>21.08</c:v>
                </c:pt>
                <c:pt idx="21">
                  <c:v>21.695</c:v>
                </c:pt>
                <c:pt idx="22">
                  <c:v>22.31</c:v>
                </c:pt>
                <c:pt idx="23">
                  <c:v>22.924999999999997</c:v>
                </c:pt>
                <c:pt idx="24">
                  <c:v>23.54</c:v>
                </c:pt>
                <c:pt idx="25">
                  <c:v>24.155000000000001</c:v>
                </c:pt>
                <c:pt idx="26">
                  <c:v>24.77</c:v>
                </c:pt>
                <c:pt idx="27">
                  <c:v>25.384999999999998</c:v>
                </c:pt>
                <c:pt idx="28">
                  <c:v>26</c:v>
                </c:pt>
                <c:pt idx="29">
                  <c:v>26.615000000000002</c:v>
                </c:pt>
                <c:pt idx="30">
                  <c:v>27.229999999999997</c:v>
                </c:pt>
                <c:pt idx="31">
                  <c:v>27.844999999999999</c:v>
                </c:pt>
                <c:pt idx="32">
                  <c:v>28.46</c:v>
                </c:pt>
                <c:pt idx="33">
                  <c:v>29.074999999999996</c:v>
                </c:pt>
                <c:pt idx="34">
                  <c:v>29.689999999999998</c:v>
                </c:pt>
                <c:pt idx="35">
                  <c:v>31.534999999999997</c:v>
                </c:pt>
                <c:pt idx="36">
                  <c:v>32.15</c:v>
                </c:pt>
                <c:pt idx="37">
                  <c:v>32.765000000000001</c:v>
                </c:pt>
                <c:pt idx="38">
                  <c:v>33.380000000000003</c:v>
                </c:pt>
                <c:pt idx="39">
                  <c:v>33.994999999999997</c:v>
                </c:pt>
                <c:pt idx="40">
                  <c:v>34.61</c:v>
                </c:pt>
                <c:pt idx="41">
                  <c:v>35.225000000000001</c:v>
                </c:pt>
                <c:pt idx="42">
                  <c:v>35.839999999999996</c:v>
                </c:pt>
                <c:pt idx="43">
                  <c:v>36.454999999999998</c:v>
                </c:pt>
                <c:pt idx="44">
                  <c:v>37.07</c:v>
                </c:pt>
                <c:pt idx="45">
                  <c:v>37.685000000000002</c:v>
                </c:pt>
                <c:pt idx="46">
                  <c:v>36.769999999999996</c:v>
                </c:pt>
                <c:pt idx="47">
                  <c:v>37.385000000000005</c:v>
                </c:pt>
                <c:pt idx="48">
                  <c:v>38</c:v>
                </c:pt>
                <c:pt idx="49">
                  <c:v>38.614999999999995</c:v>
                </c:pt>
                <c:pt idx="50">
                  <c:v>39.230000000000004</c:v>
                </c:pt>
                <c:pt idx="51">
                  <c:v>39.844999999999999</c:v>
                </c:pt>
                <c:pt idx="52">
                  <c:v>40.46</c:v>
                </c:pt>
                <c:pt idx="53">
                  <c:v>41.075000000000003</c:v>
                </c:pt>
                <c:pt idx="54">
                  <c:v>41.69</c:v>
                </c:pt>
                <c:pt idx="55">
                  <c:v>42.305000000000007</c:v>
                </c:pt>
                <c:pt idx="56">
                  <c:v>42.92</c:v>
                </c:pt>
                <c:pt idx="57">
                  <c:v>43.534999999999997</c:v>
                </c:pt>
                <c:pt idx="58">
                  <c:v>44.150000000000006</c:v>
                </c:pt>
                <c:pt idx="59">
                  <c:v>44.765000000000001</c:v>
                </c:pt>
                <c:pt idx="60">
                  <c:v>45.379999999999995</c:v>
                </c:pt>
                <c:pt idx="61">
                  <c:v>45.995000000000005</c:v>
                </c:pt>
                <c:pt idx="62">
                  <c:v>46.61</c:v>
                </c:pt>
                <c:pt idx="63">
                  <c:v>47.224999999999994</c:v>
                </c:pt>
                <c:pt idx="64">
                  <c:v>47.84</c:v>
                </c:pt>
                <c:pt idx="65">
                  <c:v>48.454999999999998</c:v>
                </c:pt>
                <c:pt idx="66">
                  <c:v>49.069999999999993</c:v>
                </c:pt>
                <c:pt idx="67">
                  <c:v>49.685000000000002</c:v>
                </c:pt>
                <c:pt idx="68">
                  <c:v>50.3</c:v>
                </c:pt>
                <c:pt idx="69">
                  <c:v>50.915000000000006</c:v>
                </c:pt>
                <c:pt idx="70">
                  <c:v>51.53</c:v>
                </c:pt>
                <c:pt idx="71">
                  <c:v>52.144999999999996</c:v>
                </c:pt>
                <c:pt idx="72">
                  <c:v>52.760000000000005</c:v>
                </c:pt>
                <c:pt idx="73">
                  <c:v>53.375</c:v>
                </c:pt>
                <c:pt idx="74">
                  <c:v>53.989999999999995</c:v>
                </c:pt>
                <c:pt idx="75">
                  <c:v>54.605000000000004</c:v>
                </c:pt>
                <c:pt idx="76">
                  <c:v>55.22</c:v>
                </c:pt>
                <c:pt idx="77">
                  <c:v>62.884999999999998</c:v>
                </c:pt>
                <c:pt idx="78">
                  <c:v>63.5</c:v>
                </c:pt>
                <c:pt idx="79">
                  <c:v>64.114999999999995</c:v>
                </c:pt>
                <c:pt idx="80">
                  <c:v>64.73</c:v>
                </c:pt>
                <c:pt idx="81">
                  <c:v>65.344999999999999</c:v>
                </c:pt>
                <c:pt idx="82">
                  <c:v>65.959999999999994</c:v>
                </c:pt>
                <c:pt idx="83">
                  <c:v>66.575000000000003</c:v>
                </c:pt>
                <c:pt idx="84">
                  <c:v>67.19</c:v>
                </c:pt>
                <c:pt idx="85">
                  <c:v>67.804999999999993</c:v>
                </c:pt>
                <c:pt idx="86">
                  <c:v>68.42</c:v>
                </c:pt>
                <c:pt idx="87">
                  <c:v>69.034999999999997</c:v>
                </c:pt>
                <c:pt idx="88">
                  <c:v>69.649999999999991</c:v>
                </c:pt>
                <c:pt idx="89">
                  <c:v>70.265000000000001</c:v>
                </c:pt>
                <c:pt idx="90">
                  <c:v>70.88</c:v>
                </c:pt>
                <c:pt idx="91">
                  <c:v>71.49499999999999</c:v>
                </c:pt>
                <c:pt idx="92">
                  <c:v>72.11</c:v>
                </c:pt>
                <c:pt idx="93">
                  <c:v>72.724999999999994</c:v>
                </c:pt>
                <c:pt idx="94">
                  <c:v>73.34</c:v>
                </c:pt>
                <c:pt idx="95">
                  <c:v>73.954999999999998</c:v>
                </c:pt>
                <c:pt idx="96">
                  <c:v>74.569999999999993</c:v>
                </c:pt>
                <c:pt idx="97">
                  <c:v>75.185000000000002</c:v>
                </c:pt>
                <c:pt idx="98">
                  <c:v>75.8</c:v>
                </c:pt>
                <c:pt idx="99">
                  <c:v>76.414999999999992</c:v>
                </c:pt>
                <c:pt idx="100">
                  <c:v>77.03</c:v>
                </c:pt>
                <c:pt idx="101">
                  <c:v>77.644999999999996</c:v>
                </c:pt>
                <c:pt idx="102">
                  <c:v>78.259999999999991</c:v>
                </c:pt>
                <c:pt idx="103">
                  <c:v>78.875</c:v>
                </c:pt>
                <c:pt idx="104">
                  <c:v>79.489999999999995</c:v>
                </c:pt>
                <c:pt idx="105">
                  <c:v>80.105000000000004</c:v>
                </c:pt>
                <c:pt idx="106">
                  <c:v>80.72</c:v>
                </c:pt>
                <c:pt idx="107">
                  <c:v>81.334999999999994</c:v>
                </c:pt>
                <c:pt idx="108">
                  <c:v>81.95</c:v>
                </c:pt>
                <c:pt idx="109">
                  <c:v>82.564999999999998</c:v>
                </c:pt>
                <c:pt idx="110">
                  <c:v>83.18</c:v>
                </c:pt>
                <c:pt idx="111">
                  <c:v>83.795000000000002</c:v>
                </c:pt>
                <c:pt idx="112">
                  <c:v>84.41</c:v>
                </c:pt>
                <c:pt idx="113">
                  <c:v>85.025000000000006</c:v>
                </c:pt>
                <c:pt idx="114">
                  <c:v>85.64</c:v>
                </c:pt>
                <c:pt idx="115">
                  <c:v>86.254999999999995</c:v>
                </c:pt>
                <c:pt idx="116">
                  <c:v>86.87</c:v>
                </c:pt>
                <c:pt idx="117">
                  <c:v>87.484999999999999</c:v>
                </c:pt>
                <c:pt idx="118">
                  <c:v>88.1</c:v>
                </c:pt>
                <c:pt idx="119">
                  <c:v>88.715000000000003</c:v>
                </c:pt>
                <c:pt idx="120">
                  <c:v>89.33</c:v>
                </c:pt>
              </c:numCache>
            </c:numRef>
          </c:yVal>
          <c:smooth val="0"/>
          <c:extLst>
            <c:ext xmlns:c16="http://schemas.microsoft.com/office/drawing/2014/chart" uri="{C3380CC4-5D6E-409C-BE32-E72D297353CC}">
              <c16:uniqueId val="{00000001-550E-4AC3-A58B-CA30D9B224FE}"/>
            </c:ext>
          </c:extLst>
        </c:ser>
        <c:dLbls>
          <c:showLegendKey val="0"/>
          <c:showVal val="0"/>
          <c:showCatName val="0"/>
          <c:showSerName val="0"/>
          <c:showPercent val="0"/>
          <c:showBubbleSize val="0"/>
        </c:dLbls>
        <c:axId val="426385032"/>
        <c:axId val="427762160"/>
      </c:scatterChart>
      <c:valAx>
        <c:axId val="426385032"/>
        <c:scaling>
          <c:orientation val="minMax"/>
          <c:max val="58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Area (square inches)</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27762160"/>
        <c:crosses val="autoZero"/>
        <c:crossBetween val="midCat"/>
      </c:valAx>
      <c:valAx>
        <c:axId val="427762160"/>
        <c:scaling>
          <c:orientation val="minMax"/>
          <c:max val="12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Tota</a:t>
                </a:r>
                <a:r>
                  <a:rPr lang="en-US" baseline="0"/>
                  <a:t>l Energy Consumption </a:t>
                </a:r>
                <a:r>
                  <a:rPr lang="en-US"/>
                  <a:t> Minus Allowances (kWh)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26385032"/>
        <c:crosses val="autoZero"/>
        <c:crossBetween val="midCat"/>
      </c:valAx>
      <c:spPr>
        <a:noFill/>
        <a:ln>
          <a:noFill/>
        </a:ln>
        <a:effectLst/>
      </c:spPr>
    </c:plotArea>
    <c:legend>
      <c:legendPos val="r"/>
      <c:layout>
        <c:manualLayout>
          <c:xMode val="edge"/>
          <c:yMode val="edge"/>
          <c:x val="0.84029600257883585"/>
          <c:y val="0.79266538714418322"/>
          <c:w val="0.12196965370867391"/>
          <c:h val="0.12685384575008843"/>
        </c:manualLayout>
      </c:layout>
      <c:overlay val="0"/>
      <c:spPr>
        <a:solidFill>
          <a:schemeClr val="bg1"/>
        </a:solidFill>
        <a:ln>
          <a:solidFill>
            <a:schemeClr val="bg1">
              <a:lumMod val="75000"/>
            </a:schemeClr>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568960</xdr:colOff>
      <xdr:row>14</xdr:row>
      <xdr:rowOff>106680</xdr:rowOff>
    </xdr:from>
    <xdr:to>
      <xdr:col>11</xdr:col>
      <xdr:colOff>579120</xdr:colOff>
      <xdr:row>39</xdr:row>
      <xdr:rowOff>60960</xdr:rowOff>
    </xdr:to>
    <xdr:graphicFrame macro="">
      <xdr:nvGraphicFramePr>
        <xdr:cNvPr id="7" name="Chart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3"/>
  <sheetViews>
    <sheetView tabSelected="1" workbookViewId="0"/>
  </sheetViews>
  <sheetFormatPr defaultRowHeight="15" x14ac:dyDescent="0.25"/>
  <sheetData>
    <row r="2" spans="2:11" ht="15.75" x14ac:dyDescent="0.25">
      <c r="B2" s="53" t="s">
        <v>1487</v>
      </c>
      <c r="C2" s="54"/>
      <c r="D2" s="54"/>
      <c r="E2" s="54"/>
      <c r="F2" s="54"/>
      <c r="G2" s="54"/>
      <c r="H2" s="54"/>
      <c r="I2" s="54"/>
      <c r="J2" s="54"/>
      <c r="K2" s="55"/>
    </row>
    <row r="3" spans="2:11" ht="234.6" customHeight="1" x14ac:dyDescent="0.25">
      <c r="B3" s="56" t="s">
        <v>1489</v>
      </c>
      <c r="C3" s="57"/>
      <c r="D3" s="57"/>
      <c r="E3" s="57"/>
      <c r="F3" s="57"/>
      <c r="G3" s="57"/>
      <c r="H3" s="57"/>
      <c r="I3" s="57"/>
      <c r="J3" s="57"/>
      <c r="K3" s="58"/>
    </row>
  </sheetData>
  <mergeCells count="2">
    <mergeCell ref="B2:K2"/>
    <mergeCell ref="B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L981"/>
  <sheetViews>
    <sheetView zoomScale="70" zoomScaleNormal="70" workbookViewId="0"/>
  </sheetViews>
  <sheetFormatPr defaultColWidth="8.85546875" defaultRowHeight="12.75" x14ac:dyDescent="0.2"/>
  <cols>
    <col min="1" max="1" width="8.85546875" style="1"/>
    <col min="2" max="2" width="19.28515625" style="41" customWidth="1"/>
    <col min="3" max="42" width="10.7109375" style="41" customWidth="1"/>
    <col min="43" max="43" width="22.5703125" style="41" customWidth="1"/>
    <col min="44" max="49" width="10.7109375" style="41" customWidth="1"/>
    <col min="50" max="50" width="12.7109375" style="41" customWidth="1"/>
    <col min="51" max="51" width="12.28515625" style="41" customWidth="1"/>
    <col min="52" max="73" width="10.7109375" style="41" customWidth="1"/>
    <col min="74" max="74" width="8.42578125" style="1" customWidth="1"/>
    <col min="75" max="75" width="10.7109375" style="1" customWidth="1"/>
    <col min="76" max="76" width="8.85546875" style="1"/>
    <col min="77" max="77" width="8.85546875" style="1" customWidth="1"/>
    <col min="78" max="79" width="8.85546875" style="1"/>
    <col min="80" max="80" width="12.7109375" style="1" customWidth="1"/>
    <col min="81" max="81" width="8.85546875" style="1"/>
    <col min="82" max="82" width="15.28515625" style="5" customWidth="1"/>
    <col min="83" max="83" width="12" style="8" customWidth="1"/>
    <col min="84" max="85" width="10.42578125" style="1" customWidth="1"/>
    <col min="86" max="89" width="10.42578125" style="5" customWidth="1"/>
    <col min="90" max="16384" width="8.85546875" style="40"/>
  </cols>
  <sheetData>
    <row r="1" spans="1:89" s="38" customFormat="1" ht="126" customHeight="1" x14ac:dyDescent="0.2">
      <c r="A1" s="2" t="s">
        <v>1462</v>
      </c>
      <c r="B1" s="3" t="s">
        <v>0</v>
      </c>
      <c r="C1" s="3" t="s">
        <v>1</v>
      </c>
      <c r="D1" s="3" t="s">
        <v>2</v>
      </c>
      <c r="E1" s="3" t="s">
        <v>3</v>
      </c>
      <c r="F1" s="3" t="s">
        <v>4</v>
      </c>
      <c r="G1" s="3" t="s">
        <v>5</v>
      </c>
      <c r="H1" s="3" t="s">
        <v>6</v>
      </c>
      <c r="I1" s="3" t="s">
        <v>7</v>
      </c>
      <c r="J1" s="3" t="s">
        <v>8</v>
      </c>
      <c r="K1" s="3" t="s">
        <v>9</v>
      </c>
      <c r="L1" s="3" t="s">
        <v>10</v>
      </c>
      <c r="M1" s="3" t="s">
        <v>11</v>
      </c>
      <c r="N1" s="3" t="s">
        <v>12</v>
      </c>
      <c r="O1" s="3" t="s">
        <v>13</v>
      </c>
      <c r="P1" s="3" t="s">
        <v>14</v>
      </c>
      <c r="Q1" s="3" t="s">
        <v>15</v>
      </c>
      <c r="R1" s="3" t="s">
        <v>16</v>
      </c>
      <c r="S1" s="3" t="s">
        <v>17</v>
      </c>
      <c r="T1" s="3" t="s">
        <v>18</v>
      </c>
      <c r="U1" s="3" t="s">
        <v>19</v>
      </c>
      <c r="V1" s="3" t="s">
        <v>20</v>
      </c>
      <c r="W1" s="3" t="s">
        <v>21</v>
      </c>
      <c r="X1" s="3" t="s">
        <v>22</v>
      </c>
      <c r="Y1" s="3" t="s">
        <v>23</v>
      </c>
      <c r="Z1" s="3" t="s">
        <v>24</v>
      </c>
      <c r="AA1" s="3" t="s">
        <v>25</v>
      </c>
      <c r="AB1" s="3" t="s">
        <v>26</v>
      </c>
      <c r="AC1" s="3" t="s">
        <v>27</v>
      </c>
      <c r="AD1" s="3" t="s">
        <v>28</v>
      </c>
      <c r="AE1" s="3" t="s">
        <v>29</v>
      </c>
      <c r="AF1" s="3" t="s">
        <v>30</v>
      </c>
      <c r="AG1" s="3" t="s">
        <v>31</v>
      </c>
      <c r="AH1" s="3" t="s">
        <v>32</v>
      </c>
      <c r="AI1" s="3" t="s">
        <v>33</v>
      </c>
      <c r="AJ1" s="3" t="s">
        <v>34</v>
      </c>
      <c r="AK1" s="3" t="s">
        <v>35</v>
      </c>
      <c r="AL1" s="3" t="s">
        <v>30</v>
      </c>
      <c r="AM1" s="3" t="s">
        <v>36</v>
      </c>
      <c r="AN1" s="3" t="s">
        <v>37</v>
      </c>
      <c r="AO1" s="3" t="s">
        <v>38</v>
      </c>
      <c r="AP1" s="3" t="s">
        <v>39</v>
      </c>
      <c r="AQ1" s="3" t="s">
        <v>40</v>
      </c>
      <c r="AR1" s="3" t="s">
        <v>41</v>
      </c>
      <c r="AS1" s="3" t="s">
        <v>42</v>
      </c>
      <c r="AT1" s="3" t="s">
        <v>43</v>
      </c>
      <c r="AU1" s="3" t="s">
        <v>44</v>
      </c>
      <c r="AV1" s="3" t="s">
        <v>45</v>
      </c>
      <c r="AW1" s="3" t="s">
        <v>46</v>
      </c>
      <c r="AX1" s="3" t="s">
        <v>47</v>
      </c>
      <c r="AY1" s="3" t="s">
        <v>48</v>
      </c>
      <c r="AZ1" s="3" t="s">
        <v>49</v>
      </c>
      <c r="BA1" s="3" t="s">
        <v>50</v>
      </c>
      <c r="BB1" s="3" t="s">
        <v>51</v>
      </c>
      <c r="BC1" s="3" t="s">
        <v>52</v>
      </c>
      <c r="BD1" s="3" t="s">
        <v>53</v>
      </c>
      <c r="BE1" s="3" t="s">
        <v>54</v>
      </c>
      <c r="BF1" s="3" t="s">
        <v>55</v>
      </c>
      <c r="BG1" s="3" t="s">
        <v>56</v>
      </c>
      <c r="BH1" s="3" t="s">
        <v>57</v>
      </c>
      <c r="BI1" s="3" t="s">
        <v>58</v>
      </c>
      <c r="BJ1" s="3" t="s">
        <v>59</v>
      </c>
      <c r="BK1" s="3" t="s">
        <v>60</v>
      </c>
      <c r="BL1" s="3" t="s">
        <v>61</v>
      </c>
      <c r="BM1" s="3" t="s">
        <v>62</v>
      </c>
      <c r="BN1" s="3" t="s">
        <v>63</v>
      </c>
      <c r="BO1" s="3" t="s">
        <v>64</v>
      </c>
      <c r="BP1" s="3" t="s">
        <v>65</v>
      </c>
      <c r="BQ1" s="3" t="s">
        <v>66</v>
      </c>
      <c r="BR1" s="3" t="s">
        <v>67</v>
      </c>
      <c r="BS1" s="3" t="s">
        <v>68</v>
      </c>
      <c r="BT1" s="3" t="s">
        <v>69</v>
      </c>
      <c r="BU1" s="3" t="s">
        <v>70</v>
      </c>
      <c r="BV1" s="2" t="s">
        <v>1462</v>
      </c>
      <c r="BW1" s="4" t="s">
        <v>1151</v>
      </c>
      <c r="BX1" s="4" t="s">
        <v>1464</v>
      </c>
      <c r="BY1" s="4" t="s">
        <v>1463</v>
      </c>
      <c r="BZ1" s="4" t="s">
        <v>71</v>
      </c>
      <c r="CA1" s="4" t="s">
        <v>1152</v>
      </c>
      <c r="CB1" s="4" t="s">
        <v>1479</v>
      </c>
      <c r="CC1" s="4" t="s">
        <v>316</v>
      </c>
      <c r="CD1" s="4" t="s">
        <v>1465</v>
      </c>
      <c r="CE1" s="4" t="s">
        <v>1147</v>
      </c>
      <c r="CF1" s="4" t="s">
        <v>1484</v>
      </c>
      <c r="CG1" s="4" t="s">
        <v>1469</v>
      </c>
      <c r="CH1" s="4" t="s">
        <v>1472</v>
      </c>
      <c r="CI1" s="4" t="s">
        <v>1473</v>
      </c>
      <c r="CJ1" s="4" t="s">
        <v>1474</v>
      </c>
      <c r="CK1" s="4" t="s">
        <v>1475</v>
      </c>
    </row>
    <row r="2" spans="1:89" s="39" customFormat="1" ht="15.75" customHeight="1" x14ac:dyDescent="0.2">
      <c r="A2" s="39">
        <v>2</v>
      </c>
      <c r="B2" s="46" t="s">
        <v>72</v>
      </c>
      <c r="C2" s="46" t="s">
        <v>87</v>
      </c>
      <c r="D2" s="47">
        <v>42735</v>
      </c>
      <c r="E2" s="46" t="s">
        <v>74</v>
      </c>
      <c r="F2" s="46"/>
      <c r="G2" s="46" t="s">
        <v>1307</v>
      </c>
      <c r="H2" s="46" t="s">
        <v>75</v>
      </c>
      <c r="I2" s="46" t="s">
        <v>88</v>
      </c>
      <c r="J2" s="46"/>
      <c r="K2" s="46" t="s">
        <v>77</v>
      </c>
      <c r="L2" s="46"/>
      <c r="M2" s="48">
        <v>1000</v>
      </c>
      <c r="N2" s="48">
        <v>11.9</v>
      </c>
      <c r="O2" s="48">
        <v>21.4</v>
      </c>
      <c r="P2" s="48">
        <v>24.5</v>
      </c>
      <c r="Q2" s="48">
        <v>255.05</v>
      </c>
      <c r="R2" s="48">
        <v>1.78</v>
      </c>
      <c r="S2" s="48">
        <v>1080</v>
      </c>
      <c r="T2" s="48">
        <v>1920</v>
      </c>
      <c r="U2" s="48">
        <v>2.1</v>
      </c>
      <c r="V2" s="48">
        <v>8130</v>
      </c>
      <c r="W2" s="48">
        <v>60</v>
      </c>
      <c r="X2" s="48">
        <v>31.7</v>
      </c>
      <c r="Y2" s="46" t="s">
        <v>78</v>
      </c>
      <c r="Z2" s="46" t="s">
        <v>83</v>
      </c>
      <c r="AA2" s="46"/>
      <c r="AB2" s="46"/>
      <c r="AC2" s="46" t="s">
        <v>81</v>
      </c>
      <c r="AD2" s="46" t="s">
        <v>81</v>
      </c>
      <c r="AE2" s="46" t="s">
        <v>89</v>
      </c>
      <c r="AF2" s="46"/>
      <c r="AG2" s="46" t="s">
        <v>83</v>
      </c>
      <c r="AH2" s="46"/>
      <c r="AI2" s="46" t="s">
        <v>83</v>
      </c>
      <c r="AJ2" s="46" t="s">
        <v>83</v>
      </c>
      <c r="AK2" s="46" t="s">
        <v>90</v>
      </c>
      <c r="AL2" s="46"/>
      <c r="AM2" s="46" t="s">
        <v>83</v>
      </c>
      <c r="AN2" s="46" t="s">
        <v>83</v>
      </c>
      <c r="AO2" s="46" t="s">
        <v>83</v>
      </c>
      <c r="AP2" s="46" t="s">
        <v>91</v>
      </c>
      <c r="AQ2" s="46"/>
      <c r="AR2" s="46" t="s">
        <v>81</v>
      </c>
      <c r="AS2" s="46" t="s">
        <v>86</v>
      </c>
      <c r="AT2" s="46"/>
      <c r="AU2" s="48">
        <v>1</v>
      </c>
      <c r="AV2" s="46" t="s">
        <v>81</v>
      </c>
      <c r="AW2" s="46" t="s">
        <v>80</v>
      </c>
      <c r="AX2" s="48">
        <v>250</v>
      </c>
      <c r="AY2" s="48">
        <v>315.10000000000002</v>
      </c>
      <c r="AZ2" s="48">
        <v>304</v>
      </c>
      <c r="BA2" s="48">
        <v>200.6</v>
      </c>
      <c r="BB2" s="46"/>
      <c r="BC2" s="46"/>
      <c r="BD2" s="48">
        <v>13.5</v>
      </c>
      <c r="BE2" s="46"/>
      <c r="BF2" s="48">
        <v>0.3</v>
      </c>
      <c r="BG2" s="46"/>
      <c r="BH2" s="46"/>
      <c r="BI2" s="48">
        <v>0.14000000000000001</v>
      </c>
      <c r="BJ2" s="48">
        <v>43.11</v>
      </c>
      <c r="BK2" s="46"/>
      <c r="BL2" s="48">
        <v>56.7</v>
      </c>
      <c r="BM2" s="46"/>
      <c r="BN2" s="46"/>
      <c r="BO2" s="48">
        <v>0.19</v>
      </c>
      <c r="BP2" s="48">
        <v>0.34</v>
      </c>
      <c r="BQ2" s="46"/>
      <c r="BR2" s="48">
        <v>13.38</v>
      </c>
      <c r="BS2" s="48">
        <v>42.97</v>
      </c>
      <c r="BT2" s="46"/>
      <c r="BU2" s="48">
        <v>0</v>
      </c>
      <c r="BV2" s="39">
        <v>2</v>
      </c>
      <c r="BW2" s="39">
        <f t="shared" ref="BW2:BW65" si="0">IF(Q2&lt;171,1,IF(Q2&lt;226,2,IF(Q2&lt;266,3,IF(Q2&lt;385,4,5))))</f>
        <v>3</v>
      </c>
      <c r="BX2" s="39">
        <f>IF(COUNTIF($C$2:C2,C2)=1,1,0)</f>
        <v>1</v>
      </c>
      <c r="BY2" s="39">
        <f t="shared" ref="BY2:BY65" si="1">IF(Z2="EPD I (32.9% CIE LUV/99% sRGB area or greater)",1,IF(Z2="EPD II (38.4 CIE LUV/99% Adobe RGB area or greater)",2,0))</f>
        <v>0</v>
      </c>
      <c r="BZ2" s="39" t="b">
        <f t="shared" ref="BZ2:BZ65" si="2">ISNUMBER(SEARCH("Automatic Brightness Control",AI2))</f>
        <v>0</v>
      </c>
      <c r="CA2" s="39" t="b">
        <f t="array" ref="CA2">ISNUMBER(SEARCH("Touch Screen",$AI2))</f>
        <v>0</v>
      </c>
      <c r="CB2" s="39" t="b">
        <f>ISNUMBER(SEARCH("Occupancy Sensor",$AI2))</f>
        <v>0</v>
      </c>
      <c r="CC2" s="39" t="b">
        <f t="array" ref="CC2">ISNUMBER(SEARCH("Full Network Connectivity",$AI2))</f>
        <v>0</v>
      </c>
      <c r="CD2" s="49">
        <f t="shared" ref="CD2:CD65" si="3">8.76*((0.65*BF2)+(0.35*BD2))</f>
        <v>43.099199999999996</v>
      </c>
      <c r="CE2" s="50">
        <f>U2</f>
        <v>2.1</v>
      </c>
      <c r="CF2" s="39">
        <f t="shared" ref="CF2:CF65" si="4">IF(AND(U2&lt;=5, P2&lt;20),1,IF(AND(U2&lt;=5,P2&lt;23),2,IF(AND(U2&lt;=5,P2&lt;25),3,IF(AND(U2&lt;=5,P2&lt;30),4,IF(U2&lt;=5,5,IF(AND(U2&gt;5,P2&lt;20),6,IF(AND(U2&gt;5,P2&lt;23),7,IF(AND(U2&gt;5,P2&lt;25),8,IF(AND(U2&gt;5,P2&lt;30),9,10)))))))))</f>
        <v>3</v>
      </c>
      <c r="CG2" s="49">
        <f>IF($BW2=1,($Q2*'2. Monitor Criteria'!$C$4)+('2. Monitor Criteria'!$D$4*'1. Data'!$CE2)+'2. Monitor Criteria'!$C$6,IF('1. Data'!$BW2=2,($Q2*'2. Monitor Criteria'!$C$4)+('2. Monitor Criteria'!$D$4*'1. Data'!$CE2)+'2. Monitor Criteria'!$D$6,IF('1. Data'!$BW2=5,($Q2*'2. Monitor Criteria'!$C$4)+('2. Monitor Criteria'!$D$4*'1. Data'!$CE2)+'2. Monitor Criteria'!$F$6,($Q2*'2. Monitor Criteria'!$C$4)+('2. Monitor Criteria'!$D$4*'1. Data'!$CE2)+'2. Monitor Criteria'!$E$6)))</f>
        <v>48.230150000000009</v>
      </c>
      <c r="CH2" s="51">
        <f>CD2-('2. Monitor Criteria'!$D$4*CE2)</f>
        <v>34.720199999999991</v>
      </c>
      <c r="CI2" s="49">
        <f>IF($BY2=0,CH2,IF($BY2=1,CH2-('2. Monitor Criteria'!$B$10*'1. Data'!CG2),CH2-('2. Monitor Criteria'!$C$10*'1. Data'!CG2)))</f>
        <v>34.720199999999991</v>
      </c>
      <c r="CJ2" s="51">
        <f>IF($CA2=TRUE,CI2-(CG2*'2. Monitor Criteria'!$E$10),CI2)</f>
        <v>34.720199999999991</v>
      </c>
      <c r="CK2" s="51">
        <f>IF($BZ2=TRUE,CJ2-('1. Data'!CG2*'2. Monitor Criteria'!$D$10),CJ2)</f>
        <v>34.720199999999991</v>
      </c>
    </row>
    <row r="3" spans="1:89" s="39" customFormat="1" ht="15.75" customHeight="1" x14ac:dyDescent="0.2">
      <c r="A3" s="39">
        <v>3</v>
      </c>
      <c r="B3" s="46" t="s">
        <v>72</v>
      </c>
      <c r="C3" s="46" t="s">
        <v>1169</v>
      </c>
      <c r="D3" s="47">
        <v>42839</v>
      </c>
      <c r="E3" s="46" t="s">
        <v>74</v>
      </c>
      <c r="F3" s="46" t="s">
        <v>103</v>
      </c>
      <c r="G3" s="46" t="s">
        <v>1307</v>
      </c>
      <c r="H3" s="46" t="s">
        <v>75</v>
      </c>
      <c r="I3" s="46" t="s">
        <v>88</v>
      </c>
      <c r="J3" s="46" t="s">
        <v>103</v>
      </c>
      <c r="K3" s="46" t="s">
        <v>77</v>
      </c>
      <c r="L3" s="46" t="s">
        <v>103</v>
      </c>
      <c r="M3" s="48">
        <v>1000</v>
      </c>
      <c r="N3" s="48">
        <v>9.1</v>
      </c>
      <c r="O3" s="48">
        <v>16.100000000000001</v>
      </c>
      <c r="P3" s="48">
        <v>18.5</v>
      </c>
      <c r="Q3" s="48">
        <v>146.35</v>
      </c>
      <c r="R3" s="48">
        <v>1.78</v>
      </c>
      <c r="S3" s="48">
        <v>768</v>
      </c>
      <c r="T3" s="48">
        <v>1366</v>
      </c>
      <c r="U3" s="48">
        <v>1</v>
      </c>
      <c r="V3" s="48">
        <v>7168</v>
      </c>
      <c r="W3" s="48">
        <v>60</v>
      </c>
      <c r="X3" s="48">
        <v>33.4</v>
      </c>
      <c r="Y3" s="46" t="s">
        <v>78</v>
      </c>
      <c r="Z3" s="46" t="s">
        <v>83</v>
      </c>
      <c r="AA3" s="46"/>
      <c r="AB3" s="46"/>
      <c r="AC3" s="46" t="s">
        <v>81</v>
      </c>
      <c r="AD3" s="46" t="s">
        <v>80</v>
      </c>
      <c r="AE3" s="46" t="s">
        <v>93</v>
      </c>
      <c r="AF3" s="46" t="s">
        <v>103</v>
      </c>
      <c r="AG3" s="46" t="s">
        <v>83</v>
      </c>
      <c r="AH3" s="46" t="s">
        <v>103</v>
      </c>
      <c r="AI3" s="46" t="s">
        <v>83</v>
      </c>
      <c r="AJ3" s="46" t="s">
        <v>83</v>
      </c>
      <c r="AK3" s="46" t="s">
        <v>94</v>
      </c>
      <c r="AL3" s="46" t="s">
        <v>103</v>
      </c>
      <c r="AM3" s="46" t="s">
        <v>83</v>
      </c>
      <c r="AN3" s="46" t="s">
        <v>83</v>
      </c>
      <c r="AO3" s="46" t="s">
        <v>83</v>
      </c>
      <c r="AP3" s="46" t="s">
        <v>91</v>
      </c>
      <c r="AQ3" s="46" t="s">
        <v>103</v>
      </c>
      <c r="AR3" s="46" t="s">
        <v>81</v>
      </c>
      <c r="AS3" s="46" t="s">
        <v>86</v>
      </c>
      <c r="AT3" s="46" t="s">
        <v>103</v>
      </c>
      <c r="AU3" s="48">
        <v>5</v>
      </c>
      <c r="AV3" s="46" t="s">
        <v>81</v>
      </c>
      <c r="AW3" s="46" t="s">
        <v>81</v>
      </c>
      <c r="AX3" s="48">
        <v>250</v>
      </c>
      <c r="AY3" s="48">
        <v>275.10000000000002</v>
      </c>
      <c r="AZ3" s="48">
        <v>231.8</v>
      </c>
      <c r="BA3" s="48">
        <v>200</v>
      </c>
      <c r="BB3" s="46"/>
      <c r="BC3" s="46"/>
      <c r="BD3" s="48">
        <v>9.9</v>
      </c>
      <c r="BE3" s="46"/>
      <c r="BF3" s="48">
        <v>0.16</v>
      </c>
      <c r="BG3" s="46"/>
      <c r="BH3" s="46"/>
      <c r="BI3" s="48">
        <v>0.12</v>
      </c>
      <c r="BJ3" s="48">
        <v>31.26</v>
      </c>
      <c r="BK3" s="48">
        <v>31.26</v>
      </c>
      <c r="BL3" s="48">
        <v>35</v>
      </c>
      <c r="BM3" s="46"/>
      <c r="BN3" s="46"/>
      <c r="BO3" s="48">
        <v>0.18</v>
      </c>
      <c r="BP3" s="48">
        <v>0.25</v>
      </c>
      <c r="BQ3" s="46"/>
      <c r="BR3" s="48">
        <v>9.94</v>
      </c>
      <c r="BS3" s="48">
        <v>31.9</v>
      </c>
      <c r="BT3" s="46"/>
      <c r="BU3" s="48">
        <v>0</v>
      </c>
      <c r="BV3" s="39">
        <v>3</v>
      </c>
      <c r="BW3" s="39">
        <f t="shared" si="0"/>
        <v>1</v>
      </c>
      <c r="BX3" s="39">
        <f>IF(COUNTIF($C$2:C3,C3)=1,1,0)</f>
        <v>1</v>
      </c>
      <c r="BY3" s="39">
        <f t="shared" si="1"/>
        <v>0</v>
      </c>
      <c r="BZ3" s="39" t="b">
        <f t="shared" si="2"/>
        <v>0</v>
      </c>
      <c r="CA3" s="39" t="b">
        <f t="array" ref="CA3">ISNUMBER(SEARCH("Touch Screen",$AI3))</f>
        <v>0</v>
      </c>
      <c r="CB3" s="39" t="b">
        <f t="array" ref="CB3">ISNUMBER(SEARCH("Occupancy Sensor",$AI3))</f>
        <v>0</v>
      </c>
      <c r="CC3" s="39" t="b">
        <f t="array" ref="CC3">ISNUMBER(SEARCH("Full Network Connectivity",$AI3))</f>
        <v>0</v>
      </c>
      <c r="CD3" s="49">
        <f t="shared" si="3"/>
        <v>31.26444</v>
      </c>
      <c r="CE3" s="50">
        <f t="shared" ref="CE3:CE66" si="5">U3</f>
        <v>1</v>
      </c>
      <c r="CF3" s="39">
        <f t="shared" si="4"/>
        <v>1</v>
      </c>
      <c r="CG3" s="49">
        <f>IF($BW3=1,($Q3*'2. Monitor Criteria'!$C$4)+('2. Monitor Criteria'!$D$4*'1. Data'!$CE3)+'2. Monitor Criteria'!$C$6,IF('1. Data'!$BW3=2,($Q3*'2. Monitor Criteria'!$C$4)+('2. Monitor Criteria'!$D$4*'1. Data'!$CE3)+'2. Monitor Criteria'!$D$6,IF('1. Data'!$BW3=5,($Q3*'2. Monitor Criteria'!$C$4)+('2. Monitor Criteria'!$D$4*'1. Data'!$CE3)+'2. Monitor Criteria'!$F$6,($Q3*'2. Monitor Criteria'!$C$4)+('2. Monitor Criteria'!$D$4*'1. Data'!$CE3)+'2. Monitor Criteria'!$E$6)))</f>
        <v>30.771050000000002</v>
      </c>
      <c r="CH3" s="51">
        <f>CD3-('2. Monitor Criteria'!$D$4*CE3)</f>
        <v>27.274439999999998</v>
      </c>
      <c r="CI3" s="49">
        <f>IF($BY3=0,CH3,IF($BY3=1,CH3-('2. Monitor Criteria'!$B$10*'1. Data'!CG3),CH3-('2. Monitor Criteria'!$C$10*'1. Data'!CG3)))</f>
        <v>27.274439999999998</v>
      </c>
      <c r="CJ3" s="51">
        <f>IF($CA3=TRUE,CI3-(CG3*'2. Monitor Criteria'!$E$10),CI3)</f>
        <v>27.274439999999998</v>
      </c>
      <c r="CK3" s="51">
        <f>IF($BZ3=TRUE,CJ3-('1. Data'!CG3*'2. Monitor Criteria'!$D$10),CJ3)</f>
        <v>27.274439999999998</v>
      </c>
    </row>
    <row r="4" spans="1:89" s="39" customFormat="1" ht="15.75" customHeight="1" x14ac:dyDescent="0.2">
      <c r="A4" s="39">
        <v>5</v>
      </c>
      <c r="B4" s="46" t="s">
        <v>72</v>
      </c>
      <c r="C4" s="46" t="s">
        <v>92</v>
      </c>
      <c r="D4" s="47">
        <v>42370</v>
      </c>
      <c r="E4" s="46" t="s">
        <v>74</v>
      </c>
      <c r="F4" s="46"/>
      <c r="G4" s="46" t="s">
        <v>1307</v>
      </c>
      <c r="H4" s="46" t="s">
        <v>75</v>
      </c>
      <c r="I4" s="46" t="s">
        <v>76</v>
      </c>
      <c r="J4" s="46"/>
      <c r="K4" s="46" t="s">
        <v>77</v>
      </c>
      <c r="L4" s="46"/>
      <c r="M4" s="48">
        <v>500</v>
      </c>
      <c r="N4" s="48">
        <v>11.9</v>
      </c>
      <c r="O4" s="48">
        <v>14.8</v>
      </c>
      <c r="P4" s="48">
        <v>19</v>
      </c>
      <c r="Q4" s="48">
        <v>175.61</v>
      </c>
      <c r="R4" s="48">
        <v>1.25</v>
      </c>
      <c r="S4" s="48">
        <v>1024</v>
      </c>
      <c r="T4" s="48">
        <v>1280</v>
      </c>
      <c r="U4" s="48">
        <v>1.3</v>
      </c>
      <c r="V4" s="48">
        <v>7464</v>
      </c>
      <c r="W4" s="48">
        <v>60</v>
      </c>
      <c r="X4" s="48">
        <v>32.4</v>
      </c>
      <c r="Y4" s="46" t="s">
        <v>78</v>
      </c>
      <c r="Z4" s="46" t="s">
        <v>83</v>
      </c>
      <c r="AA4" s="46"/>
      <c r="AB4" s="46"/>
      <c r="AC4" s="46" t="s">
        <v>81</v>
      </c>
      <c r="AD4" s="46" t="s">
        <v>81</v>
      </c>
      <c r="AE4" s="46" t="s">
        <v>93</v>
      </c>
      <c r="AF4" s="46"/>
      <c r="AG4" s="46" t="s">
        <v>83</v>
      </c>
      <c r="AH4" s="46"/>
      <c r="AI4" s="46" t="s">
        <v>83</v>
      </c>
      <c r="AJ4" s="46" t="s">
        <v>83</v>
      </c>
      <c r="AK4" s="46" t="s">
        <v>94</v>
      </c>
      <c r="AL4" s="46"/>
      <c r="AM4" s="46" t="s">
        <v>83</v>
      </c>
      <c r="AN4" s="46" t="s">
        <v>83</v>
      </c>
      <c r="AO4" s="46" t="s">
        <v>83</v>
      </c>
      <c r="AP4" s="46" t="s">
        <v>91</v>
      </c>
      <c r="AQ4" s="46"/>
      <c r="AR4" s="46" t="s">
        <v>81</v>
      </c>
      <c r="AS4" s="46" t="s">
        <v>86</v>
      </c>
      <c r="AT4" s="46"/>
      <c r="AU4" s="48">
        <v>1</v>
      </c>
      <c r="AV4" s="46" t="s">
        <v>81</v>
      </c>
      <c r="AW4" s="46" t="s">
        <v>80</v>
      </c>
      <c r="AX4" s="48">
        <v>250</v>
      </c>
      <c r="AY4" s="48">
        <v>254.5</v>
      </c>
      <c r="AZ4" s="48">
        <v>224.5</v>
      </c>
      <c r="BA4" s="48">
        <v>202.7</v>
      </c>
      <c r="BB4" s="46"/>
      <c r="BC4" s="46"/>
      <c r="BD4" s="48">
        <v>13.17</v>
      </c>
      <c r="BE4" s="46"/>
      <c r="BF4" s="48">
        <v>0.34</v>
      </c>
      <c r="BG4" s="46"/>
      <c r="BH4" s="46"/>
      <c r="BI4" s="48">
        <v>0.15</v>
      </c>
      <c r="BJ4" s="48">
        <v>42.29</v>
      </c>
      <c r="BK4" s="48">
        <v>42.29</v>
      </c>
      <c r="BL4" s="48">
        <v>44.41</v>
      </c>
      <c r="BM4" s="46"/>
      <c r="BN4" s="46"/>
      <c r="BO4" s="48">
        <v>0.2</v>
      </c>
      <c r="BP4" s="48">
        <v>0.37</v>
      </c>
      <c r="BQ4" s="46"/>
      <c r="BR4" s="48">
        <v>13.09</v>
      </c>
      <c r="BS4" s="48">
        <v>42.26</v>
      </c>
      <c r="BT4" s="46"/>
      <c r="BU4" s="48">
        <v>0</v>
      </c>
      <c r="BV4" s="39">
        <v>5</v>
      </c>
      <c r="BW4" s="39">
        <f t="shared" si="0"/>
        <v>2</v>
      </c>
      <c r="BX4" s="39">
        <f>IF(COUNTIF($C$2:C4,C4)=1,1,0)</f>
        <v>1</v>
      </c>
      <c r="BY4" s="39">
        <f t="shared" si="1"/>
        <v>0</v>
      </c>
      <c r="BZ4" s="39" t="b">
        <f t="shared" si="2"/>
        <v>0</v>
      </c>
      <c r="CA4" s="39" t="b">
        <f t="array" ref="CA4">ISNUMBER(SEARCH("Touch Screen",$AI4))</f>
        <v>0</v>
      </c>
      <c r="CB4" s="39" t="b">
        <f t="array" ref="CB4">ISNUMBER(SEARCH("Occupancy Sensor",$AI4))</f>
        <v>0</v>
      </c>
      <c r="CC4" s="39" t="b">
        <f t="array" ref="CC4">ISNUMBER(SEARCH("Full Network Connectivity",$AI4))</f>
        <v>0</v>
      </c>
      <c r="CD4" s="49">
        <f t="shared" si="3"/>
        <v>42.315179999999998</v>
      </c>
      <c r="CE4" s="50">
        <f t="shared" si="5"/>
        <v>1.3</v>
      </c>
      <c r="CF4" s="39">
        <f t="shared" si="4"/>
        <v>1</v>
      </c>
      <c r="CG4" s="49">
        <f>IF($BW4=1,($Q4*'2. Monitor Criteria'!$C$4)+('2. Monitor Criteria'!$D$4*'1. Data'!$CE4)+'2. Monitor Criteria'!$C$6,IF('1. Data'!$BW4=2,($Q4*'2. Monitor Criteria'!$C$4)+('2. Monitor Criteria'!$D$4*'1. Data'!$CE4)+'2. Monitor Criteria'!$D$6,IF('1. Data'!$BW4=5,($Q4*'2. Monitor Criteria'!$C$4)+('2. Monitor Criteria'!$D$4*'1. Data'!$CE4)+'2. Monitor Criteria'!$F$6,($Q4*'2. Monitor Criteria'!$C$4)+('2. Monitor Criteria'!$D$4*'1. Data'!$CE4)+'2. Monitor Criteria'!$E$6)))</f>
        <v>36.797029999999999</v>
      </c>
      <c r="CH4" s="51">
        <f>CD4-('2. Monitor Criteria'!$D$4*CE4)</f>
        <v>37.12818</v>
      </c>
      <c r="CI4" s="49">
        <f>IF($BY4=0,CH4,IF($BY4=1,CH4-('2. Monitor Criteria'!$B$10*'1. Data'!CG4),CH4-('2. Monitor Criteria'!$C$10*'1. Data'!CG4)))</f>
        <v>37.12818</v>
      </c>
      <c r="CJ4" s="51">
        <f>IF($CA4=TRUE,CI4-(CG4*'2. Monitor Criteria'!$E$10),CI4)</f>
        <v>37.12818</v>
      </c>
      <c r="CK4" s="51">
        <f>IF($BZ4=TRUE,CJ4-('1. Data'!CG4*'2. Monitor Criteria'!$D$10),CJ4)</f>
        <v>37.12818</v>
      </c>
    </row>
    <row r="5" spans="1:89" s="39" customFormat="1" ht="15.75" customHeight="1" x14ac:dyDescent="0.2">
      <c r="A5" s="39">
        <v>6</v>
      </c>
      <c r="B5" s="46" t="s">
        <v>72</v>
      </c>
      <c r="C5" s="46" t="s">
        <v>95</v>
      </c>
      <c r="D5" s="47">
        <v>42095</v>
      </c>
      <c r="E5" s="46" t="s">
        <v>74</v>
      </c>
      <c r="F5" s="46"/>
      <c r="G5" s="46" t="s">
        <v>1307</v>
      </c>
      <c r="H5" s="46" t="s">
        <v>75</v>
      </c>
      <c r="I5" s="46" t="s">
        <v>76</v>
      </c>
      <c r="J5" s="46"/>
      <c r="K5" s="46" t="s">
        <v>77</v>
      </c>
      <c r="L5" s="46"/>
      <c r="M5" s="48">
        <v>1000</v>
      </c>
      <c r="N5" s="48">
        <v>10.3</v>
      </c>
      <c r="O5" s="48">
        <v>16.5</v>
      </c>
      <c r="P5" s="48">
        <v>19.399999999999999</v>
      </c>
      <c r="Q5" s="48">
        <v>170.22</v>
      </c>
      <c r="R5" s="48">
        <v>1.6</v>
      </c>
      <c r="S5" s="48">
        <v>900</v>
      </c>
      <c r="T5" s="48">
        <v>1440</v>
      </c>
      <c r="U5" s="48">
        <v>1.3</v>
      </c>
      <c r="V5" s="48">
        <v>7613</v>
      </c>
      <c r="W5" s="48">
        <v>60</v>
      </c>
      <c r="X5" s="48">
        <v>84</v>
      </c>
      <c r="Y5" s="46" t="s">
        <v>78</v>
      </c>
      <c r="Z5" s="46" t="s">
        <v>83</v>
      </c>
      <c r="AA5" s="46"/>
      <c r="AB5" s="46"/>
      <c r="AC5" s="46" t="s">
        <v>81</v>
      </c>
      <c r="AD5" s="46" t="s">
        <v>81</v>
      </c>
      <c r="AE5" s="46" t="s">
        <v>96</v>
      </c>
      <c r="AF5" s="46" t="s">
        <v>97</v>
      </c>
      <c r="AG5" s="46" t="s">
        <v>98</v>
      </c>
      <c r="AH5" s="46"/>
      <c r="AI5" s="46" t="s">
        <v>99</v>
      </c>
      <c r="AJ5" s="46" t="s">
        <v>83</v>
      </c>
      <c r="AK5" s="46" t="s">
        <v>94</v>
      </c>
      <c r="AL5" s="46" t="s">
        <v>97</v>
      </c>
      <c r="AM5" s="46" t="s">
        <v>83</v>
      </c>
      <c r="AN5" s="46" t="s">
        <v>83</v>
      </c>
      <c r="AO5" s="46" t="s">
        <v>83</v>
      </c>
      <c r="AP5" s="46" t="s">
        <v>91</v>
      </c>
      <c r="AQ5" s="46"/>
      <c r="AR5" s="46" t="s">
        <v>81</v>
      </c>
      <c r="AS5" s="46" t="s">
        <v>100</v>
      </c>
      <c r="AT5" s="46"/>
      <c r="AU5" s="48">
        <v>1</v>
      </c>
      <c r="AV5" s="46" t="s">
        <v>81</v>
      </c>
      <c r="AW5" s="46" t="s">
        <v>81</v>
      </c>
      <c r="AX5" s="48">
        <v>300</v>
      </c>
      <c r="AY5" s="48">
        <v>309.39999999999998</v>
      </c>
      <c r="AZ5" s="48">
        <v>309.39999999999998</v>
      </c>
      <c r="BA5" s="48">
        <v>200.4</v>
      </c>
      <c r="BB5" s="46"/>
      <c r="BC5" s="46"/>
      <c r="BD5" s="48">
        <v>9.9499999999999993</v>
      </c>
      <c r="BE5" s="46"/>
      <c r="BF5" s="48">
        <v>0.24</v>
      </c>
      <c r="BG5" s="46"/>
      <c r="BH5" s="46"/>
      <c r="BI5" s="48">
        <v>0.16</v>
      </c>
      <c r="BJ5" s="48">
        <v>31.9</v>
      </c>
      <c r="BK5" s="48">
        <v>31.9</v>
      </c>
      <c r="BL5" s="48">
        <v>43.2</v>
      </c>
      <c r="BM5" s="46"/>
      <c r="BN5" s="46"/>
      <c r="BO5" s="48">
        <v>0.2</v>
      </c>
      <c r="BP5" s="48">
        <v>0.28000000000000003</v>
      </c>
      <c r="BQ5" s="46"/>
      <c r="BR5" s="48">
        <v>10.11</v>
      </c>
      <c r="BS5" s="48">
        <v>32.58</v>
      </c>
      <c r="BT5" s="46"/>
      <c r="BU5" s="48">
        <v>0</v>
      </c>
      <c r="BV5" s="39">
        <v>6</v>
      </c>
      <c r="BW5" s="39">
        <f t="shared" si="0"/>
        <v>1</v>
      </c>
      <c r="BX5" s="39">
        <f>IF(COUNTIF($C$2:C5,C5)=1,1,0)</f>
        <v>1</v>
      </c>
      <c r="BY5" s="39">
        <f t="shared" si="1"/>
        <v>0</v>
      </c>
      <c r="BZ5" s="39" t="b">
        <f t="shared" si="2"/>
        <v>0</v>
      </c>
      <c r="CA5" s="39" t="b">
        <f t="array" ref="CA5">ISNUMBER(SEARCH("Touch Screen",$AI5))</f>
        <v>0</v>
      </c>
      <c r="CB5" s="39" t="b">
        <f t="array" ref="CB5">ISNUMBER(SEARCH("Occupancy Sensor",$AI5))</f>
        <v>0</v>
      </c>
      <c r="CC5" s="39" t="b">
        <f t="array" ref="CC5">ISNUMBER(SEARCH("Full Network Connectivity",$AI5))</f>
        <v>0</v>
      </c>
      <c r="CD5" s="49">
        <f t="shared" si="3"/>
        <v>31.873259999999995</v>
      </c>
      <c r="CE5" s="50">
        <f t="shared" si="5"/>
        <v>1.3</v>
      </c>
      <c r="CF5" s="39">
        <f t="shared" si="4"/>
        <v>1</v>
      </c>
      <c r="CG5" s="49">
        <f>IF($BW5=1,($Q5*'2. Monitor Criteria'!$C$4)+('2. Monitor Criteria'!$D$4*'1. Data'!$CE5)+'2. Monitor Criteria'!$C$6,IF('1. Data'!$BW5=2,($Q5*'2. Monitor Criteria'!$C$4)+('2. Monitor Criteria'!$D$4*'1. Data'!$CE5)+'2. Monitor Criteria'!$D$6,IF('1. Data'!$BW5=5,($Q5*'2. Monitor Criteria'!$C$4)+('2. Monitor Criteria'!$D$4*'1. Data'!$CE5)+'2. Monitor Criteria'!$F$6,($Q5*'2. Monitor Criteria'!$C$4)+('2. Monitor Criteria'!$D$4*'1. Data'!$CE5)+'2. Monitor Criteria'!$E$6)))</f>
        <v>34.904060000000001</v>
      </c>
      <c r="CH5" s="51">
        <f>CD5-('2. Monitor Criteria'!$D$4*CE5)</f>
        <v>26.686259999999994</v>
      </c>
      <c r="CI5" s="49">
        <f>IF($BY5=0,CH5,IF($BY5=1,CH5-('2. Monitor Criteria'!$B$10*'1. Data'!CG5),CH5-('2. Monitor Criteria'!$C$10*'1. Data'!CG5)))</f>
        <v>26.686259999999994</v>
      </c>
      <c r="CJ5" s="51">
        <f>IF($CA5=TRUE,CI5-(CG5*'2. Monitor Criteria'!$E$10),CI5)</f>
        <v>26.686259999999994</v>
      </c>
      <c r="CK5" s="51">
        <f>IF($BZ5=TRUE,CJ5-('1. Data'!CG5*'2. Monitor Criteria'!$D$10),CJ5)</f>
        <v>26.686259999999994</v>
      </c>
    </row>
    <row r="6" spans="1:89" s="39" customFormat="1" ht="15.75" customHeight="1" x14ac:dyDescent="0.2">
      <c r="A6" s="39">
        <v>7</v>
      </c>
      <c r="B6" s="46" t="s">
        <v>72</v>
      </c>
      <c r="C6" s="46" t="s">
        <v>101</v>
      </c>
      <c r="D6" s="47">
        <v>42736</v>
      </c>
      <c r="E6" s="46" t="s">
        <v>74</v>
      </c>
      <c r="F6" s="46" t="s">
        <v>102</v>
      </c>
      <c r="G6" s="46" t="s">
        <v>1307</v>
      </c>
      <c r="H6" s="46" t="s">
        <v>75</v>
      </c>
      <c r="I6" s="46" t="s">
        <v>88</v>
      </c>
      <c r="J6" s="46" t="s">
        <v>103</v>
      </c>
      <c r="K6" s="46" t="s">
        <v>77</v>
      </c>
      <c r="L6" s="46" t="s">
        <v>103</v>
      </c>
      <c r="M6" s="48">
        <v>1000</v>
      </c>
      <c r="N6" s="48">
        <v>10.6</v>
      </c>
      <c r="O6" s="48">
        <v>18.8</v>
      </c>
      <c r="P6" s="48">
        <v>21.5</v>
      </c>
      <c r="Q6" s="48">
        <v>198.08</v>
      </c>
      <c r="R6" s="48">
        <v>1.78</v>
      </c>
      <c r="S6" s="48">
        <v>1080</v>
      </c>
      <c r="T6" s="48">
        <v>1920</v>
      </c>
      <c r="U6" s="48">
        <v>2.1</v>
      </c>
      <c r="V6" s="48">
        <v>10469</v>
      </c>
      <c r="W6" s="48">
        <v>60</v>
      </c>
      <c r="X6" s="48">
        <v>31.5</v>
      </c>
      <c r="Y6" s="46" t="s">
        <v>83</v>
      </c>
      <c r="Z6" s="46" t="s">
        <v>83</v>
      </c>
      <c r="AA6" s="46"/>
      <c r="AB6" s="46"/>
      <c r="AC6" s="46" t="s">
        <v>81</v>
      </c>
      <c r="AD6" s="46" t="s">
        <v>80</v>
      </c>
      <c r="AE6" s="46" t="s">
        <v>93</v>
      </c>
      <c r="AF6" s="46" t="s">
        <v>103</v>
      </c>
      <c r="AG6" s="46" t="s">
        <v>83</v>
      </c>
      <c r="AH6" s="46" t="s">
        <v>103</v>
      </c>
      <c r="AI6" s="46" t="s">
        <v>83</v>
      </c>
      <c r="AJ6" s="46" t="s">
        <v>83</v>
      </c>
      <c r="AK6" s="46" t="s">
        <v>94</v>
      </c>
      <c r="AL6" s="46" t="s">
        <v>103</v>
      </c>
      <c r="AM6" s="46" t="s">
        <v>83</v>
      </c>
      <c r="AN6" s="46" t="s">
        <v>83</v>
      </c>
      <c r="AO6" s="46" t="s">
        <v>83</v>
      </c>
      <c r="AP6" s="46" t="s">
        <v>91</v>
      </c>
      <c r="AQ6" s="46" t="s">
        <v>103</v>
      </c>
      <c r="AR6" s="46" t="s">
        <v>81</v>
      </c>
      <c r="AS6" s="46" t="s">
        <v>86</v>
      </c>
      <c r="AT6" s="46" t="s">
        <v>103</v>
      </c>
      <c r="AU6" s="48">
        <v>1</v>
      </c>
      <c r="AV6" s="46" t="s">
        <v>81</v>
      </c>
      <c r="AW6" s="46" t="s">
        <v>81</v>
      </c>
      <c r="AX6" s="48">
        <v>220</v>
      </c>
      <c r="AY6" s="48">
        <v>270.89999999999998</v>
      </c>
      <c r="AZ6" s="48">
        <v>221.4</v>
      </c>
      <c r="BA6" s="48">
        <v>200</v>
      </c>
      <c r="BB6" s="46"/>
      <c r="BC6" s="46"/>
      <c r="BD6" s="48">
        <v>16.100000000000001</v>
      </c>
      <c r="BE6" s="46"/>
      <c r="BF6" s="48">
        <v>0.16</v>
      </c>
      <c r="BG6" s="46"/>
      <c r="BH6" s="46"/>
      <c r="BI6" s="48">
        <v>0.11</v>
      </c>
      <c r="BJ6" s="48">
        <v>50.28</v>
      </c>
      <c r="BK6" s="48">
        <v>50.28</v>
      </c>
      <c r="BL6" s="48">
        <v>50.6</v>
      </c>
      <c r="BM6" s="46"/>
      <c r="BN6" s="46"/>
      <c r="BO6" s="48">
        <v>0.12</v>
      </c>
      <c r="BP6" s="48">
        <v>0.25</v>
      </c>
      <c r="BQ6" s="46"/>
      <c r="BR6" s="48">
        <v>16.04</v>
      </c>
      <c r="BS6" s="48">
        <v>50.6</v>
      </c>
      <c r="BT6" s="46"/>
      <c r="BU6" s="48">
        <v>0</v>
      </c>
      <c r="BV6" s="39">
        <v>7</v>
      </c>
      <c r="BW6" s="39">
        <f t="shared" si="0"/>
        <v>2</v>
      </c>
      <c r="BX6" s="39">
        <f>IF(COUNTIF($C$2:C6,C6)=1,1,0)</f>
        <v>1</v>
      </c>
      <c r="BY6" s="39">
        <f t="shared" si="1"/>
        <v>0</v>
      </c>
      <c r="BZ6" s="39" t="b">
        <f t="shared" si="2"/>
        <v>0</v>
      </c>
      <c r="CA6" s="39" t="b">
        <f t="array" ref="CA6">ISNUMBER(SEARCH("Touch Screen",$AI6))</f>
        <v>0</v>
      </c>
      <c r="CB6" s="39" t="b">
        <f t="array" ref="CB6">ISNUMBER(SEARCH("Occupancy Sensor",$AI6))</f>
        <v>0</v>
      </c>
      <c r="CC6" s="39" t="b">
        <f t="array" ref="CC6">ISNUMBER(SEARCH("Full Network Connectivity",$AI6))</f>
        <v>0</v>
      </c>
      <c r="CD6" s="49">
        <f t="shared" si="3"/>
        <v>50.27364</v>
      </c>
      <c r="CE6" s="50">
        <f t="shared" si="5"/>
        <v>2.1</v>
      </c>
      <c r="CF6" s="39">
        <f t="shared" si="4"/>
        <v>2</v>
      </c>
      <c r="CG6" s="49">
        <f>IF($BW6=1,($Q6*'2. Monitor Criteria'!$C$4)+('2. Monitor Criteria'!$D$4*'1. Data'!$CE6)+'2. Monitor Criteria'!$C$6,IF('1. Data'!$BW6=2,($Q6*'2. Monitor Criteria'!$C$4)+('2. Monitor Criteria'!$D$4*'1. Data'!$CE6)+'2. Monitor Criteria'!$D$6,IF('1. Data'!$BW6=5,($Q6*'2. Monitor Criteria'!$C$4)+('2. Monitor Criteria'!$D$4*'1. Data'!$CE6)+'2. Monitor Criteria'!$F$6,($Q6*'2. Monitor Criteria'!$C$4)+('2. Monitor Criteria'!$D$4*'1. Data'!$CE6)+'2. Monitor Criteria'!$E$6)))</f>
        <v>42.752839999999999</v>
      </c>
      <c r="CH6" s="51">
        <f>CD6-('2. Monitor Criteria'!$D$4*CE6)</f>
        <v>41.894639999999995</v>
      </c>
      <c r="CI6" s="49">
        <f>IF($BY6=0,CH6,IF($BY6=1,CH6-('2. Monitor Criteria'!$B$10*'1. Data'!CG6),CH6-('2. Monitor Criteria'!$C$10*'1. Data'!CG6)))</f>
        <v>41.894639999999995</v>
      </c>
      <c r="CJ6" s="51">
        <f>IF($CA6=TRUE,CI6-(CG6*'2. Monitor Criteria'!$E$10),CI6)</f>
        <v>41.894639999999995</v>
      </c>
      <c r="CK6" s="51">
        <f>IF($BZ6=TRUE,CJ6-('1. Data'!CG6*'2. Monitor Criteria'!$D$10),CJ6)</f>
        <v>41.894639999999995</v>
      </c>
    </row>
    <row r="7" spans="1:89" s="39" customFormat="1" ht="15.75" customHeight="1" x14ac:dyDescent="0.2">
      <c r="A7" s="39">
        <v>8</v>
      </c>
      <c r="B7" s="46" t="s">
        <v>72</v>
      </c>
      <c r="C7" s="46" t="s">
        <v>104</v>
      </c>
      <c r="D7" s="47">
        <v>42370</v>
      </c>
      <c r="E7" s="46" t="s">
        <v>74</v>
      </c>
      <c r="F7" s="46"/>
      <c r="G7" s="46" t="s">
        <v>1307</v>
      </c>
      <c r="H7" s="46" t="s">
        <v>75</v>
      </c>
      <c r="I7" s="46" t="s">
        <v>88</v>
      </c>
      <c r="J7" s="46"/>
      <c r="K7" s="46" t="s">
        <v>77</v>
      </c>
      <c r="L7" s="46"/>
      <c r="M7" s="48">
        <v>500</v>
      </c>
      <c r="N7" s="48">
        <v>10.6</v>
      </c>
      <c r="O7" s="48">
        <v>18.8</v>
      </c>
      <c r="P7" s="48">
        <v>21.5</v>
      </c>
      <c r="Q7" s="48">
        <v>198.08</v>
      </c>
      <c r="R7" s="48">
        <v>1.78</v>
      </c>
      <c r="S7" s="48">
        <v>1080</v>
      </c>
      <c r="T7" s="48">
        <v>1920</v>
      </c>
      <c r="U7" s="48">
        <v>2.1</v>
      </c>
      <c r="V7" s="48">
        <v>10469</v>
      </c>
      <c r="W7" s="48">
        <v>60</v>
      </c>
      <c r="X7" s="48">
        <v>31.5</v>
      </c>
      <c r="Y7" s="46" t="s">
        <v>78</v>
      </c>
      <c r="Z7" s="46" t="s">
        <v>83</v>
      </c>
      <c r="AA7" s="48">
        <v>180</v>
      </c>
      <c r="AB7" s="48">
        <v>180</v>
      </c>
      <c r="AC7" s="46" t="s">
        <v>81</v>
      </c>
      <c r="AD7" s="46" t="s">
        <v>81</v>
      </c>
      <c r="AE7" s="46" t="s">
        <v>105</v>
      </c>
      <c r="AF7" s="46" t="s">
        <v>106</v>
      </c>
      <c r="AG7" s="46" t="s">
        <v>83</v>
      </c>
      <c r="AH7" s="46"/>
      <c r="AI7" s="46" t="s">
        <v>83</v>
      </c>
      <c r="AJ7" s="46" t="s">
        <v>83</v>
      </c>
      <c r="AK7" s="46" t="s">
        <v>90</v>
      </c>
      <c r="AL7" s="46" t="s">
        <v>106</v>
      </c>
      <c r="AM7" s="46" t="s">
        <v>83</v>
      </c>
      <c r="AN7" s="46" t="s">
        <v>83</v>
      </c>
      <c r="AO7" s="46" t="s">
        <v>83</v>
      </c>
      <c r="AP7" s="46" t="s">
        <v>91</v>
      </c>
      <c r="AQ7" s="46"/>
      <c r="AR7" s="46" t="s">
        <v>81</v>
      </c>
      <c r="AS7" s="46" t="s">
        <v>86</v>
      </c>
      <c r="AT7" s="46"/>
      <c r="AU7" s="48">
        <v>1</v>
      </c>
      <c r="AV7" s="46" t="s">
        <v>81</v>
      </c>
      <c r="AW7" s="46" t="s">
        <v>80</v>
      </c>
      <c r="AX7" s="48">
        <v>200</v>
      </c>
      <c r="AY7" s="48">
        <v>255.9</v>
      </c>
      <c r="AZ7" s="48">
        <v>227.8</v>
      </c>
      <c r="BA7" s="48">
        <v>200</v>
      </c>
      <c r="BB7" s="46"/>
      <c r="BC7" s="46"/>
      <c r="BD7" s="48">
        <v>14.42</v>
      </c>
      <c r="BE7" s="46"/>
      <c r="BF7" s="48">
        <v>0.97</v>
      </c>
      <c r="BG7" s="46"/>
      <c r="BH7" s="46"/>
      <c r="BI7" s="48">
        <v>0.11</v>
      </c>
      <c r="BJ7" s="48">
        <v>49.71</v>
      </c>
      <c r="BK7" s="48">
        <v>49.71</v>
      </c>
      <c r="BL7" s="48">
        <v>50.6</v>
      </c>
      <c r="BM7" s="46"/>
      <c r="BN7" s="46"/>
      <c r="BO7" s="48">
        <v>0.16</v>
      </c>
      <c r="BP7" s="48">
        <v>1</v>
      </c>
      <c r="BQ7" s="46"/>
      <c r="BR7" s="48">
        <v>14.36</v>
      </c>
      <c r="BS7" s="48">
        <v>49.74</v>
      </c>
      <c r="BT7" s="46"/>
      <c r="BU7" s="48">
        <v>0</v>
      </c>
      <c r="BV7" s="39">
        <v>8</v>
      </c>
      <c r="BW7" s="39">
        <f t="shared" si="0"/>
        <v>2</v>
      </c>
      <c r="BX7" s="39">
        <f>IF(COUNTIF($C$2:C7,C7)=1,1,0)</f>
        <v>1</v>
      </c>
      <c r="BY7" s="39">
        <f t="shared" si="1"/>
        <v>0</v>
      </c>
      <c r="BZ7" s="39" t="b">
        <f t="shared" si="2"/>
        <v>0</v>
      </c>
      <c r="CA7" s="39" t="b">
        <f t="array" ref="CA7">ISNUMBER(SEARCH("Touch Screen",$AI7))</f>
        <v>0</v>
      </c>
      <c r="CB7" s="39" t="b">
        <f t="array" ref="CB7">ISNUMBER(SEARCH("Occupancy Sensor",$AI7))</f>
        <v>0</v>
      </c>
      <c r="CC7" s="39" t="b">
        <f t="array" ref="CC7">ISNUMBER(SEARCH("Full Network Connectivity",$AI7))</f>
        <v>0</v>
      </c>
      <c r="CD7" s="49">
        <f t="shared" si="3"/>
        <v>49.734899999999996</v>
      </c>
      <c r="CE7" s="50">
        <f t="shared" si="5"/>
        <v>2.1</v>
      </c>
      <c r="CF7" s="39">
        <f t="shared" si="4"/>
        <v>2</v>
      </c>
      <c r="CG7" s="49">
        <f>IF($BW7=1,($Q7*'2. Monitor Criteria'!$C$4)+('2. Monitor Criteria'!$D$4*'1. Data'!$CE7)+'2. Monitor Criteria'!$C$6,IF('1. Data'!$BW7=2,($Q7*'2. Monitor Criteria'!$C$4)+('2. Monitor Criteria'!$D$4*'1. Data'!$CE7)+'2. Monitor Criteria'!$D$6,IF('1. Data'!$BW7=5,($Q7*'2. Monitor Criteria'!$C$4)+('2. Monitor Criteria'!$D$4*'1. Data'!$CE7)+'2. Monitor Criteria'!$F$6,($Q7*'2. Monitor Criteria'!$C$4)+('2. Monitor Criteria'!$D$4*'1. Data'!$CE7)+'2. Monitor Criteria'!$E$6)))</f>
        <v>42.752839999999999</v>
      </c>
      <c r="CH7" s="51">
        <f>CD7-('2. Monitor Criteria'!$D$4*CE7)</f>
        <v>41.355899999999991</v>
      </c>
      <c r="CI7" s="49">
        <f>IF($BY7=0,CH7,IF($BY7=1,CH7-('2. Monitor Criteria'!$B$10*'1. Data'!CG7),CH7-('2. Monitor Criteria'!$C$10*'1. Data'!CG7)))</f>
        <v>41.355899999999991</v>
      </c>
      <c r="CJ7" s="51">
        <f>IF($CA7=TRUE,CI7-(CG7*'2. Monitor Criteria'!$E$10),CI7)</f>
        <v>41.355899999999991</v>
      </c>
      <c r="CK7" s="51">
        <f>IF($BZ7=TRUE,CJ7-('1. Data'!CG7*'2. Monitor Criteria'!$D$10),CJ7)</f>
        <v>41.355899999999991</v>
      </c>
    </row>
    <row r="8" spans="1:89" s="39" customFormat="1" ht="15.75" customHeight="1" x14ac:dyDescent="0.2">
      <c r="A8" s="39">
        <v>9</v>
      </c>
      <c r="B8" s="46" t="s">
        <v>72</v>
      </c>
      <c r="C8" s="46" t="s">
        <v>107</v>
      </c>
      <c r="D8" s="47">
        <v>42736</v>
      </c>
      <c r="E8" s="46" t="s">
        <v>74</v>
      </c>
      <c r="F8" s="46" t="s">
        <v>1308</v>
      </c>
      <c r="G8" s="46" t="s">
        <v>1307</v>
      </c>
      <c r="H8" s="46" t="s">
        <v>75</v>
      </c>
      <c r="I8" s="46" t="s">
        <v>88</v>
      </c>
      <c r="J8" s="46" t="s">
        <v>103</v>
      </c>
      <c r="K8" s="46" t="s">
        <v>77</v>
      </c>
      <c r="L8" s="46" t="s">
        <v>103</v>
      </c>
      <c r="M8" s="48">
        <v>1000</v>
      </c>
      <c r="N8" s="48">
        <v>11.8</v>
      </c>
      <c r="O8" s="48">
        <v>20.9</v>
      </c>
      <c r="P8" s="48">
        <v>24</v>
      </c>
      <c r="Q8" s="48">
        <v>246.62</v>
      </c>
      <c r="R8" s="48">
        <v>1.78</v>
      </c>
      <c r="S8" s="48">
        <v>1080</v>
      </c>
      <c r="T8" s="48">
        <v>1920</v>
      </c>
      <c r="U8" s="48">
        <v>2</v>
      </c>
      <c r="V8" s="48">
        <v>8436</v>
      </c>
      <c r="W8" s="48">
        <v>60</v>
      </c>
      <c r="X8" s="48">
        <v>32.700000000000003</v>
      </c>
      <c r="Y8" s="46" t="s">
        <v>78</v>
      </c>
      <c r="Z8" s="46" t="s">
        <v>83</v>
      </c>
      <c r="AA8" s="46"/>
      <c r="AB8" s="46"/>
      <c r="AC8" s="46" t="s">
        <v>81</v>
      </c>
      <c r="AD8" s="46" t="s">
        <v>80</v>
      </c>
      <c r="AE8" s="46" t="s">
        <v>108</v>
      </c>
      <c r="AF8" s="46" t="s">
        <v>103</v>
      </c>
      <c r="AG8" s="46" t="s">
        <v>99</v>
      </c>
      <c r="AH8" s="46" t="s">
        <v>103</v>
      </c>
      <c r="AI8" s="46" t="s">
        <v>99</v>
      </c>
      <c r="AJ8" s="46" t="s">
        <v>83</v>
      </c>
      <c r="AK8" s="46" t="s">
        <v>90</v>
      </c>
      <c r="AL8" s="46" t="s">
        <v>103</v>
      </c>
      <c r="AM8" s="46" t="s">
        <v>83</v>
      </c>
      <c r="AN8" s="46" t="s">
        <v>83</v>
      </c>
      <c r="AO8" s="46" t="s">
        <v>83</v>
      </c>
      <c r="AP8" s="46" t="s">
        <v>91</v>
      </c>
      <c r="AQ8" s="46" t="s">
        <v>103</v>
      </c>
      <c r="AR8" s="46" t="s">
        <v>81</v>
      </c>
      <c r="AS8" s="46" t="s">
        <v>86</v>
      </c>
      <c r="AT8" s="46" t="s">
        <v>103</v>
      </c>
      <c r="AU8" s="48">
        <v>0</v>
      </c>
      <c r="AV8" s="46" t="s">
        <v>81</v>
      </c>
      <c r="AW8" s="46" t="s">
        <v>81</v>
      </c>
      <c r="AX8" s="48">
        <v>250</v>
      </c>
      <c r="AY8" s="48">
        <v>295</v>
      </c>
      <c r="AZ8" s="48">
        <v>239</v>
      </c>
      <c r="BA8" s="48">
        <v>200</v>
      </c>
      <c r="BB8" s="46"/>
      <c r="BC8" s="46"/>
      <c r="BD8" s="48">
        <v>17.18</v>
      </c>
      <c r="BE8" s="46"/>
      <c r="BF8" s="48">
        <v>0.26</v>
      </c>
      <c r="BG8" s="46"/>
      <c r="BH8" s="46"/>
      <c r="BI8" s="48">
        <v>0.2</v>
      </c>
      <c r="BJ8" s="48">
        <v>54.15</v>
      </c>
      <c r="BK8" s="48">
        <v>54.15</v>
      </c>
      <c r="BL8" s="48">
        <v>54.9</v>
      </c>
      <c r="BM8" s="46"/>
      <c r="BN8" s="46"/>
      <c r="BO8" s="48">
        <v>0.23</v>
      </c>
      <c r="BP8" s="48">
        <v>0.33</v>
      </c>
      <c r="BQ8" s="46"/>
      <c r="BR8" s="48">
        <v>17.11</v>
      </c>
      <c r="BS8" s="48">
        <v>54.34</v>
      </c>
      <c r="BT8" s="46"/>
      <c r="BU8" s="48">
        <v>0</v>
      </c>
      <c r="BV8" s="39">
        <v>9</v>
      </c>
      <c r="BW8" s="39">
        <f t="shared" si="0"/>
        <v>3</v>
      </c>
      <c r="BX8" s="39">
        <f>IF(COUNTIF($C$2:C8,C8)=1,1,0)</f>
        <v>1</v>
      </c>
      <c r="BY8" s="39">
        <f t="shared" si="1"/>
        <v>0</v>
      </c>
      <c r="BZ8" s="39" t="b">
        <f t="shared" si="2"/>
        <v>0</v>
      </c>
      <c r="CA8" s="39" t="b">
        <f t="array" ref="CA8">ISNUMBER(SEARCH("Touch Screen",$AI8))</f>
        <v>0</v>
      </c>
      <c r="CB8" s="39" t="b">
        <f t="array" ref="CB8">ISNUMBER(SEARCH("Occupancy Sensor",$AI8))</f>
        <v>0</v>
      </c>
      <c r="CC8" s="39" t="b">
        <f t="array" ref="CC8">ISNUMBER(SEARCH("Full Network Connectivity",$AI8))</f>
        <v>0</v>
      </c>
      <c r="CD8" s="49">
        <f t="shared" si="3"/>
        <v>54.154319999999991</v>
      </c>
      <c r="CE8" s="50">
        <f t="shared" si="5"/>
        <v>2</v>
      </c>
      <c r="CF8" s="39">
        <f t="shared" si="4"/>
        <v>3</v>
      </c>
      <c r="CG8" s="49">
        <f>IF($BW8=1,($Q8*'2. Monitor Criteria'!$C$4)+('2. Monitor Criteria'!$D$4*'1. Data'!$CE8)+'2. Monitor Criteria'!$C$6,IF('1. Data'!$BW8=2,($Q8*'2. Monitor Criteria'!$C$4)+('2. Monitor Criteria'!$D$4*'1. Data'!$CE8)+'2. Monitor Criteria'!$D$6,IF('1. Data'!$BW8=5,($Q8*'2. Monitor Criteria'!$C$4)+('2. Monitor Criteria'!$D$4*'1. Data'!$CE8)+'2. Monitor Criteria'!$F$6,($Q8*'2. Monitor Criteria'!$C$4)+('2. Monitor Criteria'!$D$4*'1. Data'!$CE8)+'2. Monitor Criteria'!$E$6)))</f>
        <v>46.794260000000008</v>
      </c>
      <c r="CH8" s="51">
        <f>CD8-('2. Monitor Criteria'!$D$4*CE8)</f>
        <v>46.174319999999994</v>
      </c>
      <c r="CI8" s="49">
        <f>IF($BY8=0,CH8,IF($BY8=1,CH8-('2. Monitor Criteria'!$B$10*'1. Data'!CG8),CH8-('2. Monitor Criteria'!$C$10*'1. Data'!CG8)))</f>
        <v>46.174319999999994</v>
      </c>
      <c r="CJ8" s="51">
        <f>IF($CA8=TRUE,CI8-(CG8*'2. Monitor Criteria'!$E$10),CI8)</f>
        <v>46.174319999999994</v>
      </c>
      <c r="CK8" s="51">
        <f>IF($BZ8=TRUE,CJ8-('1. Data'!CG8*'2. Monitor Criteria'!$D$10),CJ8)</f>
        <v>46.174319999999994</v>
      </c>
    </row>
    <row r="9" spans="1:89" s="39" customFormat="1" ht="15.75" customHeight="1" x14ac:dyDescent="0.2">
      <c r="A9" s="39">
        <v>10</v>
      </c>
      <c r="B9" s="46" t="s">
        <v>72</v>
      </c>
      <c r="C9" s="46" t="s">
        <v>109</v>
      </c>
      <c r="D9" s="47">
        <v>42516</v>
      </c>
      <c r="E9" s="46" t="s">
        <v>74</v>
      </c>
      <c r="F9" s="46" t="s">
        <v>110</v>
      </c>
      <c r="G9" s="46" t="s">
        <v>1307</v>
      </c>
      <c r="H9" s="46" t="s">
        <v>75</v>
      </c>
      <c r="I9" s="46" t="s">
        <v>88</v>
      </c>
      <c r="J9" s="46"/>
      <c r="K9" s="46" t="s">
        <v>77</v>
      </c>
      <c r="L9" s="46"/>
      <c r="M9" s="48">
        <v>1000</v>
      </c>
      <c r="N9" s="48">
        <v>11.5</v>
      </c>
      <c r="O9" s="48">
        <v>20.5</v>
      </c>
      <c r="P9" s="48">
        <v>23.5</v>
      </c>
      <c r="Q9" s="48">
        <v>235.98</v>
      </c>
      <c r="R9" s="48">
        <v>1.78</v>
      </c>
      <c r="S9" s="48">
        <v>1080</v>
      </c>
      <c r="T9" s="48">
        <v>1920</v>
      </c>
      <c r="U9" s="48">
        <v>2.1</v>
      </c>
      <c r="V9" s="48">
        <v>8787</v>
      </c>
      <c r="W9" s="48">
        <v>60</v>
      </c>
      <c r="X9" s="48">
        <v>0.3</v>
      </c>
      <c r="Y9" s="46" t="s">
        <v>83</v>
      </c>
      <c r="Z9" s="46" t="s">
        <v>83</v>
      </c>
      <c r="AA9" s="46"/>
      <c r="AB9" s="46"/>
      <c r="AC9" s="46" t="s">
        <v>81</v>
      </c>
      <c r="AD9" s="46" t="s">
        <v>81</v>
      </c>
      <c r="AE9" s="46" t="s">
        <v>111</v>
      </c>
      <c r="AF9" s="46"/>
      <c r="AG9" s="46" t="s">
        <v>83</v>
      </c>
      <c r="AH9" s="46"/>
      <c r="AI9" s="46" t="s">
        <v>83</v>
      </c>
      <c r="AJ9" s="46" t="s">
        <v>83</v>
      </c>
      <c r="AK9" s="46" t="s">
        <v>84</v>
      </c>
      <c r="AL9" s="46"/>
      <c r="AM9" s="46" t="s">
        <v>83</v>
      </c>
      <c r="AN9" s="46" t="s">
        <v>83</v>
      </c>
      <c r="AO9" s="46" t="s">
        <v>83</v>
      </c>
      <c r="AP9" s="46" t="s">
        <v>91</v>
      </c>
      <c r="AQ9" s="46"/>
      <c r="AR9" s="46" t="s">
        <v>81</v>
      </c>
      <c r="AS9" s="46" t="s">
        <v>86</v>
      </c>
      <c r="AT9" s="46"/>
      <c r="AU9" s="48">
        <v>5</v>
      </c>
      <c r="AV9" s="46" t="s">
        <v>81</v>
      </c>
      <c r="AW9" s="46" t="s">
        <v>81</v>
      </c>
      <c r="AX9" s="48">
        <v>250</v>
      </c>
      <c r="AY9" s="48">
        <v>294.3</v>
      </c>
      <c r="AZ9" s="48">
        <v>294</v>
      </c>
      <c r="BA9" s="48">
        <v>200</v>
      </c>
      <c r="BB9" s="46"/>
      <c r="BC9" s="46"/>
      <c r="BD9" s="48">
        <v>16.7</v>
      </c>
      <c r="BE9" s="46"/>
      <c r="BF9" s="48">
        <v>0.25</v>
      </c>
      <c r="BG9" s="48">
        <v>0</v>
      </c>
      <c r="BH9" s="46"/>
      <c r="BI9" s="48">
        <v>0.18</v>
      </c>
      <c r="BJ9" s="48">
        <v>52.63</v>
      </c>
      <c r="BK9" s="48">
        <v>52.63</v>
      </c>
      <c r="BL9" s="48">
        <v>52.9</v>
      </c>
      <c r="BM9" s="46"/>
      <c r="BN9" s="46"/>
      <c r="BO9" s="48">
        <v>0.22</v>
      </c>
      <c r="BP9" s="48">
        <v>0.3</v>
      </c>
      <c r="BQ9" s="48">
        <v>0</v>
      </c>
      <c r="BR9" s="48">
        <v>16.61</v>
      </c>
      <c r="BS9" s="48">
        <v>52.63</v>
      </c>
      <c r="BT9" s="46"/>
      <c r="BU9" s="48">
        <v>0</v>
      </c>
      <c r="BV9" s="39">
        <v>10</v>
      </c>
      <c r="BW9" s="39">
        <f t="shared" si="0"/>
        <v>3</v>
      </c>
      <c r="BX9" s="39">
        <f>IF(COUNTIF($C$2:C9,C9)=1,1,0)</f>
        <v>1</v>
      </c>
      <c r="BY9" s="39">
        <f t="shared" si="1"/>
        <v>0</v>
      </c>
      <c r="BZ9" s="39" t="b">
        <f t="shared" si="2"/>
        <v>0</v>
      </c>
      <c r="CA9" s="39" t="b">
        <f t="array" ref="CA9">ISNUMBER(SEARCH("Touch Screen",$AI9))</f>
        <v>0</v>
      </c>
      <c r="CB9" s="39" t="b">
        <f t="array" ref="CB9">ISNUMBER(SEARCH("Occupancy Sensor",$AI9))</f>
        <v>0</v>
      </c>
      <c r="CC9" s="39" t="b">
        <f t="array" ref="CC9">ISNUMBER(SEARCH("Full Network Connectivity",$AI9))</f>
        <v>0</v>
      </c>
      <c r="CD9" s="49">
        <f t="shared" si="3"/>
        <v>52.625699999999995</v>
      </c>
      <c r="CE9" s="50">
        <f t="shared" si="5"/>
        <v>2.1</v>
      </c>
      <c r="CF9" s="39">
        <f t="shared" si="4"/>
        <v>3</v>
      </c>
      <c r="CG9" s="49">
        <f>IF($BW9=1,($Q9*'2. Monitor Criteria'!$C$4)+('2. Monitor Criteria'!$D$4*'1. Data'!$CE9)+'2. Monitor Criteria'!$C$6,IF('1. Data'!$BW9=2,($Q9*'2. Monitor Criteria'!$C$4)+('2. Monitor Criteria'!$D$4*'1. Data'!$CE9)+'2. Monitor Criteria'!$D$6,IF('1. Data'!$BW9=5,($Q9*'2. Monitor Criteria'!$C$4)+('2. Monitor Criteria'!$D$4*'1. Data'!$CE9)+'2. Monitor Criteria'!$F$6,($Q9*'2. Monitor Criteria'!$C$4)+('2. Monitor Criteria'!$D$4*'1. Data'!$CE9)+'2. Monitor Criteria'!$E$6)))</f>
        <v>45.884540000000001</v>
      </c>
      <c r="CH9" s="51">
        <f>CD9-('2. Monitor Criteria'!$D$4*CE9)</f>
        <v>44.24669999999999</v>
      </c>
      <c r="CI9" s="49">
        <f>IF($BY9=0,CH9,IF($BY9=1,CH9-('2. Monitor Criteria'!$B$10*'1. Data'!CG9),CH9-('2. Monitor Criteria'!$C$10*'1. Data'!CG9)))</f>
        <v>44.24669999999999</v>
      </c>
      <c r="CJ9" s="51">
        <f>IF($CA9=TRUE,CI9-(CG9*'2. Monitor Criteria'!$E$10),CI9)</f>
        <v>44.24669999999999</v>
      </c>
      <c r="CK9" s="51">
        <f>IF($BZ9=TRUE,CJ9-('1. Data'!CG9*'2. Monitor Criteria'!$D$10),CJ9)</f>
        <v>44.24669999999999</v>
      </c>
    </row>
    <row r="10" spans="1:89" s="39" customFormat="1" ht="15.75" customHeight="1" x14ac:dyDescent="0.2">
      <c r="A10" s="39">
        <v>11</v>
      </c>
      <c r="B10" s="46" t="s">
        <v>72</v>
      </c>
      <c r="C10" s="46" t="s">
        <v>112</v>
      </c>
      <c r="D10" s="47">
        <v>42954</v>
      </c>
      <c r="E10" s="46" t="s">
        <v>74</v>
      </c>
      <c r="F10" s="46"/>
      <c r="G10" s="46" t="s">
        <v>1309</v>
      </c>
      <c r="H10" s="46" t="s">
        <v>75</v>
      </c>
      <c r="I10" s="46" t="s">
        <v>88</v>
      </c>
      <c r="J10" s="46"/>
      <c r="K10" s="46" t="s">
        <v>77</v>
      </c>
      <c r="L10" s="46"/>
      <c r="M10" s="48">
        <v>1000</v>
      </c>
      <c r="N10" s="48">
        <v>11.7</v>
      </c>
      <c r="O10" s="48">
        <v>20.7</v>
      </c>
      <c r="P10" s="48">
        <v>23.8</v>
      </c>
      <c r="Q10" s="48">
        <v>242.04</v>
      </c>
      <c r="R10" s="48">
        <v>1.78</v>
      </c>
      <c r="S10" s="48">
        <v>1080</v>
      </c>
      <c r="T10" s="48">
        <v>1920</v>
      </c>
      <c r="U10" s="48">
        <v>2.1</v>
      </c>
      <c r="V10" s="48">
        <v>8567</v>
      </c>
      <c r="W10" s="48">
        <v>60</v>
      </c>
      <c r="X10" s="48">
        <v>0.3</v>
      </c>
      <c r="Y10" s="46" t="s">
        <v>83</v>
      </c>
      <c r="Z10" s="46" t="s">
        <v>83</v>
      </c>
      <c r="AA10" s="46"/>
      <c r="AB10" s="46"/>
      <c r="AC10" s="46" t="s">
        <v>81</v>
      </c>
      <c r="AD10" s="46" t="s">
        <v>81</v>
      </c>
      <c r="AE10" s="46" t="s">
        <v>108</v>
      </c>
      <c r="AF10" s="46"/>
      <c r="AG10" s="46" t="s">
        <v>83</v>
      </c>
      <c r="AH10" s="46"/>
      <c r="AI10" s="46" t="s">
        <v>83</v>
      </c>
      <c r="AJ10" s="46" t="s">
        <v>83</v>
      </c>
      <c r="AK10" s="46" t="s">
        <v>90</v>
      </c>
      <c r="AL10" s="46"/>
      <c r="AM10" s="46" t="s">
        <v>83</v>
      </c>
      <c r="AN10" s="46" t="s">
        <v>83</v>
      </c>
      <c r="AO10" s="46" t="s">
        <v>83</v>
      </c>
      <c r="AP10" s="46" t="s">
        <v>91</v>
      </c>
      <c r="AQ10" s="46"/>
      <c r="AR10" s="46" t="s">
        <v>81</v>
      </c>
      <c r="AS10" s="46" t="s">
        <v>86</v>
      </c>
      <c r="AT10" s="46"/>
      <c r="AU10" s="48">
        <v>2</v>
      </c>
      <c r="AV10" s="46" t="s">
        <v>81</v>
      </c>
      <c r="AW10" s="46" t="s">
        <v>81</v>
      </c>
      <c r="AX10" s="48">
        <v>250</v>
      </c>
      <c r="AY10" s="48">
        <v>317.89999999999998</v>
      </c>
      <c r="AZ10" s="48">
        <v>224.5</v>
      </c>
      <c r="BA10" s="48">
        <v>200</v>
      </c>
      <c r="BB10" s="46"/>
      <c r="BC10" s="46"/>
      <c r="BD10" s="48">
        <v>16.62</v>
      </c>
      <c r="BE10" s="46"/>
      <c r="BF10" s="48">
        <v>0.23</v>
      </c>
      <c r="BG10" s="48">
        <v>0</v>
      </c>
      <c r="BH10" s="46"/>
      <c r="BI10" s="48">
        <v>0.15</v>
      </c>
      <c r="BJ10" s="48">
        <v>52.27</v>
      </c>
      <c r="BK10" s="48">
        <v>52.27</v>
      </c>
      <c r="BL10" s="48">
        <v>54.1</v>
      </c>
      <c r="BM10" s="46"/>
      <c r="BN10" s="46"/>
      <c r="BO10" s="48">
        <v>0.21</v>
      </c>
      <c r="BP10" s="48">
        <v>0.28000000000000003</v>
      </c>
      <c r="BQ10" s="48">
        <v>0</v>
      </c>
      <c r="BR10" s="48">
        <v>15.37</v>
      </c>
      <c r="BS10" s="48">
        <v>48.72</v>
      </c>
      <c r="BT10" s="46"/>
      <c r="BU10" s="48">
        <v>0</v>
      </c>
      <c r="BV10" s="39">
        <v>11</v>
      </c>
      <c r="BW10" s="39">
        <f t="shared" si="0"/>
        <v>3</v>
      </c>
      <c r="BX10" s="39">
        <f>IF(COUNTIF($C$2:C10,C10)=1,1,0)</f>
        <v>1</v>
      </c>
      <c r="BY10" s="39">
        <f t="shared" si="1"/>
        <v>0</v>
      </c>
      <c r="BZ10" s="39" t="b">
        <f t="shared" si="2"/>
        <v>0</v>
      </c>
      <c r="CA10" s="39" t="b">
        <f t="array" ref="CA10">ISNUMBER(SEARCH("Touch Screen",$AI10))</f>
        <v>0</v>
      </c>
      <c r="CB10" s="39" t="b">
        <f t="array" ref="CB10">ISNUMBER(SEARCH("Occupancy Sensor",$AI10))</f>
        <v>0</v>
      </c>
      <c r="CC10" s="39" t="b">
        <f t="array" ref="CC10">ISNUMBER(SEARCH("Full Network Connectivity",$AI10))</f>
        <v>0</v>
      </c>
      <c r="CD10" s="49">
        <f t="shared" si="3"/>
        <v>52.266539999999999</v>
      </c>
      <c r="CE10" s="50">
        <f t="shared" si="5"/>
        <v>2.1</v>
      </c>
      <c r="CF10" s="39">
        <f t="shared" si="4"/>
        <v>3</v>
      </c>
      <c r="CG10" s="49">
        <f>IF($BW10=1,($Q10*'2. Monitor Criteria'!$C$4)+('2. Monitor Criteria'!$D$4*'1. Data'!$CE10)+'2. Monitor Criteria'!$C$6,IF('1. Data'!$BW10=2,($Q10*'2. Monitor Criteria'!$C$4)+('2. Monitor Criteria'!$D$4*'1. Data'!$CE10)+'2. Monitor Criteria'!$D$6,IF('1. Data'!$BW10=5,($Q10*'2. Monitor Criteria'!$C$4)+('2. Monitor Criteria'!$D$4*'1. Data'!$CE10)+'2. Monitor Criteria'!$F$6,($Q10*'2. Monitor Criteria'!$C$4)+('2. Monitor Criteria'!$D$4*'1. Data'!$CE10)+'2. Monitor Criteria'!$E$6)))</f>
        <v>46.629919999999998</v>
      </c>
      <c r="CH10" s="51">
        <f>CD10-('2. Monitor Criteria'!$D$4*CE10)</f>
        <v>43.887540000000001</v>
      </c>
      <c r="CI10" s="49">
        <f>IF($BY10=0,CH10,IF($BY10=1,CH10-('2. Monitor Criteria'!$B$10*'1. Data'!CG10),CH10-('2. Monitor Criteria'!$C$10*'1. Data'!CG10)))</f>
        <v>43.887540000000001</v>
      </c>
      <c r="CJ10" s="51">
        <f>IF($CA10=TRUE,CI10-(CG10*'2. Monitor Criteria'!$E$10),CI10)</f>
        <v>43.887540000000001</v>
      </c>
      <c r="CK10" s="51">
        <f>IF($BZ10=TRUE,CJ10-('1. Data'!CG10*'2. Monitor Criteria'!$D$10),CJ10)</f>
        <v>43.887540000000001</v>
      </c>
    </row>
    <row r="11" spans="1:89" s="39" customFormat="1" ht="15.75" customHeight="1" x14ac:dyDescent="0.2">
      <c r="A11" s="39">
        <v>12</v>
      </c>
      <c r="B11" s="46" t="s">
        <v>72</v>
      </c>
      <c r="C11" s="46" t="s">
        <v>112</v>
      </c>
      <c r="D11" s="47">
        <v>42663</v>
      </c>
      <c r="E11" s="46" t="s">
        <v>74</v>
      </c>
      <c r="F11" s="46"/>
      <c r="G11" s="46" t="s">
        <v>1307</v>
      </c>
      <c r="H11" s="46" t="s">
        <v>75</v>
      </c>
      <c r="I11" s="46" t="s">
        <v>76</v>
      </c>
      <c r="J11" s="46"/>
      <c r="K11" s="46" t="s">
        <v>77</v>
      </c>
      <c r="L11" s="46"/>
      <c r="M11" s="48">
        <v>1000</v>
      </c>
      <c r="N11" s="48">
        <v>11.7</v>
      </c>
      <c r="O11" s="48">
        <v>20.8</v>
      </c>
      <c r="P11" s="48">
        <v>23.8</v>
      </c>
      <c r="Q11" s="48">
        <v>242.18</v>
      </c>
      <c r="R11" s="48">
        <v>1.78</v>
      </c>
      <c r="S11" s="48">
        <v>1080</v>
      </c>
      <c r="T11" s="48">
        <v>1920</v>
      </c>
      <c r="U11" s="48">
        <v>2.1</v>
      </c>
      <c r="V11" s="48">
        <v>8562</v>
      </c>
      <c r="W11" s="48">
        <v>60</v>
      </c>
      <c r="X11" s="48">
        <v>32.700000000000003</v>
      </c>
      <c r="Y11" s="46" t="s">
        <v>114</v>
      </c>
      <c r="Z11" s="46" t="s">
        <v>83</v>
      </c>
      <c r="AA11" s="46"/>
      <c r="AB11" s="46"/>
      <c r="AC11" s="46" t="s">
        <v>81</v>
      </c>
      <c r="AD11" s="46" t="s">
        <v>81</v>
      </c>
      <c r="AE11" s="46" t="s">
        <v>115</v>
      </c>
      <c r="AF11" s="46" t="s">
        <v>97</v>
      </c>
      <c r="AG11" s="46" t="s">
        <v>98</v>
      </c>
      <c r="AH11" s="46"/>
      <c r="AI11" s="46" t="s">
        <v>99</v>
      </c>
      <c r="AJ11" s="46" t="s">
        <v>83</v>
      </c>
      <c r="AK11" s="46" t="s">
        <v>84</v>
      </c>
      <c r="AL11" s="46" t="s">
        <v>97</v>
      </c>
      <c r="AM11" s="46" t="s">
        <v>83</v>
      </c>
      <c r="AN11" s="46" t="s">
        <v>83</v>
      </c>
      <c r="AO11" s="46" t="s">
        <v>83</v>
      </c>
      <c r="AP11" s="46" t="s">
        <v>91</v>
      </c>
      <c r="AQ11" s="46"/>
      <c r="AR11" s="46" t="s">
        <v>81</v>
      </c>
      <c r="AS11" s="46" t="s">
        <v>100</v>
      </c>
      <c r="AT11" s="46"/>
      <c r="AU11" s="48">
        <v>1</v>
      </c>
      <c r="AV11" s="46" t="s">
        <v>81</v>
      </c>
      <c r="AW11" s="46" t="s">
        <v>81</v>
      </c>
      <c r="AX11" s="48">
        <v>250</v>
      </c>
      <c r="AY11" s="48">
        <v>301.89999999999998</v>
      </c>
      <c r="AZ11" s="48">
        <v>299</v>
      </c>
      <c r="BA11" s="48">
        <v>200.2</v>
      </c>
      <c r="BB11" s="46"/>
      <c r="BC11" s="46"/>
      <c r="BD11" s="48">
        <v>12.5</v>
      </c>
      <c r="BE11" s="46"/>
      <c r="BF11" s="48">
        <v>0.16</v>
      </c>
      <c r="BG11" s="46"/>
      <c r="BH11" s="46"/>
      <c r="BI11" s="48">
        <v>0.08</v>
      </c>
      <c r="BJ11" s="48">
        <v>39.229999999999997</v>
      </c>
      <c r="BK11" s="48">
        <v>39.229999999999997</v>
      </c>
      <c r="BL11" s="48">
        <v>54.15</v>
      </c>
      <c r="BM11" s="46"/>
      <c r="BN11" s="46"/>
      <c r="BO11" s="48">
        <v>0.12</v>
      </c>
      <c r="BP11" s="48">
        <v>0.19</v>
      </c>
      <c r="BQ11" s="46"/>
      <c r="BR11" s="48">
        <v>12.62</v>
      </c>
      <c r="BS11" s="48">
        <v>39.799999999999997</v>
      </c>
      <c r="BT11" s="46"/>
      <c r="BU11" s="48">
        <v>0</v>
      </c>
      <c r="BV11" s="39">
        <v>12</v>
      </c>
      <c r="BW11" s="39">
        <f t="shared" si="0"/>
        <v>3</v>
      </c>
      <c r="BX11" s="39">
        <f>IF(COUNTIF($C$2:C11,C11)=1,1,0)</f>
        <v>0</v>
      </c>
      <c r="BY11" s="39">
        <f t="shared" si="1"/>
        <v>0</v>
      </c>
      <c r="BZ11" s="39" t="b">
        <f t="shared" si="2"/>
        <v>0</v>
      </c>
      <c r="CA11" s="39" t="b">
        <f t="array" ref="CA11">ISNUMBER(SEARCH("Touch Screen",$AI11))</f>
        <v>0</v>
      </c>
      <c r="CB11" s="39" t="b">
        <f t="array" ref="CB11">ISNUMBER(SEARCH("Occupancy Sensor",$AI11))</f>
        <v>0</v>
      </c>
      <c r="CC11" s="39" t="b">
        <f t="array" ref="CC11">ISNUMBER(SEARCH("Full Network Connectivity",$AI11))</f>
        <v>0</v>
      </c>
      <c r="CD11" s="49">
        <f t="shared" si="3"/>
        <v>39.236040000000003</v>
      </c>
      <c r="CE11" s="50">
        <f t="shared" si="5"/>
        <v>2.1</v>
      </c>
      <c r="CF11" s="39">
        <f t="shared" si="4"/>
        <v>3</v>
      </c>
      <c r="CG11" s="49">
        <f>IF($BW11=1,($Q11*'2. Monitor Criteria'!$C$4)+('2. Monitor Criteria'!$D$4*'1. Data'!$CE11)+'2. Monitor Criteria'!$C$6,IF('1. Data'!$BW11=2,($Q11*'2. Monitor Criteria'!$C$4)+('2. Monitor Criteria'!$D$4*'1. Data'!$CE11)+'2. Monitor Criteria'!$D$6,IF('1. Data'!$BW11=5,($Q11*'2. Monitor Criteria'!$C$4)+('2. Monitor Criteria'!$D$4*'1. Data'!$CE11)+'2. Monitor Criteria'!$F$6,($Q11*'2. Monitor Criteria'!$C$4)+('2. Monitor Criteria'!$D$4*'1. Data'!$CE11)+'2. Monitor Criteria'!$E$6)))</f>
        <v>46.647140000000007</v>
      </c>
      <c r="CH11" s="51">
        <f>CD11-('2. Monitor Criteria'!$D$4*CE11)</f>
        <v>30.857040000000001</v>
      </c>
      <c r="CI11" s="49">
        <f>IF($BY11=0,CH11,IF($BY11=1,CH11-('2. Monitor Criteria'!$B$10*'1. Data'!CG11),CH11-('2. Monitor Criteria'!$C$10*'1. Data'!CG11)))</f>
        <v>30.857040000000001</v>
      </c>
      <c r="CJ11" s="51">
        <f>IF($CA11=TRUE,CI11-(CG11*'2. Monitor Criteria'!$E$10),CI11)</f>
        <v>30.857040000000001</v>
      </c>
      <c r="CK11" s="51">
        <f>IF($BZ11=TRUE,CJ11-('1. Data'!CG11*'2. Monitor Criteria'!$D$10),CJ11)</f>
        <v>30.857040000000001</v>
      </c>
    </row>
    <row r="12" spans="1:89" s="39" customFormat="1" ht="15.75" customHeight="1" x14ac:dyDescent="0.2">
      <c r="A12" s="39">
        <v>13</v>
      </c>
      <c r="B12" s="46" t="s">
        <v>72</v>
      </c>
      <c r="C12" s="46" t="s">
        <v>116</v>
      </c>
      <c r="D12" s="47">
        <v>41912</v>
      </c>
      <c r="E12" s="46" t="s">
        <v>74</v>
      </c>
      <c r="F12" s="46"/>
      <c r="G12" s="46" t="s">
        <v>1307</v>
      </c>
      <c r="H12" s="46" t="s">
        <v>75</v>
      </c>
      <c r="I12" s="46" t="s">
        <v>76</v>
      </c>
      <c r="J12" s="46"/>
      <c r="K12" s="46" t="s">
        <v>77</v>
      </c>
      <c r="L12" s="46"/>
      <c r="M12" s="48">
        <v>1000</v>
      </c>
      <c r="N12" s="48">
        <v>12.8</v>
      </c>
      <c r="O12" s="48">
        <v>20.399999999999999</v>
      </c>
      <c r="P12" s="48">
        <v>24.1</v>
      </c>
      <c r="Q12" s="48">
        <v>260.33999999999997</v>
      </c>
      <c r="R12" s="48">
        <v>1.6</v>
      </c>
      <c r="S12" s="48">
        <v>1200</v>
      </c>
      <c r="T12" s="48">
        <v>1920</v>
      </c>
      <c r="U12" s="48">
        <v>2.2999999999999998</v>
      </c>
      <c r="V12" s="48">
        <v>8850</v>
      </c>
      <c r="W12" s="48">
        <v>60</v>
      </c>
      <c r="X12" s="48">
        <v>91</v>
      </c>
      <c r="Y12" s="46" t="s">
        <v>78</v>
      </c>
      <c r="Z12" s="46" t="s">
        <v>83</v>
      </c>
      <c r="AA12" s="46"/>
      <c r="AB12" s="46"/>
      <c r="AC12" s="46" t="s">
        <v>81</v>
      </c>
      <c r="AD12" s="46" t="s">
        <v>81</v>
      </c>
      <c r="AE12" s="46" t="s">
        <v>117</v>
      </c>
      <c r="AF12" s="46" t="s">
        <v>118</v>
      </c>
      <c r="AG12" s="46" t="s">
        <v>98</v>
      </c>
      <c r="AH12" s="46"/>
      <c r="AI12" s="46" t="s">
        <v>99</v>
      </c>
      <c r="AJ12" s="46" t="s">
        <v>83</v>
      </c>
      <c r="AK12" s="46" t="s">
        <v>84</v>
      </c>
      <c r="AL12" s="46" t="s">
        <v>118</v>
      </c>
      <c r="AM12" s="46" t="s">
        <v>83</v>
      </c>
      <c r="AN12" s="46" t="s">
        <v>83</v>
      </c>
      <c r="AO12" s="46" t="s">
        <v>83</v>
      </c>
      <c r="AP12" s="46" t="s">
        <v>91</v>
      </c>
      <c r="AQ12" s="46"/>
      <c r="AR12" s="46" t="s">
        <v>81</v>
      </c>
      <c r="AS12" s="46" t="s">
        <v>100</v>
      </c>
      <c r="AT12" s="46"/>
      <c r="AU12" s="48">
        <v>1</v>
      </c>
      <c r="AV12" s="46" t="s">
        <v>81</v>
      </c>
      <c r="AW12" s="46" t="s">
        <v>81</v>
      </c>
      <c r="AX12" s="48">
        <v>330</v>
      </c>
      <c r="AY12" s="48">
        <v>335.1</v>
      </c>
      <c r="AZ12" s="48">
        <v>326.10000000000002</v>
      </c>
      <c r="BA12" s="48">
        <v>201.3</v>
      </c>
      <c r="BB12" s="46"/>
      <c r="BC12" s="46"/>
      <c r="BD12" s="48">
        <v>14.54</v>
      </c>
      <c r="BE12" s="46"/>
      <c r="BF12" s="48">
        <v>0.42</v>
      </c>
      <c r="BG12" s="48">
        <v>0.28999999999999998</v>
      </c>
      <c r="BH12" s="46"/>
      <c r="BI12" s="48">
        <v>0.23</v>
      </c>
      <c r="BJ12" s="48">
        <v>46.99</v>
      </c>
      <c r="BK12" s="48">
        <v>46.99</v>
      </c>
      <c r="BL12" s="48">
        <v>59.2</v>
      </c>
      <c r="BM12" s="46"/>
      <c r="BN12" s="46"/>
      <c r="BO12" s="48">
        <v>0.28000000000000003</v>
      </c>
      <c r="BP12" s="48">
        <v>0.48</v>
      </c>
      <c r="BQ12" s="48">
        <v>0.35</v>
      </c>
      <c r="BR12" s="48">
        <v>14.65</v>
      </c>
      <c r="BS12" s="48">
        <v>47.66</v>
      </c>
      <c r="BT12" s="46"/>
      <c r="BU12" s="48">
        <v>0</v>
      </c>
      <c r="BV12" s="39">
        <v>13</v>
      </c>
      <c r="BW12" s="39">
        <f t="shared" si="0"/>
        <v>3</v>
      </c>
      <c r="BX12" s="39">
        <f>IF(COUNTIF($C$2:C12,C12)=1,1,0)</f>
        <v>1</v>
      </c>
      <c r="BY12" s="39">
        <f t="shared" si="1"/>
        <v>0</v>
      </c>
      <c r="BZ12" s="39" t="b">
        <f t="shared" si="2"/>
        <v>0</v>
      </c>
      <c r="CA12" s="39" t="b">
        <f t="array" ref="CA12">ISNUMBER(SEARCH("Touch Screen",$AI12))</f>
        <v>0</v>
      </c>
      <c r="CB12" s="39" t="b">
        <f t="array" ref="CB12">ISNUMBER(SEARCH("Occupancy Sensor",$AI12))</f>
        <v>0</v>
      </c>
      <c r="CC12" s="39" t="b">
        <f t="array" ref="CC12">ISNUMBER(SEARCH("Full Network Connectivity",$AI12))</f>
        <v>0</v>
      </c>
      <c r="CD12" s="49">
        <f t="shared" si="3"/>
        <v>46.971119999999992</v>
      </c>
      <c r="CE12" s="50">
        <f t="shared" si="5"/>
        <v>2.2999999999999998</v>
      </c>
      <c r="CF12" s="39">
        <f t="shared" si="4"/>
        <v>3</v>
      </c>
      <c r="CG12" s="49">
        <f>IF($BW12=1,($Q12*'2. Monitor Criteria'!$C$4)+('2. Monitor Criteria'!$D$4*'1. Data'!$CE12)+'2. Monitor Criteria'!$C$6,IF('1. Data'!$BW12=2,($Q12*'2. Monitor Criteria'!$C$4)+('2. Monitor Criteria'!$D$4*'1. Data'!$CE12)+'2. Monitor Criteria'!$D$6,IF('1. Data'!$BW12=5,($Q12*'2. Monitor Criteria'!$C$4)+('2. Monitor Criteria'!$D$4*'1. Data'!$CE12)+'2. Monitor Criteria'!$F$6,($Q12*'2. Monitor Criteria'!$C$4)+('2. Monitor Criteria'!$D$4*'1. Data'!$CE12)+'2. Monitor Criteria'!$E$6)))</f>
        <v>49.678820000000002</v>
      </c>
      <c r="CH12" s="51">
        <f>CD12-('2. Monitor Criteria'!$D$4*CE12)</f>
        <v>37.794119999999992</v>
      </c>
      <c r="CI12" s="49">
        <f>IF($BY12=0,CH12,IF($BY12=1,CH12-('2. Monitor Criteria'!$B$10*'1. Data'!CG12),CH12-('2. Monitor Criteria'!$C$10*'1. Data'!CG12)))</f>
        <v>37.794119999999992</v>
      </c>
      <c r="CJ12" s="51">
        <f>IF($CA12=TRUE,CI12-(CG12*'2. Monitor Criteria'!$E$10),CI12)</f>
        <v>37.794119999999992</v>
      </c>
      <c r="CK12" s="51">
        <f>IF($BZ12=TRUE,CJ12-('1. Data'!CG12*'2. Monitor Criteria'!$D$10),CJ12)</f>
        <v>37.794119999999992</v>
      </c>
    </row>
    <row r="13" spans="1:89" s="39" customFormat="1" ht="15.75" customHeight="1" x14ac:dyDescent="0.2">
      <c r="A13" s="39">
        <v>14</v>
      </c>
      <c r="B13" s="46" t="s">
        <v>72</v>
      </c>
      <c r="C13" s="46" t="s">
        <v>116</v>
      </c>
      <c r="D13" s="47">
        <v>42720</v>
      </c>
      <c r="E13" s="46" t="s">
        <v>74</v>
      </c>
      <c r="F13" s="46" t="s">
        <v>103</v>
      </c>
      <c r="G13" s="46" t="s">
        <v>1307</v>
      </c>
      <c r="H13" s="46" t="s">
        <v>75</v>
      </c>
      <c r="I13" s="46" t="s">
        <v>85</v>
      </c>
      <c r="J13" s="46" t="s">
        <v>119</v>
      </c>
      <c r="K13" s="46" t="s">
        <v>77</v>
      </c>
      <c r="L13" s="46" t="s">
        <v>103</v>
      </c>
      <c r="M13" s="48">
        <v>1000</v>
      </c>
      <c r="N13" s="48">
        <v>12.8</v>
      </c>
      <c r="O13" s="48">
        <v>20.399999999999999</v>
      </c>
      <c r="P13" s="48">
        <v>24</v>
      </c>
      <c r="Q13" s="48">
        <v>260.33999999999997</v>
      </c>
      <c r="R13" s="48">
        <v>1.6</v>
      </c>
      <c r="S13" s="48">
        <v>1200</v>
      </c>
      <c r="T13" s="48">
        <v>1920</v>
      </c>
      <c r="U13" s="48">
        <v>2.2999999999999998</v>
      </c>
      <c r="V13" s="48">
        <v>8850</v>
      </c>
      <c r="W13" s="48">
        <v>60</v>
      </c>
      <c r="X13" s="48">
        <v>36.799999999999997</v>
      </c>
      <c r="Y13" s="46" t="s">
        <v>78</v>
      </c>
      <c r="Z13" s="46" t="s">
        <v>83</v>
      </c>
      <c r="AA13" s="46"/>
      <c r="AB13" s="46"/>
      <c r="AC13" s="46" t="s">
        <v>81</v>
      </c>
      <c r="AD13" s="46" t="s">
        <v>80</v>
      </c>
      <c r="AE13" s="46" t="s">
        <v>120</v>
      </c>
      <c r="AF13" s="46" t="s">
        <v>103</v>
      </c>
      <c r="AG13" s="46" t="s">
        <v>99</v>
      </c>
      <c r="AH13" s="46" t="s">
        <v>103</v>
      </c>
      <c r="AI13" s="46" t="s">
        <v>99</v>
      </c>
      <c r="AJ13" s="46" t="s">
        <v>83</v>
      </c>
      <c r="AK13" s="46" t="s">
        <v>84</v>
      </c>
      <c r="AL13" s="46" t="s">
        <v>103</v>
      </c>
      <c r="AM13" s="46" t="s">
        <v>83</v>
      </c>
      <c r="AN13" s="46" t="s">
        <v>83</v>
      </c>
      <c r="AO13" s="46" t="s">
        <v>83</v>
      </c>
      <c r="AP13" s="46" t="s">
        <v>91</v>
      </c>
      <c r="AQ13" s="46" t="s">
        <v>103</v>
      </c>
      <c r="AR13" s="46" t="s">
        <v>81</v>
      </c>
      <c r="AS13" s="46" t="s">
        <v>86</v>
      </c>
      <c r="AT13" s="46" t="s">
        <v>103</v>
      </c>
      <c r="AU13" s="48">
        <v>1</v>
      </c>
      <c r="AV13" s="46" t="s">
        <v>81</v>
      </c>
      <c r="AW13" s="46" t="s">
        <v>81</v>
      </c>
      <c r="AX13" s="48">
        <v>300</v>
      </c>
      <c r="AY13" s="48">
        <v>308</v>
      </c>
      <c r="AZ13" s="48">
        <v>195</v>
      </c>
      <c r="BA13" s="48">
        <v>200</v>
      </c>
      <c r="BB13" s="46"/>
      <c r="BC13" s="46"/>
      <c r="BD13" s="48">
        <v>16.079999999999998</v>
      </c>
      <c r="BE13" s="46"/>
      <c r="BF13" s="48">
        <v>0.26</v>
      </c>
      <c r="BG13" s="48">
        <v>0.26</v>
      </c>
      <c r="BH13" s="46"/>
      <c r="BI13" s="48">
        <v>0.2</v>
      </c>
      <c r="BJ13" s="48">
        <v>50.79</v>
      </c>
      <c r="BK13" s="48">
        <v>50.79</v>
      </c>
      <c r="BL13" s="48">
        <v>59.2</v>
      </c>
      <c r="BM13" s="46"/>
      <c r="BN13" s="46"/>
      <c r="BO13" s="48">
        <v>0.26</v>
      </c>
      <c r="BP13" s="48">
        <v>0.32</v>
      </c>
      <c r="BQ13" s="48">
        <v>0.32</v>
      </c>
      <c r="BR13" s="48">
        <v>15.96</v>
      </c>
      <c r="BS13" s="48">
        <v>50.77</v>
      </c>
      <c r="BT13" s="46"/>
      <c r="BU13" s="48">
        <v>0</v>
      </c>
      <c r="BV13" s="39">
        <v>14</v>
      </c>
      <c r="BW13" s="39">
        <f t="shared" si="0"/>
        <v>3</v>
      </c>
      <c r="BX13" s="39">
        <f>IF(COUNTIF($C$2:C13,C13)=1,1,0)</f>
        <v>0</v>
      </c>
      <c r="BY13" s="39">
        <f t="shared" si="1"/>
        <v>0</v>
      </c>
      <c r="BZ13" s="39" t="b">
        <f t="shared" si="2"/>
        <v>0</v>
      </c>
      <c r="CA13" s="39" t="b">
        <f t="array" ref="CA13">ISNUMBER(SEARCH("Touch Screen",$AI13))</f>
        <v>0</v>
      </c>
      <c r="CB13" s="39" t="b">
        <f t="array" ref="CB13">ISNUMBER(SEARCH("Occupancy Sensor",$AI13))</f>
        <v>0</v>
      </c>
      <c r="CC13" s="39" t="b">
        <f t="array" ref="CC13">ISNUMBER(SEARCH("Full Network Connectivity",$AI13))</f>
        <v>0</v>
      </c>
      <c r="CD13" s="49">
        <f t="shared" si="3"/>
        <v>50.781719999999986</v>
      </c>
      <c r="CE13" s="50">
        <f t="shared" si="5"/>
        <v>2.2999999999999998</v>
      </c>
      <c r="CF13" s="39">
        <f t="shared" si="4"/>
        <v>3</v>
      </c>
      <c r="CG13" s="49">
        <f>IF($BW13=1,($Q13*'2. Monitor Criteria'!$C$4)+('2. Monitor Criteria'!$D$4*'1. Data'!$CE13)+'2. Monitor Criteria'!$C$6,IF('1. Data'!$BW13=2,($Q13*'2. Monitor Criteria'!$C$4)+('2. Monitor Criteria'!$D$4*'1. Data'!$CE13)+'2. Monitor Criteria'!$D$6,IF('1. Data'!$BW13=5,($Q13*'2. Monitor Criteria'!$C$4)+('2. Monitor Criteria'!$D$4*'1. Data'!$CE13)+'2. Monitor Criteria'!$F$6,($Q13*'2. Monitor Criteria'!$C$4)+('2. Monitor Criteria'!$D$4*'1. Data'!$CE13)+'2. Monitor Criteria'!$E$6)))</f>
        <v>49.678820000000002</v>
      </c>
      <c r="CH13" s="51">
        <f>CD13-('2. Monitor Criteria'!$D$4*CE13)</f>
        <v>41.604719999999986</v>
      </c>
      <c r="CI13" s="49">
        <f>IF($BY13=0,CH13,IF($BY13=1,CH13-('2. Monitor Criteria'!$B$10*'1. Data'!CG13),CH13-('2. Monitor Criteria'!$C$10*'1. Data'!CG13)))</f>
        <v>41.604719999999986</v>
      </c>
      <c r="CJ13" s="51">
        <f>IF($CA13=TRUE,CI13-(CG13*'2. Monitor Criteria'!$E$10),CI13)</f>
        <v>41.604719999999986</v>
      </c>
      <c r="CK13" s="51">
        <f>IF($BZ13=TRUE,CJ13-('1. Data'!CG13*'2. Monitor Criteria'!$D$10),CJ13)</f>
        <v>41.604719999999986</v>
      </c>
    </row>
    <row r="14" spans="1:89" s="39" customFormat="1" ht="15.75" customHeight="1" x14ac:dyDescent="0.2">
      <c r="A14" s="39">
        <v>15</v>
      </c>
      <c r="B14" s="46" t="s">
        <v>72</v>
      </c>
      <c r="C14" s="46" t="s">
        <v>121</v>
      </c>
      <c r="D14" s="47">
        <v>42736</v>
      </c>
      <c r="E14" s="46" t="s">
        <v>74</v>
      </c>
      <c r="F14" s="46" t="s">
        <v>103</v>
      </c>
      <c r="G14" s="46" t="s">
        <v>1307</v>
      </c>
      <c r="H14" s="46" t="s">
        <v>75</v>
      </c>
      <c r="I14" s="46" t="s">
        <v>85</v>
      </c>
      <c r="J14" s="46" t="s">
        <v>119</v>
      </c>
      <c r="K14" s="46" t="s">
        <v>77</v>
      </c>
      <c r="L14" s="46" t="s">
        <v>103</v>
      </c>
      <c r="M14" s="48">
        <v>1000</v>
      </c>
      <c r="N14" s="48">
        <v>13.2</v>
      </c>
      <c r="O14" s="48">
        <v>23.5</v>
      </c>
      <c r="P14" s="48">
        <v>27</v>
      </c>
      <c r="Q14" s="48">
        <v>311.67</v>
      </c>
      <c r="R14" s="48">
        <v>1.78</v>
      </c>
      <c r="S14" s="48">
        <v>1080</v>
      </c>
      <c r="T14" s="48">
        <v>1920</v>
      </c>
      <c r="U14" s="48">
        <v>2.1</v>
      </c>
      <c r="V14" s="48">
        <v>6653</v>
      </c>
      <c r="W14" s="48">
        <v>60</v>
      </c>
      <c r="X14" s="48">
        <v>32.200000000000003</v>
      </c>
      <c r="Y14" s="46" t="s">
        <v>83</v>
      </c>
      <c r="Z14" s="46" t="s">
        <v>83</v>
      </c>
      <c r="AA14" s="46"/>
      <c r="AB14" s="46"/>
      <c r="AC14" s="46" t="s">
        <v>81</v>
      </c>
      <c r="AD14" s="46" t="s">
        <v>80</v>
      </c>
      <c r="AE14" s="46" t="s">
        <v>122</v>
      </c>
      <c r="AF14" s="46" t="s">
        <v>123</v>
      </c>
      <c r="AG14" s="46" t="s">
        <v>83</v>
      </c>
      <c r="AH14" s="46" t="s">
        <v>103</v>
      </c>
      <c r="AI14" s="46" t="s">
        <v>83</v>
      </c>
      <c r="AJ14" s="46" t="s">
        <v>83</v>
      </c>
      <c r="AK14" s="46" t="s">
        <v>84</v>
      </c>
      <c r="AL14" s="46" t="s">
        <v>123</v>
      </c>
      <c r="AM14" s="46" t="s">
        <v>83</v>
      </c>
      <c r="AN14" s="46" t="s">
        <v>83</v>
      </c>
      <c r="AO14" s="46" t="s">
        <v>83</v>
      </c>
      <c r="AP14" s="46" t="s">
        <v>91</v>
      </c>
      <c r="AQ14" s="46" t="s">
        <v>103</v>
      </c>
      <c r="AR14" s="46" t="s">
        <v>81</v>
      </c>
      <c r="AS14" s="46" t="s">
        <v>86</v>
      </c>
      <c r="AT14" s="46" t="s">
        <v>103</v>
      </c>
      <c r="AU14" s="48">
        <v>0</v>
      </c>
      <c r="AV14" s="46" t="s">
        <v>81</v>
      </c>
      <c r="AW14" s="46" t="s">
        <v>80</v>
      </c>
      <c r="AX14" s="48">
        <v>250</v>
      </c>
      <c r="AY14" s="48">
        <v>258.7</v>
      </c>
      <c r="AZ14" s="48">
        <v>258.7</v>
      </c>
      <c r="BA14" s="48">
        <v>200</v>
      </c>
      <c r="BB14" s="46"/>
      <c r="BC14" s="46"/>
      <c r="BD14" s="48">
        <v>19.61</v>
      </c>
      <c r="BE14" s="46"/>
      <c r="BF14" s="48">
        <v>0.41</v>
      </c>
      <c r="BG14" s="46"/>
      <c r="BH14" s="46"/>
      <c r="BI14" s="48">
        <v>0.31</v>
      </c>
      <c r="BJ14" s="48">
        <v>62.47</v>
      </c>
      <c r="BK14" s="48">
        <v>62.47</v>
      </c>
      <c r="BL14" s="48">
        <v>64</v>
      </c>
      <c r="BM14" s="46"/>
      <c r="BN14" s="46"/>
      <c r="BO14" s="48">
        <v>0.39</v>
      </c>
      <c r="BP14" s="48">
        <v>0.45</v>
      </c>
      <c r="BQ14" s="46"/>
      <c r="BR14" s="48">
        <v>20.04</v>
      </c>
      <c r="BS14" s="48">
        <v>64</v>
      </c>
      <c r="BT14" s="46"/>
      <c r="BU14" s="48">
        <v>0</v>
      </c>
      <c r="BV14" s="39">
        <v>15</v>
      </c>
      <c r="BW14" s="39">
        <f t="shared" si="0"/>
        <v>4</v>
      </c>
      <c r="BX14" s="39">
        <f>IF(COUNTIF($C$2:C14,C14)=1,1,0)</f>
        <v>1</v>
      </c>
      <c r="BY14" s="39">
        <f t="shared" si="1"/>
        <v>0</v>
      </c>
      <c r="BZ14" s="39" t="b">
        <f t="shared" si="2"/>
        <v>0</v>
      </c>
      <c r="CA14" s="39" t="b">
        <f t="array" ref="CA14">ISNUMBER(SEARCH("Touch Screen",$AI14))</f>
        <v>0</v>
      </c>
      <c r="CB14" s="39" t="b">
        <f t="array" ref="CB14">ISNUMBER(SEARCH("Occupancy Sensor",$AI14))</f>
        <v>0</v>
      </c>
      <c r="CC14" s="39" t="b">
        <f t="array" ref="CC14">ISNUMBER(SEARCH("Full Network Connectivity",$AI14))</f>
        <v>0</v>
      </c>
      <c r="CD14" s="49">
        <f t="shared" si="3"/>
        <v>62.458799999999989</v>
      </c>
      <c r="CE14" s="50">
        <f t="shared" si="5"/>
        <v>2.1</v>
      </c>
      <c r="CF14" s="39">
        <f t="shared" si="4"/>
        <v>4</v>
      </c>
      <c r="CG14" s="49">
        <f>IF($BW14=1,($Q14*'2. Monitor Criteria'!$C$4)+('2. Monitor Criteria'!$D$4*'1. Data'!$CE14)+'2. Monitor Criteria'!$C$6,IF('1. Data'!$BW14=2,($Q14*'2. Monitor Criteria'!$C$4)+('2. Monitor Criteria'!$D$4*'1. Data'!$CE14)+'2. Monitor Criteria'!$D$6,IF('1. Data'!$BW14=5,($Q14*'2. Monitor Criteria'!$C$4)+('2. Monitor Criteria'!$D$4*'1. Data'!$CE14)+'2. Monitor Criteria'!$F$6,($Q14*'2. Monitor Criteria'!$C$4)+('2. Monitor Criteria'!$D$4*'1. Data'!$CE14)+'2. Monitor Criteria'!$E$6)))</f>
        <v>55.194410000000005</v>
      </c>
      <c r="CH14" s="51">
        <f>CD14-('2. Monitor Criteria'!$D$4*CE14)</f>
        <v>54.079799999999992</v>
      </c>
      <c r="CI14" s="49">
        <f>IF($BY14=0,CH14,IF($BY14=1,CH14-('2. Monitor Criteria'!$B$10*'1. Data'!CG14),CH14-('2. Monitor Criteria'!$C$10*'1. Data'!CG14)))</f>
        <v>54.079799999999992</v>
      </c>
      <c r="CJ14" s="51">
        <f>IF($CA14=TRUE,CI14-(CG14*'2. Monitor Criteria'!$E$10),CI14)</f>
        <v>54.079799999999992</v>
      </c>
      <c r="CK14" s="51">
        <f>IF($BZ14=TRUE,CJ14-('1. Data'!CG14*'2. Monitor Criteria'!$D$10),CJ14)</f>
        <v>54.079799999999992</v>
      </c>
    </row>
    <row r="15" spans="1:89" s="39" customFormat="1" ht="15.75" customHeight="1" x14ac:dyDescent="0.2">
      <c r="A15" s="39">
        <v>18</v>
      </c>
      <c r="B15" s="46" t="s">
        <v>72</v>
      </c>
      <c r="C15" s="46" t="s">
        <v>125</v>
      </c>
      <c r="D15" s="47">
        <v>42536</v>
      </c>
      <c r="E15" s="46" t="s">
        <v>74</v>
      </c>
      <c r="F15" s="46"/>
      <c r="G15" s="46" t="s">
        <v>1307</v>
      </c>
      <c r="H15" s="46" t="s">
        <v>75</v>
      </c>
      <c r="I15" s="46" t="s">
        <v>88</v>
      </c>
      <c r="J15" s="46"/>
      <c r="K15" s="46" t="s">
        <v>77</v>
      </c>
      <c r="L15" s="46"/>
      <c r="M15" s="48">
        <v>1000</v>
      </c>
      <c r="N15" s="48">
        <v>13.7</v>
      </c>
      <c r="O15" s="48">
        <v>24.4</v>
      </c>
      <c r="P15" s="48">
        <v>28</v>
      </c>
      <c r="Q15" s="48">
        <v>335</v>
      </c>
      <c r="R15" s="48">
        <v>1.78</v>
      </c>
      <c r="S15" s="48">
        <v>1080</v>
      </c>
      <c r="T15" s="48">
        <v>1920</v>
      </c>
      <c r="U15" s="48">
        <v>2.1</v>
      </c>
      <c r="V15" s="48">
        <v>6190</v>
      </c>
      <c r="W15" s="48">
        <v>60</v>
      </c>
      <c r="X15" s="48">
        <v>0.5</v>
      </c>
      <c r="Y15" s="46" t="s">
        <v>83</v>
      </c>
      <c r="Z15" s="46" t="s">
        <v>83</v>
      </c>
      <c r="AA15" s="46"/>
      <c r="AB15" s="46"/>
      <c r="AC15" s="46" t="s">
        <v>81</v>
      </c>
      <c r="AD15" s="46" t="s">
        <v>81</v>
      </c>
      <c r="AE15" s="46" t="s">
        <v>105</v>
      </c>
      <c r="AF15" s="46"/>
      <c r="AG15" s="46" t="s">
        <v>83</v>
      </c>
      <c r="AH15" s="46"/>
      <c r="AI15" s="46" t="s">
        <v>83</v>
      </c>
      <c r="AJ15" s="46" t="s">
        <v>83</v>
      </c>
      <c r="AK15" s="46" t="s">
        <v>90</v>
      </c>
      <c r="AL15" s="46"/>
      <c r="AM15" s="46" t="s">
        <v>83</v>
      </c>
      <c r="AN15" s="46" t="s">
        <v>83</v>
      </c>
      <c r="AO15" s="46" t="s">
        <v>83</v>
      </c>
      <c r="AP15" s="46" t="s">
        <v>91</v>
      </c>
      <c r="AQ15" s="46"/>
      <c r="AR15" s="46" t="s">
        <v>81</v>
      </c>
      <c r="AS15" s="46" t="s">
        <v>86</v>
      </c>
      <c r="AT15" s="46"/>
      <c r="AU15" s="48">
        <v>5</v>
      </c>
      <c r="AV15" s="46" t="s">
        <v>81</v>
      </c>
      <c r="AW15" s="46" t="s">
        <v>81</v>
      </c>
      <c r="AX15" s="48">
        <v>300</v>
      </c>
      <c r="AY15" s="48">
        <v>301</v>
      </c>
      <c r="AZ15" s="48">
        <v>240.5</v>
      </c>
      <c r="BA15" s="48">
        <v>200</v>
      </c>
      <c r="BB15" s="46"/>
      <c r="BC15" s="46"/>
      <c r="BD15" s="48">
        <v>19.64</v>
      </c>
      <c r="BE15" s="46"/>
      <c r="BF15" s="48">
        <v>0.3</v>
      </c>
      <c r="BG15" s="48">
        <v>0</v>
      </c>
      <c r="BH15" s="46"/>
      <c r="BI15" s="48">
        <v>0.24</v>
      </c>
      <c r="BJ15" s="48">
        <v>61.92</v>
      </c>
      <c r="BK15" s="48">
        <v>61.92</v>
      </c>
      <c r="BL15" s="48">
        <v>68.7</v>
      </c>
      <c r="BM15" s="46"/>
      <c r="BN15" s="46"/>
      <c r="BO15" s="48">
        <v>0.23</v>
      </c>
      <c r="BP15" s="48">
        <v>0.27</v>
      </c>
      <c r="BQ15" s="48">
        <v>0</v>
      </c>
      <c r="BR15" s="48">
        <v>19.77</v>
      </c>
      <c r="BS15" s="48">
        <v>62.15</v>
      </c>
      <c r="BT15" s="46"/>
      <c r="BU15" s="48">
        <v>0</v>
      </c>
      <c r="BV15" s="39">
        <v>18</v>
      </c>
      <c r="BW15" s="39">
        <f t="shared" si="0"/>
        <v>4</v>
      </c>
      <c r="BX15" s="39">
        <f>IF(COUNTIF($C$2:C15,C15)=1,1,0)</f>
        <v>1</v>
      </c>
      <c r="BY15" s="39">
        <f t="shared" si="1"/>
        <v>0</v>
      </c>
      <c r="BZ15" s="39" t="b">
        <f t="shared" si="2"/>
        <v>0</v>
      </c>
      <c r="CA15" s="39" t="b">
        <f t="array" ref="CA15">ISNUMBER(SEARCH("Touch Screen",$AI15))</f>
        <v>0</v>
      </c>
      <c r="CB15" s="39" t="b">
        <f t="array" ref="CB15">ISNUMBER(SEARCH("Occupancy Sensor",$AI15))</f>
        <v>0</v>
      </c>
      <c r="CC15" s="39" t="b">
        <f t="array" ref="CC15">ISNUMBER(SEARCH("Full Network Connectivity",$AI15))</f>
        <v>0</v>
      </c>
      <c r="CD15" s="49">
        <f t="shared" si="3"/>
        <v>61.924439999999997</v>
      </c>
      <c r="CE15" s="50">
        <f t="shared" si="5"/>
        <v>2.1</v>
      </c>
      <c r="CF15" s="39">
        <f t="shared" si="4"/>
        <v>4</v>
      </c>
      <c r="CG15" s="49">
        <f>IF($BW15=1,($Q15*'2. Monitor Criteria'!$C$4)+('2. Monitor Criteria'!$D$4*'1. Data'!$CE15)+'2. Monitor Criteria'!$C$6,IF('1. Data'!$BW15=2,($Q15*'2. Monitor Criteria'!$C$4)+('2. Monitor Criteria'!$D$4*'1. Data'!$CE15)+'2. Monitor Criteria'!$D$6,IF('1. Data'!$BW15=5,($Q15*'2. Monitor Criteria'!$C$4)+('2. Monitor Criteria'!$D$4*'1. Data'!$CE15)+'2. Monitor Criteria'!$F$6,($Q15*'2. Monitor Criteria'!$C$4)+('2. Monitor Criteria'!$D$4*'1. Data'!$CE15)+'2. Monitor Criteria'!$E$6)))</f>
        <v>58.064000000000007</v>
      </c>
      <c r="CH15" s="51">
        <f>CD15-('2. Monitor Criteria'!$D$4*CE15)</f>
        <v>53.545439999999999</v>
      </c>
      <c r="CI15" s="49">
        <f>IF($BY15=0,CH15,IF($BY15=1,CH15-('2. Monitor Criteria'!$B$10*'1. Data'!CG15),CH15-('2. Monitor Criteria'!$C$10*'1. Data'!CG15)))</f>
        <v>53.545439999999999</v>
      </c>
      <c r="CJ15" s="51">
        <f>IF($CA15=TRUE,CI15-(CG15*'2. Monitor Criteria'!$E$10),CI15)</f>
        <v>53.545439999999999</v>
      </c>
      <c r="CK15" s="51">
        <f>IF($BZ15=TRUE,CJ15-('1. Data'!CG15*'2. Monitor Criteria'!$D$10),CJ15)</f>
        <v>53.545439999999999</v>
      </c>
    </row>
    <row r="16" spans="1:89" s="39" customFormat="1" ht="15.75" customHeight="1" x14ac:dyDescent="0.2">
      <c r="A16" s="39">
        <v>19</v>
      </c>
      <c r="B16" s="46" t="s">
        <v>72</v>
      </c>
      <c r="C16" s="46" t="s">
        <v>126</v>
      </c>
      <c r="D16" s="47">
        <v>42403</v>
      </c>
      <c r="E16" s="46" t="s">
        <v>74</v>
      </c>
      <c r="F16" s="46"/>
      <c r="G16" s="46" t="s">
        <v>1307</v>
      </c>
      <c r="H16" s="46" t="s">
        <v>75</v>
      </c>
      <c r="I16" s="46" t="s">
        <v>88</v>
      </c>
      <c r="J16" s="46"/>
      <c r="K16" s="46" t="s">
        <v>77</v>
      </c>
      <c r="L16" s="46"/>
      <c r="M16" s="48">
        <v>1000</v>
      </c>
      <c r="N16" s="48">
        <v>11.7</v>
      </c>
      <c r="O16" s="48">
        <v>20.7</v>
      </c>
      <c r="P16" s="48">
        <v>23.8</v>
      </c>
      <c r="Q16" s="48">
        <v>242.04</v>
      </c>
      <c r="R16" s="48">
        <v>1.78</v>
      </c>
      <c r="S16" s="48">
        <v>1080</v>
      </c>
      <c r="T16" s="48">
        <v>1920</v>
      </c>
      <c r="U16" s="48">
        <v>2.1</v>
      </c>
      <c r="V16" s="48">
        <v>8567</v>
      </c>
      <c r="W16" s="48">
        <v>60</v>
      </c>
      <c r="X16" s="48">
        <v>0.4</v>
      </c>
      <c r="Y16" s="46" t="s">
        <v>83</v>
      </c>
      <c r="Z16" s="46" t="s">
        <v>83</v>
      </c>
      <c r="AA16" s="46"/>
      <c r="AB16" s="46"/>
      <c r="AC16" s="46" t="s">
        <v>81</v>
      </c>
      <c r="AD16" s="46" t="s">
        <v>81</v>
      </c>
      <c r="AE16" s="46" t="s">
        <v>127</v>
      </c>
      <c r="AF16" s="46"/>
      <c r="AG16" s="46" t="s">
        <v>83</v>
      </c>
      <c r="AH16" s="46"/>
      <c r="AI16" s="46" t="s">
        <v>83</v>
      </c>
      <c r="AJ16" s="46" t="s">
        <v>83</v>
      </c>
      <c r="AK16" s="46" t="s">
        <v>84</v>
      </c>
      <c r="AL16" s="46"/>
      <c r="AM16" s="46" t="s">
        <v>83</v>
      </c>
      <c r="AN16" s="46" t="s">
        <v>83</v>
      </c>
      <c r="AO16" s="46" t="s">
        <v>83</v>
      </c>
      <c r="AP16" s="46" t="s">
        <v>91</v>
      </c>
      <c r="AQ16" s="46"/>
      <c r="AR16" s="46" t="s">
        <v>81</v>
      </c>
      <c r="AS16" s="46" t="s">
        <v>86</v>
      </c>
      <c r="AT16" s="46"/>
      <c r="AU16" s="48">
        <v>2</v>
      </c>
      <c r="AV16" s="46" t="s">
        <v>81</v>
      </c>
      <c r="AW16" s="46" t="s">
        <v>81</v>
      </c>
      <c r="AX16" s="48">
        <v>250</v>
      </c>
      <c r="AY16" s="48">
        <v>256.5</v>
      </c>
      <c r="AZ16" s="48">
        <v>206.1</v>
      </c>
      <c r="BA16" s="48">
        <v>200</v>
      </c>
      <c r="BB16" s="46"/>
      <c r="BC16" s="46"/>
      <c r="BD16" s="48">
        <v>16.55</v>
      </c>
      <c r="BE16" s="46"/>
      <c r="BF16" s="48">
        <v>0.36</v>
      </c>
      <c r="BG16" s="46"/>
      <c r="BH16" s="46"/>
      <c r="BI16" s="48">
        <v>0.32</v>
      </c>
      <c r="BJ16" s="48">
        <v>52.79</v>
      </c>
      <c r="BK16" s="48">
        <v>52.79</v>
      </c>
      <c r="BL16" s="48">
        <v>53.8</v>
      </c>
      <c r="BM16" s="46"/>
      <c r="BN16" s="46"/>
      <c r="BO16" s="48">
        <v>0.41</v>
      </c>
      <c r="BP16" s="48">
        <v>0.36</v>
      </c>
      <c r="BQ16" s="46"/>
      <c r="BR16" s="48">
        <v>16.850000000000001</v>
      </c>
      <c r="BS16" s="48">
        <v>53.71</v>
      </c>
      <c r="BT16" s="46"/>
      <c r="BU16" s="48">
        <v>0</v>
      </c>
      <c r="BV16" s="39">
        <v>19</v>
      </c>
      <c r="BW16" s="39">
        <f t="shared" si="0"/>
        <v>3</v>
      </c>
      <c r="BX16" s="39">
        <f>IF(COUNTIF($C$2:C16,C16)=1,1,0)</f>
        <v>1</v>
      </c>
      <c r="BY16" s="39">
        <f t="shared" si="1"/>
        <v>0</v>
      </c>
      <c r="BZ16" s="39" t="b">
        <f t="shared" si="2"/>
        <v>0</v>
      </c>
      <c r="CA16" s="39" t="b">
        <f t="array" ref="CA16">ISNUMBER(SEARCH("Touch Screen",$AI16))</f>
        <v>0</v>
      </c>
      <c r="CB16" s="39" t="b">
        <f t="array" ref="CB16">ISNUMBER(SEARCH("Occupancy Sensor",$AI16))</f>
        <v>0</v>
      </c>
      <c r="CC16" s="39" t="b">
        <f t="array" ref="CC16">ISNUMBER(SEARCH("Full Network Connectivity",$AI16))</f>
        <v>0</v>
      </c>
      <c r="CD16" s="49">
        <f t="shared" si="3"/>
        <v>52.792139999999996</v>
      </c>
      <c r="CE16" s="50">
        <f t="shared" si="5"/>
        <v>2.1</v>
      </c>
      <c r="CF16" s="39">
        <f t="shared" si="4"/>
        <v>3</v>
      </c>
      <c r="CG16" s="49">
        <f>IF($BW16=1,($Q16*'2. Monitor Criteria'!$C$4)+('2. Monitor Criteria'!$D$4*'1. Data'!$CE16)+'2. Monitor Criteria'!$C$6,IF('1. Data'!$BW16=2,($Q16*'2. Monitor Criteria'!$C$4)+('2. Monitor Criteria'!$D$4*'1. Data'!$CE16)+'2. Monitor Criteria'!$D$6,IF('1. Data'!$BW16=5,($Q16*'2. Monitor Criteria'!$C$4)+('2. Monitor Criteria'!$D$4*'1. Data'!$CE16)+'2. Monitor Criteria'!$F$6,($Q16*'2. Monitor Criteria'!$C$4)+('2. Monitor Criteria'!$D$4*'1. Data'!$CE16)+'2. Monitor Criteria'!$E$6)))</f>
        <v>46.629919999999998</v>
      </c>
      <c r="CH16" s="51">
        <f>CD16-('2. Monitor Criteria'!$D$4*CE16)</f>
        <v>44.413139999999999</v>
      </c>
      <c r="CI16" s="49">
        <f>IF($BY16=0,CH16,IF($BY16=1,CH16-('2. Monitor Criteria'!$B$10*'1. Data'!CG16),CH16-('2. Monitor Criteria'!$C$10*'1. Data'!CG16)))</f>
        <v>44.413139999999999</v>
      </c>
      <c r="CJ16" s="51">
        <f>IF($CA16=TRUE,CI16-(CG16*'2. Monitor Criteria'!$E$10),CI16)</f>
        <v>44.413139999999999</v>
      </c>
      <c r="CK16" s="51">
        <f>IF($BZ16=TRUE,CJ16-('1. Data'!CG16*'2. Monitor Criteria'!$D$10),CJ16)</f>
        <v>44.413139999999999</v>
      </c>
    </row>
    <row r="17" spans="1:89" s="39" customFormat="1" ht="15.75" customHeight="1" x14ac:dyDescent="0.2">
      <c r="A17" s="39">
        <v>25</v>
      </c>
      <c r="B17" s="46" t="s">
        <v>72</v>
      </c>
      <c r="C17" s="46" t="s">
        <v>134</v>
      </c>
      <c r="D17" s="47">
        <v>42551</v>
      </c>
      <c r="E17" s="46" t="s">
        <v>74</v>
      </c>
      <c r="F17" s="46"/>
      <c r="G17" s="46" t="s">
        <v>1307</v>
      </c>
      <c r="H17" s="46" t="s">
        <v>75</v>
      </c>
      <c r="I17" s="46" t="s">
        <v>88</v>
      </c>
      <c r="J17" s="46"/>
      <c r="K17" s="46" t="s">
        <v>77</v>
      </c>
      <c r="L17" s="46"/>
      <c r="M17" s="48">
        <v>1000</v>
      </c>
      <c r="N17" s="48">
        <v>11.7</v>
      </c>
      <c r="O17" s="48">
        <v>20.7</v>
      </c>
      <c r="P17" s="48">
        <v>23.8</v>
      </c>
      <c r="Q17" s="48">
        <v>242.04</v>
      </c>
      <c r="R17" s="48">
        <v>1.78</v>
      </c>
      <c r="S17" s="48">
        <v>1080</v>
      </c>
      <c r="T17" s="48">
        <v>1920</v>
      </c>
      <c r="U17" s="48">
        <v>2.1</v>
      </c>
      <c r="V17" s="48">
        <v>8567</v>
      </c>
      <c r="W17" s="48">
        <v>60</v>
      </c>
      <c r="X17" s="48">
        <v>0.3</v>
      </c>
      <c r="Y17" s="46" t="s">
        <v>83</v>
      </c>
      <c r="Z17" s="46" t="s">
        <v>83</v>
      </c>
      <c r="AA17" s="46"/>
      <c r="AB17" s="46"/>
      <c r="AC17" s="46" t="s">
        <v>80</v>
      </c>
      <c r="AD17" s="46" t="s">
        <v>81</v>
      </c>
      <c r="AE17" s="46" t="s">
        <v>111</v>
      </c>
      <c r="AF17" s="46"/>
      <c r="AG17" s="46" t="s">
        <v>99</v>
      </c>
      <c r="AH17" s="46"/>
      <c r="AI17" s="46" t="s">
        <v>83</v>
      </c>
      <c r="AJ17" s="46" t="s">
        <v>83</v>
      </c>
      <c r="AK17" s="46" t="s">
        <v>84</v>
      </c>
      <c r="AL17" s="46"/>
      <c r="AM17" s="46" t="s">
        <v>83</v>
      </c>
      <c r="AN17" s="46" t="s">
        <v>83</v>
      </c>
      <c r="AO17" s="46" t="s">
        <v>83</v>
      </c>
      <c r="AP17" s="46" t="s">
        <v>91</v>
      </c>
      <c r="AQ17" s="46"/>
      <c r="AR17" s="46" t="s">
        <v>81</v>
      </c>
      <c r="AS17" s="46" t="s">
        <v>86</v>
      </c>
      <c r="AT17" s="46"/>
      <c r="AU17" s="48">
        <v>2</v>
      </c>
      <c r="AV17" s="46" t="s">
        <v>81</v>
      </c>
      <c r="AW17" s="46" t="s">
        <v>81</v>
      </c>
      <c r="AX17" s="48">
        <v>278</v>
      </c>
      <c r="AY17" s="48">
        <v>278</v>
      </c>
      <c r="AZ17" s="48">
        <v>250</v>
      </c>
      <c r="BA17" s="48">
        <v>200</v>
      </c>
      <c r="BB17" s="46"/>
      <c r="BC17" s="46"/>
      <c r="BD17" s="48">
        <v>16.649999999999999</v>
      </c>
      <c r="BE17" s="46"/>
      <c r="BF17" s="48">
        <v>0.27</v>
      </c>
      <c r="BG17" s="46"/>
      <c r="BH17" s="46"/>
      <c r="BI17" s="48">
        <v>0.18</v>
      </c>
      <c r="BJ17" s="48">
        <v>52.6</v>
      </c>
      <c r="BK17" s="48">
        <v>52.6</v>
      </c>
      <c r="BL17" s="48">
        <v>54.1</v>
      </c>
      <c r="BM17" s="46"/>
      <c r="BN17" s="46"/>
      <c r="BO17" s="48">
        <v>0.24</v>
      </c>
      <c r="BP17" s="48">
        <v>0.33</v>
      </c>
      <c r="BQ17" s="46"/>
      <c r="BR17" s="48">
        <v>16.68</v>
      </c>
      <c r="BS17" s="48">
        <v>53.01</v>
      </c>
      <c r="BT17" s="46"/>
      <c r="BU17" s="48">
        <v>0</v>
      </c>
      <c r="BV17" s="39">
        <v>25</v>
      </c>
      <c r="BW17" s="39">
        <f t="shared" si="0"/>
        <v>3</v>
      </c>
      <c r="BX17" s="39">
        <f>IF(COUNTIF($C$2:C17,C17)=1,1,0)</f>
        <v>1</v>
      </c>
      <c r="BY17" s="39">
        <f t="shared" si="1"/>
        <v>0</v>
      </c>
      <c r="BZ17" s="39" t="b">
        <f t="shared" si="2"/>
        <v>0</v>
      </c>
      <c r="CA17" s="39" t="b">
        <f t="array" ref="CA17">ISNUMBER(SEARCH("Touch Screen",$AI17))</f>
        <v>0</v>
      </c>
      <c r="CB17" s="39" t="b">
        <f t="array" ref="CB17">ISNUMBER(SEARCH("Occupancy Sensor",$AI17))</f>
        <v>0</v>
      </c>
      <c r="CC17" s="39" t="b">
        <f t="array" ref="CC17">ISNUMBER(SEARCH("Full Network Connectivity",$AI17))</f>
        <v>0</v>
      </c>
      <c r="CD17" s="49">
        <f t="shared" si="3"/>
        <v>52.586279999999995</v>
      </c>
      <c r="CE17" s="50">
        <f t="shared" si="5"/>
        <v>2.1</v>
      </c>
      <c r="CF17" s="39">
        <f t="shared" si="4"/>
        <v>3</v>
      </c>
      <c r="CG17" s="49">
        <f>IF($BW17=1,($Q17*'2. Monitor Criteria'!$C$4)+('2. Monitor Criteria'!$D$4*'1. Data'!$CE17)+'2. Monitor Criteria'!$C$6,IF('1. Data'!$BW17=2,($Q17*'2. Monitor Criteria'!$C$4)+('2. Monitor Criteria'!$D$4*'1. Data'!$CE17)+'2. Monitor Criteria'!$D$6,IF('1. Data'!$BW17=5,($Q17*'2. Monitor Criteria'!$C$4)+('2. Monitor Criteria'!$D$4*'1. Data'!$CE17)+'2. Monitor Criteria'!$F$6,($Q17*'2. Monitor Criteria'!$C$4)+('2. Monitor Criteria'!$D$4*'1. Data'!$CE17)+'2. Monitor Criteria'!$E$6)))</f>
        <v>46.629919999999998</v>
      </c>
      <c r="CH17" s="51">
        <f>CD17-('2. Monitor Criteria'!$D$4*CE17)</f>
        <v>44.207279999999997</v>
      </c>
      <c r="CI17" s="49">
        <f>IF($BY17=0,CH17,IF($BY17=1,CH17-('2. Monitor Criteria'!$B$10*'1. Data'!CG17),CH17-('2. Monitor Criteria'!$C$10*'1. Data'!CG17)))</f>
        <v>44.207279999999997</v>
      </c>
      <c r="CJ17" s="51">
        <f>IF($CA17=TRUE,CI17-(CG17*'2. Monitor Criteria'!$E$10),CI17)</f>
        <v>44.207279999999997</v>
      </c>
      <c r="CK17" s="51">
        <f>IF($BZ17=TRUE,CJ17-('1. Data'!CG17*'2. Monitor Criteria'!$D$10),CJ17)</f>
        <v>44.207279999999997</v>
      </c>
    </row>
    <row r="18" spans="1:89" s="39" customFormat="1" ht="15.75" customHeight="1" x14ac:dyDescent="0.2">
      <c r="A18" s="39">
        <v>27</v>
      </c>
      <c r="B18" s="46" t="s">
        <v>72</v>
      </c>
      <c r="C18" s="46" t="s">
        <v>135</v>
      </c>
      <c r="D18" s="47">
        <v>42522</v>
      </c>
      <c r="E18" s="46" t="s">
        <v>74</v>
      </c>
      <c r="F18" s="46"/>
      <c r="G18" s="46" t="s">
        <v>1307</v>
      </c>
      <c r="H18" s="46" t="s">
        <v>75</v>
      </c>
      <c r="I18" s="46" t="s">
        <v>76</v>
      </c>
      <c r="J18" s="46"/>
      <c r="K18" s="46" t="s">
        <v>77</v>
      </c>
      <c r="L18" s="46"/>
      <c r="M18" s="48">
        <v>1000</v>
      </c>
      <c r="N18" s="48">
        <v>15.5</v>
      </c>
      <c r="O18" s="48">
        <v>27.5</v>
      </c>
      <c r="P18" s="48">
        <v>31.5</v>
      </c>
      <c r="Q18" s="48">
        <v>423.99</v>
      </c>
      <c r="R18" s="48">
        <v>1.78</v>
      </c>
      <c r="S18" s="48">
        <v>1080</v>
      </c>
      <c r="T18" s="48">
        <v>1920</v>
      </c>
      <c r="U18" s="48">
        <v>2.1</v>
      </c>
      <c r="V18" s="48">
        <v>4891</v>
      </c>
      <c r="W18" s="48">
        <v>60</v>
      </c>
      <c r="X18" s="48">
        <v>0.3</v>
      </c>
      <c r="Y18" s="46" t="s">
        <v>83</v>
      </c>
      <c r="Z18" s="46" t="s">
        <v>83</v>
      </c>
      <c r="AA18" s="46"/>
      <c r="AB18" s="46"/>
      <c r="AC18" s="46" t="s">
        <v>81</v>
      </c>
      <c r="AD18" s="46" t="s">
        <v>81</v>
      </c>
      <c r="AE18" s="46" t="s">
        <v>136</v>
      </c>
      <c r="AF18" s="46" t="s">
        <v>137</v>
      </c>
      <c r="AG18" s="46" t="s">
        <v>83</v>
      </c>
      <c r="AH18" s="46"/>
      <c r="AI18" s="46" t="s">
        <v>83</v>
      </c>
      <c r="AJ18" s="46" t="s">
        <v>83</v>
      </c>
      <c r="AK18" s="46" t="s">
        <v>84</v>
      </c>
      <c r="AL18" s="46" t="s">
        <v>137</v>
      </c>
      <c r="AM18" s="46" t="s">
        <v>83</v>
      </c>
      <c r="AN18" s="46" t="s">
        <v>83</v>
      </c>
      <c r="AO18" s="46" t="s">
        <v>83</v>
      </c>
      <c r="AP18" s="46" t="s">
        <v>91</v>
      </c>
      <c r="AQ18" s="46"/>
      <c r="AR18" s="46" t="s">
        <v>81</v>
      </c>
      <c r="AS18" s="46" t="s">
        <v>86</v>
      </c>
      <c r="AT18" s="46"/>
      <c r="AU18" s="48">
        <v>5</v>
      </c>
      <c r="AV18" s="46" t="s">
        <v>81</v>
      </c>
      <c r="AW18" s="46" t="s">
        <v>81</v>
      </c>
      <c r="AX18" s="48">
        <v>300</v>
      </c>
      <c r="AY18" s="48">
        <v>286.60000000000002</v>
      </c>
      <c r="AZ18" s="48">
        <v>229.9</v>
      </c>
      <c r="BA18" s="48">
        <v>200</v>
      </c>
      <c r="BB18" s="46"/>
      <c r="BC18" s="46"/>
      <c r="BD18" s="48">
        <v>25.67</v>
      </c>
      <c r="BE18" s="46"/>
      <c r="BF18" s="48">
        <v>0.28000000000000003</v>
      </c>
      <c r="BG18" s="48">
        <v>0</v>
      </c>
      <c r="BH18" s="46"/>
      <c r="BI18" s="48">
        <v>0.24</v>
      </c>
      <c r="BJ18" s="48">
        <v>80.3</v>
      </c>
      <c r="BK18" s="48">
        <v>80.3</v>
      </c>
      <c r="BL18" s="48">
        <v>86.5</v>
      </c>
      <c r="BM18" s="46"/>
      <c r="BN18" s="46"/>
      <c r="BO18" s="48">
        <v>0.28999999999999998</v>
      </c>
      <c r="BP18" s="48">
        <v>0.33</v>
      </c>
      <c r="BQ18" s="48">
        <v>0</v>
      </c>
      <c r="BR18" s="48">
        <v>25.38</v>
      </c>
      <c r="BS18" s="48">
        <v>79.69</v>
      </c>
      <c r="BT18" s="46"/>
      <c r="BU18" s="48">
        <v>0</v>
      </c>
      <c r="BV18" s="39">
        <v>27</v>
      </c>
      <c r="BW18" s="39">
        <f t="shared" si="0"/>
        <v>5</v>
      </c>
      <c r="BX18" s="39">
        <f>IF(COUNTIF($C$2:C18,C18)=1,1,0)</f>
        <v>1</v>
      </c>
      <c r="BY18" s="39">
        <f t="shared" si="1"/>
        <v>0</v>
      </c>
      <c r="BZ18" s="39" t="b">
        <f t="shared" si="2"/>
        <v>0</v>
      </c>
      <c r="CA18" s="39" t="b">
        <f t="array" ref="CA18">ISNUMBER(SEARCH("Touch Screen",$AI18))</f>
        <v>0</v>
      </c>
      <c r="CB18" s="39" t="b">
        <f t="array" ref="CB18">ISNUMBER(SEARCH("Occupancy Sensor",$AI18))</f>
        <v>0</v>
      </c>
      <c r="CC18" s="39" t="b">
        <f t="array" ref="CC18">ISNUMBER(SEARCH("Full Network Connectivity",$AI18))</f>
        <v>0</v>
      </c>
      <c r="CD18" s="49">
        <f t="shared" si="3"/>
        <v>80.298540000000003</v>
      </c>
      <c r="CE18" s="50">
        <f t="shared" si="5"/>
        <v>2.1</v>
      </c>
      <c r="CF18" s="39">
        <f t="shared" si="4"/>
        <v>5</v>
      </c>
      <c r="CG18" s="49">
        <f>IF($BW18=1,($Q18*'2. Monitor Criteria'!$C$4)+('2. Monitor Criteria'!$D$4*'1. Data'!$CE18)+'2. Monitor Criteria'!$C$6,IF('1. Data'!$BW18=2,($Q18*'2. Monitor Criteria'!$C$4)+('2. Monitor Criteria'!$D$4*'1. Data'!$CE18)+'2. Monitor Criteria'!$D$6,IF('1. Data'!$BW18=5,($Q18*'2. Monitor Criteria'!$C$4)+('2. Monitor Criteria'!$D$4*'1. Data'!$CE18)+'2. Monitor Criteria'!$F$6,($Q18*'2. Monitor Criteria'!$C$4)+('2. Monitor Criteria'!$D$4*'1. Data'!$CE18)+'2. Monitor Criteria'!$E$6)))</f>
        <v>76.05977</v>
      </c>
      <c r="CH18" s="51">
        <f>CD18-('2. Monitor Criteria'!$D$4*CE18)</f>
        <v>71.919539999999998</v>
      </c>
      <c r="CI18" s="49">
        <f>IF($BY18=0,CH18,IF($BY18=1,CH18-('2. Monitor Criteria'!$B$10*'1. Data'!CG18),CH18-('2. Monitor Criteria'!$C$10*'1. Data'!CG18)))</f>
        <v>71.919539999999998</v>
      </c>
      <c r="CJ18" s="51">
        <f>IF($CA18=TRUE,CI18-(CG18*'2. Monitor Criteria'!$E$10),CI18)</f>
        <v>71.919539999999998</v>
      </c>
      <c r="CK18" s="51">
        <f>IF($BZ18=TRUE,CJ18-('1. Data'!CG18*'2. Monitor Criteria'!$D$10),CJ18)</f>
        <v>71.919539999999998</v>
      </c>
    </row>
    <row r="19" spans="1:89" s="39" customFormat="1" ht="15.75" customHeight="1" x14ac:dyDescent="0.2">
      <c r="A19" s="39">
        <v>28</v>
      </c>
      <c r="B19" s="46" t="s">
        <v>72</v>
      </c>
      <c r="C19" s="46" t="s">
        <v>95</v>
      </c>
      <c r="D19" s="47">
        <v>42794</v>
      </c>
      <c r="E19" s="46" t="s">
        <v>74</v>
      </c>
      <c r="F19" s="46"/>
      <c r="G19" s="46" t="s">
        <v>1307</v>
      </c>
      <c r="H19" s="46" t="s">
        <v>75</v>
      </c>
      <c r="I19" s="46" t="s">
        <v>76</v>
      </c>
      <c r="J19" s="46"/>
      <c r="K19" s="46" t="s">
        <v>77</v>
      </c>
      <c r="L19" s="46"/>
      <c r="M19" s="48">
        <v>1000</v>
      </c>
      <c r="N19" s="48">
        <v>10.3</v>
      </c>
      <c r="O19" s="48">
        <v>16.5</v>
      </c>
      <c r="P19" s="48">
        <v>19.399999999999999</v>
      </c>
      <c r="Q19" s="48">
        <v>170.22</v>
      </c>
      <c r="R19" s="48">
        <v>1.6</v>
      </c>
      <c r="S19" s="48">
        <v>900</v>
      </c>
      <c r="T19" s="48">
        <v>1440</v>
      </c>
      <c r="U19" s="48">
        <v>1.3</v>
      </c>
      <c r="V19" s="48">
        <v>7613</v>
      </c>
      <c r="W19" s="48">
        <v>60</v>
      </c>
      <c r="X19" s="48">
        <v>84</v>
      </c>
      <c r="Y19" s="46" t="s">
        <v>78</v>
      </c>
      <c r="Z19" s="46" t="s">
        <v>83</v>
      </c>
      <c r="AA19" s="46"/>
      <c r="AB19" s="46"/>
      <c r="AC19" s="46" t="s">
        <v>81</v>
      </c>
      <c r="AD19" s="46" t="s">
        <v>81</v>
      </c>
      <c r="AE19" s="46" t="s">
        <v>96</v>
      </c>
      <c r="AF19" s="46" t="s">
        <v>97</v>
      </c>
      <c r="AG19" s="46" t="s">
        <v>98</v>
      </c>
      <c r="AH19" s="46"/>
      <c r="AI19" s="46" t="s">
        <v>99</v>
      </c>
      <c r="AJ19" s="46" t="s">
        <v>83</v>
      </c>
      <c r="AK19" s="46" t="s">
        <v>94</v>
      </c>
      <c r="AL19" s="46" t="s">
        <v>97</v>
      </c>
      <c r="AM19" s="46" t="s">
        <v>83</v>
      </c>
      <c r="AN19" s="46" t="s">
        <v>83</v>
      </c>
      <c r="AO19" s="46" t="s">
        <v>83</v>
      </c>
      <c r="AP19" s="46" t="s">
        <v>91</v>
      </c>
      <c r="AQ19" s="46"/>
      <c r="AR19" s="46" t="s">
        <v>81</v>
      </c>
      <c r="AS19" s="46" t="s">
        <v>100</v>
      </c>
      <c r="AT19" s="46"/>
      <c r="AU19" s="48">
        <v>1</v>
      </c>
      <c r="AV19" s="46" t="s">
        <v>81</v>
      </c>
      <c r="AW19" s="46" t="s">
        <v>81</v>
      </c>
      <c r="AX19" s="48">
        <v>300</v>
      </c>
      <c r="AY19" s="48">
        <v>309.39999999999998</v>
      </c>
      <c r="AZ19" s="48">
        <v>309.39999999999998</v>
      </c>
      <c r="BA19" s="48">
        <v>200.4</v>
      </c>
      <c r="BB19" s="46"/>
      <c r="BC19" s="46"/>
      <c r="BD19" s="48">
        <v>9.9499999999999993</v>
      </c>
      <c r="BE19" s="46"/>
      <c r="BF19" s="48">
        <v>0.24</v>
      </c>
      <c r="BG19" s="46"/>
      <c r="BH19" s="46"/>
      <c r="BI19" s="48">
        <v>0.16</v>
      </c>
      <c r="BJ19" s="48">
        <v>31.9</v>
      </c>
      <c r="BK19" s="48">
        <v>31.9</v>
      </c>
      <c r="BL19" s="48">
        <v>43.2</v>
      </c>
      <c r="BM19" s="46"/>
      <c r="BN19" s="46"/>
      <c r="BO19" s="48">
        <v>0.2</v>
      </c>
      <c r="BP19" s="48">
        <v>0.28000000000000003</v>
      </c>
      <c r="BQ19" s="46"/>
      <c r="BR19" s="48">
        <v>10.11</v>
      </c>
      <c r="BS19" s="48">
        <v>32.58</v>
      </c>
      <c r="BT19" s="46"/>
      <c r="BU19" s="48">
        <v>0</v>
      </c>
      <c r="BV19" s="39">
        <v>28</v>
      </c>
      <c r="BW19" s="39">
        <f t="shared" si="0"/>
        <v>1</v>
      </c>
      <c r="BX19" s="39">
        <f>IF(COUNTIF($C$2:C19,C19)=1,1,0)</f>
        <v>0</v>
      </c>
      <c r="BY19" s="39">
        <f t="shared" si="1"/>
        <v>0</v>
      </c>
      <c r="BZ19" s="39" t="b">
        <f t="shared" si="2"/>
        <v>0</v>
      </c>
      <c r="CA19" s="39" t="b">
        <f t="array" ref="CA19">ISNUMBER(SEARCH("Touch Screen",$AI19))</f>
        <v>0</v>
      </c>
      <c r="CB19" s="39" t="b">
        <f t="array" ref="CB19">ISNUMBER(SEARCH("Occupancy Sensor",$AI19))</f>
        <v>0</v>
      </c>
      <c r="CC19" s="39" t="b">
        <f t="array" ref="CC19">ISNUMBER(SEARCH("Full Network Connectivity",$AI19))</f>
        <v>0</v>
      </c>
      <c r="CD19" s="49">
        <f t="shared" si="3"/>
        <v>31.873259999999995</v>
      </c>
      <c r="CE19" s="50">
        <f t="shared" si="5"/>
        <v>1.3</v>
      </c>
      <c r="CF19" s="39">
        <f t="shared" si="4"/>
        <v>1</v>
      </c>
      <c r="CG19" s="49">
        <f>IF($BW19=1,($Q19*'2. Monitor Criteria'!$C$4)+('2. Monitor Criteria'!$D$4*'1. Data'!$CE19)+'2. Monitor Criteria'!$C$6,IF('1. Data'!$BW19=2,($Q19*'2. Monitor Criteria'!$C$4)+('2. Monitor Criteria'!$D$4*'1. Data'!$CE19)+'2. Monitor Criteria'!$D$6,IF('1. Data'!$BW19=5,($Q19*'2. Monitor Criteria'!$C$4)+('2. Monitor Criteria'!$D$4*'1. Data'!$CE19)+'2. Monitor Criteria'!$F$6,($Q19*'2. Monitor Criteria'!$C$4)+('2. Monitor Criteria'!$D$4*'1. Data'!$CE19)+'2. Monitor Criteria'!$E$6)))</f>
        <v>34.904060000000001</v>
      </c>
      <c r="CH19" s="51">
        <f>CD19-('2. Monitor Criteria'!$D$4*CE19)</f>
        <v>26.686259999999994</v>
      </c>
      <c r="CI19" s="49">
        <f>IF($BY19=0,CH19,IF($BY19=1,CH19-('2. Monitor Criteria'!$B$10*'1. Data'!CG19),CH19-('2. Monitor Criteria'!$C$10*'1. Data'!CG19)))</f>
        <v>26.686259999999994</v>
      </c>
      <c r="CJ19" s="51">
        <f>IF($CA19=TRUE,CI19-(CG19*'2. Monitor Criteria'!$E$10),CI19)</f>
        <v>26.686259999999994</v>
      </c>
      <c r="CK19" s="51">
        <f>IF($BZ19=TRUE,CJ19-('1. Data'!CG19*'2. Monitor Criteria'!$D$10),CJ19)</f>
        <v>26.686259999999994</v>
      </c>
    </row>
    <row r="20" spans="1:89" s="39" customFormat="1" ht="15.75" customHeight="1" x14ac:dyDescent="0.2">
      <c r="A20" s="39">
        <v>29</v>
      </c>
      <c r="B20" s="46" t="s">
        <v>72</v>
      </c>
      <c r="C20" s="46" t="s">
        <v>107</v>
      </c>
      <c r="D20" s="47">
        <v>42736</v>
      </c>
      <c r="E20" s="46" t="s">
        <v>74</v>
      </c>
      <c r="F20" s="46" t="s">
        <v>102</v>
      </c>
      <c r="G20" s="46" t="s">
        <v>1307</v>
      </c>
      <c r="H20" s="46" t="s">
        <v>75</v>
      </c>
      <c r="I20" s="46" t="s">
        <v>88</v>
      </c>
      <c r="J20" s="46" t="s">
        <v>103</v>
      </c>
      <c r="K20" s="46" t="s">
        <v>77</v>
      </c>
      <c r="L20" s="46" t="s">
        <v>103</v>
      </c>
      <c r="M20" s="48">
        <v>1000</v>
      </c>
      <c r="N20" s="48">
        <v>11.8</v>
      </c>
      <c r="O20" s="48">
        <v>20.9</v>
      </c>
      <c r="P20" s="48">
        <v>24</v>
      </c>
      <c r="Q20" s="48">
        <v>246.62</v>
      </c>
      <c r="R20" s="48">
        <v>1.78</v>
      </c>
      <c r="S20" s="48">
        <v>1080</v>
      </c>
      <c r="T20" s="48">
        <v>1920</v>
      </c>
      <c r="U20" s="48">
        <v>2</v>
      </c>
      <c r="V20" s="48">
        <v>8436</v>
      </c>
      <c r="W20" s="48">
        <v>60</v>
      </c>
      <c r="X20" s="48">
        <v>32.700000000000003</v>
      </c>
      <c r="Y20" s="46" t="s">
        <v>78</v>
      </c>
      <c r="Z20" s="46" t="s">
        <v>83</v>
      </c>
      <c r="AA20" s="46"/>
      <c r="AB20" s="46"/>
      <c r="AC20" s="46" t="s">
        <v>81</v>
      </c>
      <c r="AD20" s="46" t="s">
        <v>80</v>
      </c>
      <c r="AE20" s="46" t="s">
        <v>108</v>
      </c>
      <c r="AF20" s="46" t="s">
        <v>103</v>
      </c>
      <c r="AG20" s="46" t="s">
        <v>99</v>
      </c>
      <c r="AH20" s="46" t="s">
        <v>103</v>
      </c>
      <c r="AI20" s="46" t="s">
        <v>99</v>
      </c>
      <c r="AJ20" s="46" t="s">
        <v>83</v>
      </c>
      <c r="AK20" s="46" t="s">
        <v>90</v>
      </c>
      <c r="AL20" s="46" t="s">
        <v>103</v>
      </c>
      <c r="AM20" s="46" t="s">
        <v>83</v>
      </c>
      <c r="AN20" s="46" t="s">
        <v>83</v>
      </c>
      <c r="AO20" s="46" t="s">
        <v>83</v>
      </c>
      <c r="AP20" s="46" t="s">
        <v>91</v>
      </c>
      <c r="AQ20" s="46" t="s">
        <v>103</v>
      </c>
      <c r="AR20" s="46" t="s">
        <v>81</v>
      </c>
      <c r="AS20" s="46" t="s">
        <v>86</v>
      </c>
      <c r="AT20" s="46" t="s">
        <v>103</v>
      </c>
      <c r="AU20" s="48">
        <v>0</v>
      </c>
      <c r="AV20" s="46" t="s">
        <v>81</v>
      </c>
      <c r="AW20" s="46" t="s">
        <v>81</v>
      </c>
      <c r="AX20" s="48">
        <v>250</v>
      </c>
      <c r="AY20" s="48">
        <v>295</v>
      </c>
      <c r="AZ20" s="48">
        <v>239</v>
      </c>
      <c r="BA20" s="48">
        <v>200</v>
      </c>
      <c r="BB20" s="46"/>
      <c r="BC20" s="46"/>
      <c r="BD20" s="48">
        <v>17.18</v>
      </c>
      <c r="BE20" s="46"/>
      <c r="BF20" s="48">
        <v>0.26</v>
      </c>
      <c r="BG20" s="46"/>
      <c r="BH20" s="46"/>
      <c r="BI20" s="48">
        <v>0.2</v>
      </c>
      <c r="BJ20" s="48">
        <v>54.15</v>
      </c>
      <c r="BK20" s="48">
        <v>54.15</v>
      </c>
      <c r="BL20" s="48">
        <v>54.9</v>
      </c>
      <c r="BM20" s="46"/>
      <c r="BN20" s="46"/>
      <c r="BO20" s="48">
        <v>0.23</v>
      </c>
      <c r="BP20" s="48">
        <v>0.33</v>
      </c>
      <c r="BQ20" s="46"/>
      <c r="BR20" s="48">
        <v>17.11</v>
      </c>
      <c r="BS20" s="48">
        <v>54.34</v>
      </c>
      <c r="BT20" s="46"/>
      <c r="BU20" s="48">
        <v>0</v>
      </c>
      <c r="BV20" s="39">
        <v>29</v>
      </c>
      <c r="BW20" s="39">
        <f t="shared" si="0"/>
        <v>3</v>
      </c>
      <c r="BX20" s="39">
        <f>IF(COUNTIF($C$2:C20,C20)=1,1,0)</f>
        <v>0</v>
      </c>
      <c r="BY20" s="39">
        <f t="shared" si="1"/>
        <v>0</v>
      </c>
      <c r="BZ20" s="39" t="b">
        <f t="shared" si="2"/>
        <v>0</v>
      </c>
      <c r="CA20" s="39" t="b">
        <f t="array" ref="CA20">ISNUMBER(SEARCH("Touch Screen",$AI20))</f>
        <v>0</v>
      </c>
      <c r="CB20" s="39" t="b">
        <f t="array" ref="CB20">ISNUMBER(SEARCH("Occupancy Sensor",$AI20))</f>
        <v>0</v>
      </c>
      <c r="CC20" s="39" t="b">
        <f t="array" ref="CC20">ISNUMBER(SEARCH("Full Network Connectivity",$AI20))</f>
        <v>0</v>
      </c>
      <c r="CD20" s="49">
        <f t="shared" si="3"/>
        <v>54.154319999999991</v>
      </c>
      <c r="CE20" s="50">
        <f t="shared" si="5"/>
        <v>2</v>
      </c>
      <c r="CF20" s="39">
        <f t="shared" si="4"/>
        <v>3</v>
      </c>
      <c r="CG20" s="49">
        <f>IF($BW20=1,($Q20*'2. Monitor Criteria'!$C$4)+('2. Monitor Criteria'!$D$4*'1. Data'!$CE20)+'2. Monitor Criteria'!$C$6,IF('1. Data'!$BW20=2,($Q20*'2. Monitor Criteria'!$C$4)+('2. Monitor Criteria'!$D$4*'1. Data'!$CE20)+'2. Monitor Criteria'!$D$6,IF('1. Data'!$BW20=5,($Q20*'2. Monitor Criteria'!$C$4)+('2. Monitor Criteria'!$D$4*'1. Data'!$CE20)+'2. Monitor Criteria'!$F$6,($Q20*'2. Monitor Criteria'!$C$4)+('2. Monitor Criteria'!$D$4*'1. Data'!$CE20)+'2. Monitor Criteria'!$E$6)))</f>
        <v>46.794260000000008</v>
      </c>
      <c r="CH20" s="51">
        <f>CD20-('2. Monitor Criteria'!$D$4*CE20)</f>
        <v>46.174319999999994</v>
      </c>
      <c r="CI20" s="49">
        <f>IF($BY20=0,CH20,IF($BY20=1,CH20-('2. Monitor Criteria'!$B$10*'1. Data'!CG20),CH20-('2. Monitor Criteria'!$C$10*'1. Data'!CG20)))</f>
        <v>46.174319999999994</v>
      </c>
      <c r="CJ20" s="51">
        <f>IF($CA20=TRUE,CI20-(CG20*'2. Monitor Criteria'!$E$10),CI20)</f>
        <v>46.174319999999994</v>
      </c>
      <c r="CK20" s="51">
        <f>IF($BZ20=TRUE,CJ20-('1. Data'!CG20*'2. Monitor Criteria'!$D$10),CJ20)</f>
        <v>46.174319999999994</v>
      </c>
    </row>
    <row r="21" spans="1:89" s="39" customFormat="1" ht="15.75" customHeight="1" x14ac:dyDescent="0.2">
      <c r="A21" s="39">
        <v>30</v>
      </c>
      <c r="B21" s="46" t="s">
        <v>72</v>
      </c>
      <c r="C21" s="46" t="s">
        <v>140</v>
      </c>
      <c r="D21" s="47">
        <v>42541</v>
      </c>
      <c r="E21" s="46" t="s">
        <v>74</v>
      </c>
      <c r="F21" s="46"/>
      <c r="G21" s="46" t="s">
        <v>1307</v>
      </c>
      <c r="H21" s="46" t="s">
        <v>75</v>
      </c>
      <c r="I21" s="46" t="s">
        <v>141</v>
      </c>
      <c r="J21" s="46"/>
      <c r="K21" s="46" t="s">
        <v>77</v>
      </c>
      <c r="L21" s="46"/>
      <c r="M21" s="48">
        <v>3000</v>
      </c>
      <c r="N21" s="48">
        <v>9.4</v>
      </c>
      <c r="O21" s="48">
        <v>17.100000000000001</v>
      </c>
      <c r="P21" s="48">
        <v>19.5</v>
      </c>
      <c r="Q21" s="48">
        <v>160.88999999999999</v>
      </c>
      <c r="R21" s="48">
        <v>1.82</v>
      </c>
      <c r="S21" s="48">
        <v>1080</v>
      </c>
      <c r="T21" s="48">
        <v>1920</v>
      </c>
      <c r="U21" s="48">
        <v>2.1</v>
      </c>
      <c r="V21" s="48">
        <v>12889</v>
      </c>
      <c r="W21" s="48">
        <v>60</v>
      </c>
      <c r="X21" s="48">
        <v>89.7</v>
      </c>
      <c r="Y21" s="46" t="s">
        <v>78</v>
      </c>
      <c r="Z21" s="46" t="s">
        <v>83</v>
      </c>
      <c r="AA21" s="46"/>
      <c r="AB21" s="46"/>
      <c r="AC21" s="46" t="s">
        <v>80</v>
      </c>
      <c r="AD21" s="46" t="s">
        <v>81</v>
      </c>
      <c r="AE21" s="46" t="s">
        <v>96</v>
      </c>
      <c r="AF21" s="46" t="s">
        <v>97</v>
      </c>
      <c r="AG21" s="46" t="s">
        <v>98</v>
      </c>
      <c r="AH21" s="46"/>
      <c r="AI21" s="46" t="s">
        <v>99</v>
      </c>
      <c r="AJ21" s="46" t="s">
        <v>83</v>
      </c>
      <c r="AK21" s="46" t="s">
        <v>94</v>
      </c>
      <c r="AL21" s="46" t="s">
        <v>97</v>
      </c>
      <c r="AM21" s="46" t="s">
        <v>83</v>
      </c>
      <c r="AN21" s="46" t="s">
        <v>83</v>
      </c>
      <c r="AO21" s="46" t="s">
        <v>83</v>
      </c>
      <c r="AP21" s="46" t="s">
        <v>91</v>
      </c>
      <c r="AQ21" s="46"/>
      <c r="AR21" s="46" t="s">
        <v>81</v>
      </c>
      <c r="AS21" s="46" t="s">
        <v>100</v>
      </c>
      <c r="AT21" s="46"/>
      <c r="AU21" s="48">
        <v>1</v>
      </c>
      <c r="AV21" s="46" t="s">
        <v>81</v>
      </c>
      <c r="AW21" s="46" t="s">
        <v>81</v>
      </c>
      <c r="AX21" s="48">
        <v>250</v>
      </c>
      <c r="AY21" s="48">
        <v>300</v>
      </c>
      <c r="AZ21" s="48">
        <v>288.2</v>
      </c>
      <c r="BA21" s="48">
        <v>204.8</v>
      </c>
      <c r="BB21" s="46"/>
      <c r="BC21" s="46"/>
      <c r="BD21" s="48">
        <v>11.99</v>
      </c>
      <c r="BE21" s="46"/>
      <c r="BF21" s="48">
        <v>0.1</v>
      </c>
      <c r="BG21" s="46"/>
      <c r="BH21" s="46"/>
      <c r="BI21" s="48">
        <v>0.09</v>
      </c>
      <c r="BJ21" s="48">
        <v>37.35</v>
      </c>
      <c r="BK21" s="48">
        <v>37.35</v>
      </c>
      <c r="BL21" s="48">
        <v>46</v>
      </c>
      <c r="BM21" s="46"/>
      <c r="BN21" s="46"/>
      <c r="BO21" s="48">
        <v>0.11</v>
      </c>
      <c r="BP21" s="48">
        <v>0.13</v>
      </c>
      <c r="BQ21" s="46"/>
      <c r="BR21" s="48">
        <v>11.97</v>
      </c>
      <c r="BS21" s="48">
        <v>37.42</v>
      </c>
      <c r="BT21" s="46"/>
      <c r="BU21" s="48">
        <v>0</v>
      </c>
      <c r="BV21" s="39">
        <v>30</v>
      </c>
      <c r="BW21" s="39">
        <f t="shared" si="0"/>
        <v>1</v>
      </c>
      <c r="BX21" s="39">
        <f>IF(COUNTIF($C$2:C21,C21)=1,1,0)</f>
        <v>1</v>
      </c>
      <c r="BY21" s="39">
        <f t="shared" si="1"/>
        <v>0</v>
      </c>
      <c r="BZ21" s="39" t="b">
        <f t="shared" si="2"/>
        <v>0</v>
      </c>
      <c r="CA21" s="39" t="b">
        <f t="array" ref="CA21">ISNUMBER(SEARCH("Touch Screen",$AI21))</f>
        <v>0</v>
      </c>
      <c r="CB21" s="39" t="b">
        <f t="array" ref="CB21">ISNUMBER(SEARCH("Occupancy Sensor",$AI21))</f>
        <v>0</v>
      </c>
      <c r="CC21" s="39" t="b">
        <f t="array" ref="CC21">ISNUMBER(SEARCH("Full Network Connectivity",$AI21))</f>
        <v>0</v>
      </c>
      <c r="CD21" s="49">
        <f t="shared" si="3"/>
        <v>37.330739999999999</v>
      </c>
      <c r="CE21" s="50">
        <f t="shared" si="5"/>
        <v>2.1</v>
      </c>
      <c r="CF21" s="39">
        <f t="shared" si="4"/>
        <v>1</v>
      </c>
      <c r="CG21" s="49">
        <f>IF($BW21=1,($Q21*'2. Monitor Criteria'!$C$4)+('2. Monitor Criteria'!$D$4*'1. Data'!$CE21)+'2. Monitor Criteria'!$C$6,IF('1. Data'!$BW21=2,($Q21*'2. Monitor Criteria'!$C$4)+('2. Monitor Criteria'!$D$4*'1. Data'!$CE21)+'2. Monitor Criteria'!$D$6,IF('1. Data'!$BW21=5,($Q21*'2. Monitor Criteria'!$C$4)+('2. Monitor Criteria'!$D$4*'1. Data'!$CE21)+'2. Monitor Criteria'!$F$6,($Q21*'2. Monitor Criteria'!$C$4)+('2. Monitor Criteria'!$D$4*'1. Data'!$CE21)+'2. Monitor Criteria'!$E$6)))</f>
        <v>36.94847</v>
      </c>
      <c r="CH21" s="51">
        <f>CD21-('2. Monitor Criteria'!$D$4*CE21)</f>
        <v>28.951739999999997</v>
      </c>
      <c r="CI21" s="49">
        <f>IF($BY21=0,CH21,IF($BY21=1,CH21-('2. Monitor Criteria'!$B$10*'1. Data'!CG21),CH21-('2. Monitor Criteria'!$C$10*'1. Data'!CG21)))</f>
        <v>28.951739999999997</v>
      </c>
      <c r="CJ21" s="51">
        <f>IF($CA21=TRUE,CI21-(CG21*'2. Monitor Criteria'!$E$10),CI21)</f>
        <v>28.951739999999997</v>
      </c>
      <c r="CK21" s="51">
        <f>IF($BZ21=TRUE,CJ21-('1. Data'!CG21*'2. Monitor Criteria'!$D$10),CJ21)</f>
        <v>28.951739999999997</v>
      </c>
    </row>
    <row r="22" spans="1:89" s="39" customFormat="1" ht="15.75" customHeight="1" x14ac:dyDescent="0.2">
      <c r="A22" s="39">
        <v>31</v>
      </c>
      <c r="B22" s="46" t="s">
        <v>72</v>
      </c>
      <c r="C22" s="46" t="s">
        <v>142</v>
      </c>
      <c r="D22" s="47">
        <v>42736</v>
      </c>
      <c r="E22" s="46" t="s">
        <v>74</v>
      </c>
      <c r="F22" s="46" t="s">
        <v>102</v>
      </c>
      <c r="G22" s="46" t="s">
        <v>1307</v>
      </c>
      <c r="H22" s="46" t="s">
        <v>75</v>
      </c>
      <c r="I22" s="46" t="s">
        <v>88</v>
      </c>
      <c r="J22" s="46" t="s">
        <v>103</v>
      </c>
      <c r="K22" s="46" t="s">
        <v>77</v>
      </c>
      <c r="L22" s="46" t="s">
        <v>103</v>
      </c>
      <c r="M22" s="48">
        <v>600</v>
      </c>
      <c r="N22" s="48">
        <v>9.3000000000000007</v>
      </c>
      <c r="O22" s="48">
        <v>17.100000000000001</v>
      </c>
      <c r="P22" s="48">
        <v>19.5</v>
      </c>
      <c r="Q22" s="48">
        <v>158.62</v>
      </c>
      <c r="R22" s="48">
        <v>1.78</v>
      </c>
      <c r="S22" s="48">
        <v>768</v>
      </c>
      <c r="T22" s="48">
        <v>1366</v>
      </c>
      <c r="U22" s="48">
        <v>1</v>
      </c>
      <c r="V22" s="48">
        <v>6614</v>
      </c>
      <c r="W22" s="48">
        <v>60</v>
      </c>
      <c r="X22" s="48">
        <v>33.5</v>
      </c>
      <c r="Y22" s="46" t="s">
        <v>78</v>
      </c>
      <c r="Z22" s="46" t="s">
        <v>83</v>
      </c>
      <c r="AA22" s="46"/>
      <c r="AB22" s="46"/>
      <c r="AC22" s="46" t="s">
        <v>80</v>
      </c>
      <c r="AD22" s="46" t="s">
        <v>80</v>
      </c>
      <c r="AE22" s="46" t="s">
        <v>93</v>
      </c>
      <c r="AF22" s="46" t="s">
        <v>103</v>
      </c>
      <c r="AG22" s="46" t="s">
        <v>83</v>
      </c>
      <c r="AH22" s="46" t="s">
        <v>103</v>
      </c>
      <c r="AI22" s="46" t="s">
        <v>83</v>
      </c>
      <c r="AJ22" s="46" t="s">
        <v>83</v>
      </c>
      <c r="AK22" s="46" t="s">
        <v>94</v>
      </c>
      <c r="AL22" s="46" t="s">
        <v>103</v>
      </c>
      <c r="AM22" s="46" t="s">
        <v>83</v>
      </c>
      <c r="AN22" s="46" t="s">
        <v>83</v>
      </c>
      <c r="AO22" s="46" t="s">
        <v>83</v>
      </c>
      <c r="AP22" s="46" t="s">
        <v>91</v>
      </c>
      <c r="AQ22" s="46" t="s">
        <v>103</v>
      </c>
      <c r="AR22" s="46" t="s">
        <v>81</v>
      </c>
      <c r="AS22" s="46" t="s">
        <v>86</v>
      </c>
      <c r="AT22" s="46" t="s">
        <v>103</v>
      </c>
      <c r="AU22" s="48">
        <v>5</v>
      </c>
      <c r="AV22" s="46" t="s">
        <v>81</v>
      </c>
      <c r="AW22" s="46" t="s">
        <v>81</v>
      </c>
      <c r="AX22" s="48">
        <v>200</v>
      </c>
      <c r="AY22" s="48">
        <v>213.8</v>
      </c>
      <c r="AZ22" s="48">
        <v>184.3</v>
      </c>
      <c r="BA22" s="48">
        <v>200</v>
      </c>
      <c r="BB22" s="46"/>
      <c r="BC22" s="46"/>
      <c r="BD22" s="48">
        <v>12.21</v>
      </c>
      <c r="BE22" s="46"/>
      <c r="BF22" s="48">
        <v>0.14000000000000001</v>
      </c>
      <c r="BG22" s="46"/>
      <c r="BH22" s="46"/>
      <c r="BI22" s="48">
        <v>0.14000000000000001</v>
      </c>
      <c r="BJ22" s="48">
        <v>38.26</v>
      </c>
      <c r="BK22" s="48">
        <v>38.26</v>
      </c>
      <c r="BL22" s="48">
        <v>39.200000000000003</v>
      </c>
      <c r="BM22" s="46"/>
      <c r="BN22" s="46"/>
      <c r="BO22" s="48">
        <v>0.16</v>
      </c>
      <c r="BP22" s="48">
        <v>0.17</v>
      </c>
      <c r="BQ22" s="46"/>
      <c r="BR22" s="48">
        <v>12.3</v>
      </c>
      <c r="BS22" s="48">
        <v>38.68</v>
      </c>
      <c r="BT22" s="46"/>
      <c r="BU22" s="48">
        <v>0</v>
      </c>
      <c r="BV22" s="39">
        <v>31</v>
      </c>
      <c r="BW22" s="39">
        <f t="shared" si="0"/>
        <v>1</v>
      </c>
      <c r="BX22" s="39">
        <f>IF(COUNTIF($C$2:C22,C22)=1,1,0)</f>
        <v>1</v>
      </c>
      <c r="BY22" s="39">
        <f t="shared" si="1"/>
        <v>0</v>
      </c>
      <c r="BZ22" s="39" t="b">
        <f t="shared" si="2"/>
        <v>0</v>
      </c>
      <c r="CA22" s="39" t="b">
        <f t="array" ref="CA22">ISNUMBER(SEARCH("Touch Screen",$AI22))</f>
        <v>0</v>
      </c>
      <c r="CB22" s="39" t="b">
        <f t="array" ref="CB22">ISNUMBER(SEARCH("Occupancy Sensor",$AI22))</f>
        <v>0</v>
      </c>
      <c r="CC22" s="39" t="b">
        <f t="array" ref="CC22">ISNUMBER(SEARCH("Full Network Connectivity",$AI22))</f>
        <v>0</v>
      </c>
      <c r="CD22" s="49">
        <f t="shared" si="3"/>
        <v>38.233020000000003</v>
      </c>
      <c r="CE22" s="50">
        <f t="shared" si="5"/>
        <v>1</v>
      </c>
      <c r="CF22" s="39">
        <f t="shared" si="4"/>
        <v>1</v>
      </c>
      <c r="CG22" s="49">
        <f>IF($BW22=1,($Q22*'2. Monitor Criteria'!$C$4)+('2. Monitor Criteria'!$D$4*'1. Data'!$CE22)+'2. Monitor Criteria'!$C$6,IF('1. Data'!$BW22=2,($Q22*'2. Monitor Criteria'!$C$4)+('2. Monitor Criteria'!$D$4*'1. Data'!$CE22)+'2. Monitor Criteria'!$D$6,IF('1. Data'!$BW22=5,($Q22*'2. Monitor Criteria'!$C$4)+('2. Monitor Criteria'!$D$4*'1. Data'!$CE22)+'2. Monitor Criteria'!$F$6,($Q22*'2. Monitor Criteria'!$C$4)+('2. Monitor Criteria'!$D$4*'1. Data'!$CE22)+'2. Monitor Criteria'!$E$6)))</f>
        <v>32.280259999999998</v>
      </c>
      <c r="CH22" s="51">
        <f>CD22-('2. Monitor Criteria'!$D$4*CE22)</f>
        <v>34.243020000000001</v>
      </c>
      <c r="CI22" s="49">
        <f>IF($BY22=0,CH22,IF($BY22=1,CH22-('2. Monitor Criteria'!$B$10*'1. Data'!CG22),CH22-('2. Monitor Criteria'!$C$10*'1. Data'!CG22)))</f>
        <v>34.243020000000001</v>
      </c>
      <c r="CJ22" s="51">
        <f>IF($CA22=TRUE,CI22-(CG22*'2. Monitor Criteria'!$E$10),CI22)</f>
        <v>34.243020000000001</v>
      </c>
      <c r="CK22" s="51">
        <f>IF($BZ22=TRUE,CJ22-('1. Data'!CG22*'2. Monitor Criteria'!$D$10),CJ22)</f>
        <v>34.243020000000001</v>
      </c>
    </row>
    <row r="23" spans="1:89" s="39" customFormat="1" ht="15.75" customHeight="1" x14ac:dyDescent="0.2">
      <c r="A23" s="39">
        <v>32</v>
      </c>
      <c r="B23" s="46" t="s">
        <v>72</v>
      </c>
      <c r="C23" s="46" t="s">
        <v>143</v>
      </c>
      <c r="D23" s="47">
        <v>42535</v>
      </c>
      <c r="E23" s="46" t="s">
        <v>74</v>
      </c>
      <c r="F23" s="46"/>
      <c r="G23" s="46" t="s">
        <v>1307</v>
      </c>
      <c r="H23" s="46" t="s">
        <v>75</v>
      </c>
      <c r="I23" s="46" t="s">
        <v>76</v>
      </c>
      <c r="J23" s="46"/>
      <c r="K23" s="46" t="s">
        <v>77</v>
      </c>
      <c r="L23" s="46"/>
      <c r="M23" s="48">
        <v>1000</v>
      </c>
      <c r="N23" s="48">
        <v>11.3</v>
      </c>
      <c r="O23" s="48">
        <v>20</v>
      </c>
      <c r="P23" s="48">
        <v>23</v>
      </c>
      <c r="Q23" s="48">
        <v>226.05</v>
      </c>
      <c r="R23" s="48">
        <v>1.78</v>
      </c>
      <c r="S23" s="48">
        <v>1080</v>
      </c>
      <c r="T23" s="48">
        <v>1920</v>
      </c>
      <c r="U23" s="48">
        <v>2.1</v>
      </c>
      <c r="V23" s="48">
        <v>9173</v>
      </c>
      <c r="W23" s="48">
        <v>60</v>
      </c>
      <c r="X23" s="48">
        <v>87</v>
      </c>
      <c r="Y23" s="46" t="s">
        <v>78</v>
      </c>
      <c r="Z23" s="46" t="s">
        <v>83</v>
      </c>
      <c r="AA23" s="46"/>
      <c r="AB23" s="46"/>
      <c r="AC23" s="46" t="s">
        <v>80</v>
      </c>
      <c r="AD23" s="46" t="s">
        <v>81</v>
      </c>
      <c r="AE23" s="46" t="s">
        <v>144</v>
      </c>
      <c r="AF23" s="46" t="s">
        <v>97</v>
      </c>
      <c r="AG23" s="46" t="s">
        <v>98</v>
      </c>
      <c r="AH23" s="46"/>
      <c r="AI23" s="46" t="s">
        <v>99</v>
      </c>
      <c r="AJ23" s="46" t="s">
        <v>83</v>
      </c>
      <c r="AK23" s="46" t="s">
        <v>90</v>
      </c>
      <c r="AL23" s="46" t="s">
        <v>97</v>
      </c>
      <c r="AM23" s="46" t="s">
        <v>83</v>
      </c>
      <c r="AN23" s="46" t="s">
        <v>83</v>
      </c>
      <c r="AO23" s="46" t="s">
        <v>83</v>
      </c>
      <c r="AP23" s="46" t="s">
        <v>91</v>
      </c>
      <c r="AQ23" s="46"/>
      <c r="AR23" s="46" t="s">
        <v>81</v>
      </c>
      <c r="AS23" s="46" t="s">
        <v>100</v>
      </c>
      <c r="AT23" s="46"/>
      <c r="AU23" s="48">
        <v>1</v>
      </c>
      <c r="AV23" s="46" t="s">
        <v>81</v>
      </c>
      <c r="AW23" s="46" t="s">
        <v>81</v>
      </c>
      <c r="AX23" s="48">
        <v>250</v>
      </c>
      <c r="AY23" s="48">
        <v>258.8</v>
      </c>
      <c r="AZ23" s="48">
        <v>205.4</v>
      </c>
      <c r="BA23" s="48">
        <v>202.2</v>
      </c>
      <c r="BB23" s="46"/>
      <c r="BC23" s="46"/>
      <c r="BD23" s="48">
        <v>13.76</v>
      </c>
      <c r="BE23" s="46"/>
      <c r="BF23" s="48">
        <v>0.16</v>
      </c>
      <c r="BG23" s="46"/>
      <c r="BH23" s="46"/>
      <c r="BI23" s="48">
        <v>0.14000000000000001</v>
      </c>
      <c r="BJ23" s="48">
        <v>43.08</v>
      </c>
      <c r="BK23" s="48">
        <v>43.08</v>
      </c>
      <c r="BL23" s="48">
        <v>50.8</v>
      </c>
      <c r="BM23" s="46"/>
      <c r="BN23" s="46"/>
      <c r="BO23" s="48">
        <v>0.17</v>
      </c>
      <c r="BP23" s="48">
        <v>0.18</v>
      </c>
      <c r="BQ23" s="46"/>
      <c r="BR23" s="48">
        <v>13.76</v>
      </c>
      <c r="BS23" s="48">
        <v>43.24</v>
      </c>
      <c r="BT23" s="46"/>
      <c r="BU23" s="48">
        <v>0</v>
      </c>
      <c r="BV23" s="39">
        <v>32</v>
      </c>
      <c r="BW23" s="39">
        <f t="shared" si="0"/>
        <v>3</v>
      </c>
      <c r="BX23" s="39">
        <f>IF(COUNTIF($C$2:C23,C23)=1,1,0)</f>
        <v>1</v>
      </c>
      <c r="BY23" s="39">
        <f t="shared" si="1"/>
        <v>0</v>
      </c>
      <c r="BZ23" s="39" t="b">
        <f t="shared" si="2"/>
        <v>0</v>
      </c>
      <c r="CA23" s="39" t="b">
        <f t="array" ref="CA23">ISNUMBER(SEARCH("Touch Screen",$AI23))</f>
        <v>0</v>
      </c>
      <c r="CB23" s="39" t="b">
        <f t="array" ref="CB23">ISNUMBER(SEARCH("Occupancy Sensor",$AI23))</f>
        <v>0</v>
      </c>
      <c r="CC23" s="39" t="b">
        <f t="array" ref="CC23">ISNUMBER(SEARCH("Full Network Connectivity",$AI23))</f>
        <v>0</v>
      </c>
      <c r="CD23" s="49">
        <f t="shared" si="3"/>
        <v>43.099199999999996</v>
      </c>
      <c r="CE23" s="50">
        <f t="shared" si="5"/>
        <v>2.1</v>
      </c>
      <c r="CF23" s="39">
        <f t="shared" si="4"/>
        <v>3</v>
      </c>
      <c r="CG23" s="49">
        <f>IF($BW23=1,($Q23*'2. Monitor Criteria'!$C$4)+('2. Monitor Criteria'!$D$4*'1. Data'!$CE23)+'2. Monitor Criteria'!$C$6,IF('1. Data'!$BW23=2,($Q23*'2. Monitor Criteria'!$C$4)+('2. Monitor Criteria'!$D$4*'1. Data'!$CE23)+'2. Monitor Criteria'!$D$6,IF('1. Data'!$BW23=5,($Q23*'2. Monitor Criteria'!$C$4)+('2. Monitor Criteria'!$D$4*'1. Data'!$CE23)+'2. Monitor Criteria'!$F$6,($Q23*'2. Monitor Criteria'!$C$4)+('2. Monitor Criteria'!$D$4*'1. Data'!$CE23)+'2. Monitor Criteria'!$E$6)))</f>
        <v>44.663150000000002</v>
      </c>
      <c r="CH23" s="51">
        <f>CD23-('2. Monitor Criteria'!$D$4*CE23)</f>
        <v>34.720199999999991</v>
      </c>
      <c r="CI23" s="49">
        <f>IF($BY23=0,CH23,IF($BY23=1,CH23-('2. Monitor Criteria'!$B$10*'1. Data'!CG23),CH23-('2. Monitor Criteria'!$C$10*'1. Data'!CG23)))</f>
        <v>34.720199999999991</v>
      </c>
      <c r="CJ23" s="51">
        <f>IF($CA23=TRUE,CI23-(CG23*'2. Monitor Criteria'!$E$10),CI23)</f>
        <v>34.720199999999991</v>
      </c>
      <c r="CK23" s="51">
        <f>IF($BZ23=TRUE,CJ23-('1. Data'!CG23*'2. Monitor Criteria'!$D$10),CJ23)</f>
        <v>34.720199999999991</v>
      </c>
    </row>
    <row r="24" spans="1:89" s="39" customFormat="1" ht="15.75" customHeight="1" x14ac:dyDescent="0.2">
      <c r="A24" s="39">
        <v>33</v>
      </c>
      <c r="B24" s="46" t="s">
        <v>72</v>
      </c>
      <c r="C24" s="46" t="s">
        <v>145</v>
      </c>
      <c r="D24" s="47">
        <v>42561</v>
      </c>
      <c r="E24" s="46" t="s">
        <v>74</v>
      </c>
      <c r="F24" s="46"/>
      <c r="G24" s="46" t="s">
        <v>1307</v>
      </c>
      <c r="H24" s="46" t="s">
        <v>75</v>
      </c>
      <c r="I24" s="46" t="s">
        <v>76</v>
      </c>
      <c r="J24" s="46"/>
      <c r="K24" s="46" t="s">
        <v>77</v>
      </c>
      <c r="L24" s="46"/>
      <c r="M24" s="48">
        <v>1000</v>
      </c>
      <c r="N24" s="48">
        <v>11.7</v>
      </c>
      <c r="O24" s="48">
        <v>20.8</v>
      </c>
      <c r="P24" s="48">
        <v>23.8</v>
      </c>
      <c r="Q24" s="48">
        <v>242.18</v>
      </c>
      <c r="R24" s="48">
        <v>1.78</v>
      </c>
      <c r="S24" s="48">
        <v>1080</v>
      </c>
      <c r="T24" s="48">
        <v>1920</v>
      </c>
      <c r="U24" s="48">
        <v>2.1</v>
      </c>
      <c r="V24" s="48">
        <v>8562</v>
      </c>
      <c r="W24" s="48">
        <v>60</v>
      </c>
      <c r="X24" s="48">
        <v>72</v>
      </c>
      <c r="Y24" s="46" t="s">
        <v>78</v>
      </c>
      <c r="Z24" s="46" t="s">
        <v>83</v>
      </c>
      <c r="AA24" s="46"/>
      <c r="AB24" s="46"/>
      <c r="AC24" s="46" t="s">
        <v>80</v>
      </c>
      <c r="AD24" s="46" t="s">
        <v>81</v>
      </c>
      <c r="AE24" s="46" t="s">
        <v>146</v>
      </c>
      <c r="AF24" s="46" t="s">
        <v>97</v>
      </c>
      <c r="AG24" s="46" t="s">
        <v>98</v>
      </c>
      <c r="AH24" s="46"/>
      <c r="AI24" s="46" t="s">
        <v>99</v>
      </c>
      <c r="AJ24" s="46" t="s">
        <v>83</v>
      </c>
      <c r="AK24" s="46" t="s">
        <v>90</v>
      </c>
      <c r="AL24" s="46" t="s">
        <v>97</v>
      </c>
      <c r="AM24" s="46" t="s">
        <v>83</v>
      </c>
      <c r="AN24" s="46" t="s">
        <v>83</v>
      </c>
      <c r="AO24" s="46" t="s">
        <v>83</v>
      </c>
      <c r="AP24" s="46" t="s">
        <v>91</v>
      </c>
      <c r="AQ24" s="46"/>
      <c r="AR24" s="46" t="s">
        <v>81</v>
      </c>
      <c r="AS24" s="46" t="s">
        <v>100</v>
      </c>
      <c r="AT24" s="46"/>
      <c r="AU24" s="48">
        <v>1</v>
      </c>
      <c r="AV24" s="46" t="s">
        <v>81</v>
      </c>
      <c r="AW24" s="46" t="s">
        <v>81</v>
      </c>
      <c r="AX24" s="48">
        <v>250</v>
      </c>
      <c r="AY24" s="48">
        <v>276.3</v>
      </c>
      <c r="AZ24" s="48">
        <v>228.1</v>
      </c>
      <c r="BA24" s="48">
        <v>200.7</v>
      </c>
      <c r="BB24" s="46"/>
      <c r="BC24" s="46"/>
      <c r="BD24" s="48">
        <v>13.83</v>
      </c>
      <c r="BE24" s="46"/>
      <c r="BF24" s="48">
        <v>0.16</v>
      </c>
      <c r="BG24" s="46"/>
      <c r="BH24" s="46"/>
      <c r="BI24" s="48">
        <v>0.16</v>
      </c>
      <c r="BJ24" s="48">
        <v>43.35</v>
      </c>
      <c r="BK24" s="48">
        <v>43.35</v>
      </c>
      <c r="BL24" s="48">
        <v>54.1</v>
      </c>
      <c r="BM24" s="46"/>
      <c r="BN24" s="46"/>
      <c r="BO24" s="48">
        <v>0.19</v>
      </c>
      <c r="BP24" s="48">
        <v>0.2</v>
      </c>
      <c r="BQ24" s="46"/>
      <c r="BR24" s="48">
        <v>13.98</v>
      </c>
      <c r="BS24" s="48">
        <v>44</v>
      </c>
      <c r="BT24" s="46"/>
      <c r="BU24" s="48">
        <v>0</v>
      </c>
      <c r="BV24" s="39">
        <v>33</v>
      </c>
      <c r="BW24" s="39">
        <f t="shared" si="0"/>
        <v>3</v>
      </c>
      <c r="BX24" s="39">
        <f>IF(COUNTIF($C$2:C24,C24)=1,1,0)</f>
        <v>1</v>
      </c>
      <c r="BY24" s="39">
        <f t="shared" si="1"/>
        <v>0</v>
      </c>
      <c r="BZ24" s="39" t="b">
        <f t="shared" si="2"/>
        <v>0</v>
      </c>
      <c r="CA24" s="39" t="b">
        <f t="array" ref="CA24">ISNUMBER(SEARCH("Touch Screen",$AI24))</f>
        <v>0</v>
      </c>
      <c r="CB24" s="39" t="b">
        <f t="array" ref="CB24">ISNUMBER(SEARCH("Occupancy Sensor",$AI24))</f>
        <v>0</v>
      </c>
      <c r="CC24" s="39" t="b">
        <f t="array" ref="CC24">ISNUMBER(SEARCH("Full Network Connectivity",$AI24))</f>
        <v>0</v>
      </c>
      <c r="CD24" s="49">
        <f t="shared" si="3"/>
        <v>43.313819999999993</v>
      </c>
      <c r="CE24" s="50">
        <f t="shared" si="5"/>
        <v>2.1</v>
      </c>
      <c r="CF24" s="39">
        <f t="shared" si="4"/>
        <v>3</v>
      </c>
      <c r="CG24" s="49">
        <f>IF($BW24=1,($Q24*'2. Monitor Criteria'!$C$4)+('2. Monitor Criteria'!$D$4*'1. Data'!$CE24)+'2. Monitor Criteria'!$C$6,IF('1. Data'!$BW24=2,($Q24*'2. Monitor Criteria'!$C$4)+('2. Monitor Criteria'!$D$4*'1. Data'!$CE24)+'2. Monitor Criteria'!$D$6,IF('1. Data'!$BW24=5,($Q24*'2. Monitor Criteria'!$C$4)+('2. Monitor Criteria'!$D$4*'1. Data'!$CE24)+'2. Monitor Criteria'!$F$6,($Q24*'2. Monitor Criteria'!$C$4)+('2. Monitor Criteria'!$D$4*'1. Data'!$CE24)+'2. Monitor Criteria'!$E$6)))</f>
        <v>46.647140000000007</v>
      </c>
      <c r="CH24" s="51">
        <f>CD24-('2. Monitor Criteria'!$D$4*CE24)</f>
        <v>34.934819999999988</v>
      </c>
      <c r="CI24" s="49">
        <f>IF($BY24=0,CH24,IF($BY24=1,CH24-('2. Monitor Criteria'!$B$10*'1. Data'!CG24),CH24-('2. Monitor Criteria'!$C$10*'1. Data'!CG24)))</f>
        <v>34.934819999999988</v>
      </c>
      <c r="CJ24" s="51">
        <f>IF($CA24=TRUE,CI24-(CG24*'2. Monitor Criteria'!$E$10),CI24)</f>
        <v>34.934819999999988</v>
      </c>
      <c r="CK24" s="51">
        <f>IF($BZ24=TRUE,CJ24-('1. Data'!CG24*'2. Monitor Criteria'!$D$10),CJ24)</f>
        <v>34.934819999999988</v>
      </c>
    </row>
    <row r="25" spans="1:89" s="39" customFormat="1" ht="15.75" customHeight="1" x14ac:dyDescent="0.2">
      <c r="A25" s="39">
        <v>35</v>
      </c>
      <c r="B25" s="46" t="s">
        <v>72</v>
      </c>
      <c r="C25" s="46" t="s">
        <v>149</v>
      </c>
      <c r="D25" s="47">
        <v>42736</v>
      </c>
      <c r="E25" s="46" t="s">
        <v>74</v>
      </c>
      <c r="F25" s="46" t="s">
        <v>102</v>
      </c>
      <c r="G25" s="46" t="s">
        <v>1307</v>
      </c>
      <c r="H25" s="46" t="s">
        <v>75</v>
      </c>
      <c r="I25" s="46" t="s">
        <v>85</v>
      </c>
      <c r="J25" s="46" t="s">
        <v>119</v>
      </c>
      <c r="K25" s="46" t="s">
        <v>77</v>
      </c>
      <c r="L25" s="46" t="s">
        <v>103</v>
      </c>
      <c r="M25" s="48">
        <v>1000</v>
      </c>
      <c r="N25" s="48">
        <v>10.6</v>
      </c>
      <c r="O25" s="48">
        <v>18.8</v>
      </c>
      <c r="P25" s="48">
        <v>21.5</v>
      </c>
      <c r="Q25" s="48">
        <v>197.47</v>
      </c>
      <c r="R25" s="48">
        <v>1.78</v>
      </c>
      <c r="S25" s="48">
        <v>1080</v>
      </c>
      <c r="T25" s="48">
        <v>1920</v>
      </c>
      <c r="U25" s="48">
        <v>2.1</v>
      </c>
      <c r="V25" s="48">
        <v>10501</v>
      </c>
      <c r="W25" s="48">
        <v>60</v>
      </c>
      <c r="X25" s="48">
        <v>33.200000000000003</v>
      </c>
      <c r="Y25" s="46" t="s">
        <v>114</v>
      </c>
      <c r="Z25" s="46" t="s">
        <v>83</v>
      </c>
      <c r="AA25" s="46"/>
      <c r="AB25" s="46"/>
      <c r="AC25" s="46" t="s">
        <v>80</v>
      </c>
      <c r="AD25" s="46" t="s">
        <v>80</v>
      </c>
      <c r="AE25" s="46" t="s">
        <v>108</v>
      </c>
      <c r="AF25" s="46" t="s">
        <v>123</v>
      </c>
      <c r="AG25" s="46" t="s">
        <v>99</v>
      </c>
      <c r="AH25" s="46" t="s">
        <v>103</v>
      </c>
      <c r="AI25" s="46" t="s">
        <v>99</v>
      </c>
      <c r="AJ25" s="46" t="s">
        <v>83</v>
      </c>
      <c r="AK25" s="46" t="s">
        <v>90</v>
      </c>
      <c r="AL25" s="46" t="s">
        <v>123</v>
      </c>
      <c r="AM25" s="46" t="s">
        <v>83</v>
      </c>
      <c r="AN25" s="46" t="s">
        <v>83</v>
      </c>
      <c r="AO25" s="46" t="s">
        <v>83</v>
      </c>
      <c r="AP25" s="46" t="s">
        <v>91</v>
      </c>
      <c r="AQ25" s="46" t="s">
        <v>103</v>
      </c>
      <c r="AR25" s="46" t="s">
        <v>81</v>
      </c>
      <c r="AS25" s="46" t="s">
        <v>86</v>
      </c>
      <c r="AT25" s="46" t="s">
        <v>103</v>
      </c>
      <c r="AU25" s="48">
        <v>0</v>
      </c>
      <c r="AV25" s="46" t="s">
        <v>81</v>
      </c>
      <c r="AW25" s="46" t="s">
        <v>80</v>
      </c>
      <c r="AX25" s="48">
        <v>314</v>
      </c>
      <c r="AY25" s="48">
        <v>314</v>
      </c>
      <c r="AZ25" s="48">
        <v>268</v>
      </c>
      <c r="BA25" s="48">
        <v>200</v>
      </c>
      <c r="BB25" s="46"/>
      <c r="BC25" s="46"/>
      <c r="BD25" s="48">
        <v>15.23</v>
      </c>
      <c r="BE25" s="46"/>
      <c r="BF25" s="48">
        <v>0.23</v>
      </c>
      <c r="BG25" s="46"/>
      <c r="BH25" s="46"/>
      <c r="BI25" s="48">
        <v>0.18</v>
      </c>
      <c r="BJ25" s="48">
        <v>48</v>
      </c>
      <c r="BK25" s="48">
        <v>48</v>
      </c>
      <c r="BL25" s="48">
        <v>50.7</v>
      </c>
      <c r="BM25" s="46"/>
      <c r="BN25" s="46"/>
      <c r="BO25" s="48">
        <v>0.21</v>
      </c>
      <c r="BP25" s="48">
        <v>0.26</v>
      </c>
      <c r="BQ25" s="46"/>
      <c r="BR25" s="48">
        <v>15.26</v>
      </c>
      <c r="BS25" s="48">
        <v>48.27</v>
      </c>
      <c r="BT25" s="46"/>
      <c r="BU25" s="48">
        <v>0</v>
      </c>
      <c r="BV25" s="39">
        <v>35</v>
      </c>
      <c r="BW25" s="39">
        <f t="shared" si="0"/>
        <v>2</v>
      </c>
      <c r="BX25" s="39">
        <f>IF(COUNTIF($C$2:C25,C25)=1,1,0)</f>
        <v>1</v>
      </c>
      <c r="BY25" s="39">
        <f t="shared" si="1"/>
        <v>0</v>
      </c>
      <c r="BZ25" s="39" t="b">
        <f t="shared" si="2"/>
        <v>0</v>
      </c>
      <c r="CA25" s="39" t="b">
        <f t="array" ref="CA25">ISNUMBER(SEARCH("Touch Screen",$AI25))</f>
        <v>0</v>
      </c>
      <c r="CB25" s="39" t="b">
        <f t="array" ref="CB25">ISNUMBER(SEARCH("Occupancy Sensor",$AI25))</f>
        <v>0</v>
      </c>
      <c r="CC25" s="39" t="b">
        <f t="array" ref="CC25">ISNUMBER(SEARCH("Full Network Connectivity",$AI25))</f>
        <v>0</v>
      </c>
      <c r="CD25" s="49">
        <f t="shared" si="3"/>
        <v>48.004799999999996</v>
      </c>
      <c r="CE25" s="50">
        <f t="shared" si="5"/>
        <v>2.1</v>
      </c>
      <c r="CF25" s="39">
        <f t="shared" si="4"/>
        <v>2</v>
      </c>
      <c r="CG25" s="49">
        <f>IF($BW25=1,($Q25*'2. Monitor Criteria'!$C$4)+('2. Monitor Criteria'!$D$4*'1. Data'!$CE25)+'2. Monitor Criteria'!$C$6,IF('1. Data'!$BW25=2,($Q25*'2. Monitor Criteria'!$C$4)+('2. Monitor Criteria'!$D$4*'1. Data'!$CE25)+'2. Monitor Criteria'!$D$6,IF('1. Data'!$BW25=5,($Q25*'2. Monitor Criteria'!$C$4)+('2. Monitor Criteria'!$D$4*'1. Data'!$CE25)+'2. Monitor Criteria'!$F$6,($Q25*'2. Monitor Criteria'!$C$4)+('2. Monitor Criteria'!$D$4*'1. Data'!$CE25)+'2. Monitor Criteria'!$E$6)))</f>
        <v>42.677810000000001</v>
      </c>
      <c r="CH25" s="51">
        <f>CD25-('2. Monitor Criteria'!$D$4*CE25)</f>
        <v>39.625799999999998</v>
      </c>
      <c r="CI25" s="49">
        <f>IF($BY25=0,CH25,IF($BY25=1,CH25-('2. Monitor Criteria'!$B$10*'1. Data'!CG25),CH25-('2. Monitor Criteria'!$C$10*'1. Data'!CG25)))</f>
        <v>39.625799999999998</v>
      </c>
      <c r="CJ25" s="51">
        <f>IF($CA25=TRUE,CI25-(CG25*'2. Monitor Criteria'!$E$10),CI25)</f>
        <v>39.625799999999998</v>
      </c>
      <c r="CK25" s="51">
        <f>IF($BZ25=TRUE,CJ25-('1. Data'!CG25*'2. Monitor Criteria'!$D$10),CJ25)</f>
        <v>39.625799999999998</v>
      </c>
    </row>
    <row r="26" spans="1:89" s="39" customFormat="1" ht="15.75" customHeight="1" x14ac:dyDescent="0.2">
      <c r="A26" s="39">
        <v>36</v>
      </c>
      <c r="B26" s="46" t="s">
        <v>72</v>
      </c>
      <c r="C26" s="46" t="s">
        <v>150</v>
      </c>
      <c r="D26" s="47">
        <v>42736</v>
      </c>
      <c r="E26" s="46" t="s">
        <v>74</v>
      </c>
      <c r="F26" s="46" t="s">
        <v>102</v>
      </c>
      <c r="G26" s="46" t="s">
        <v>1307</v>
      </c>
      <c r="H26" s="46" t="s">
        <v>75</v>
      </c>
      <c r="I26" s="46" t="s">
        <v>85</v>
      </c>
      <c r="J26" s="46" t="s">
        <v>119</v>
      </c>
      <c r="K26" s="46" t="s">
        <v>77</v>
      </c>
      <c r="L26" s="46" t="s">
        <v>103</v>
      </c>
      <c r="M26" s="48">
        <v>1000</v>
      </c>
      <c r="N26" s="48">
        <v>11.3</v>
      </c>
      <c r="O26" s="48">
        <v>20</v>
      </c>
      <c r="P26" s="48">
        <v>23</v>
      </c>
      <c r="Q26" s="48">
        <v>226.1</v>
      </c>
      <c r="R26" s="48">
        <v>1.78</v>
      </c>
      <c r="S26" s="48">
        <v>1080</v>
      </c>
      <c r="T26" s="48">
        <v>1920</v>
      </c>
      <c r="U26" s="48">
        <v>2.1</v>
      </c>
      <c r="V26" s="48">
        <v>9176</v>
      </c>
      <c r="W26" s="48">
        <v>60</v>
      </c>
      <c r="X26" s="48">
        <v>33.200000000000003</v>
      </c>
      <c r="Y26" s="46" t="s">
        <v>114</v>
      </c>
      <c r="Z26" s="46" t="s">
        <v>83</v>
      </c>
      <c r="AA26" s="46"/>
      <c r="AB26" s="46"/>
      <c r="AC26" s="46" t="s">
        <v>80</v>
      </c>
      <c r="AD26" s="46" t="s">
        <v>80</v>
      </c>
      <c r="AE26" s="46" t="s">
        <v>108</v>
      </c>
      <c r="AF26" s="46" t="s">
        <v>123</v>
      </c>
      <c r="AG26" s="46" t="s">
        <v>99</v>
      </c>
      <c r="AH26" s="46" t="s">
        <v>103</v>
      </c>
      <c r="AI26" s="46" t="s">
        <v>99</v>
      </c>
      <c r="AJ26" s="46" t="s">
        <v>83</v>
      </c>
      <c r="AK26" s="46" t="s">
        <v>90</v>
      </c>
      <c r="AL26" s="46" t="s">
        <v>123</v>
      </c>
      <c r="AM26" s="46" t="s">
        <v>83</v>
      </c>
      <c r="AN26" s="46" t="s">
        <v>83</v>
      </c>
      <c r="AO26" s="46" t="s">
        <v>83</v>
      </c>
      <c r="AP26" s="46" t="s">
        <v>91</v>
      </c>
      <c r="AQ26" s="46" t="s">
        <v>103</v>
      </c>
      <c r="AR26" s="46" t="s">
        <v>81</v>
      </c>
      <c r="AS26" s="46" t="s">
        <v>86</v>
      </c>
      <c r="AT26" s="46" t="s">
        <v>103</v>
      </c>
      <c r="AU26" s="48">
        <v>0</v>
      </c>
      <c r="AV26" s="46" t="s">
        <v>81</v>
      </c>
      <c r="AW26" s="46" t="s">
        <v>80</v>
      </c>
      <c r="AX26" s="48">
        <v>275</v>
      </c>
      <c r="AY26" s="48">
        <v>275</v>
      </c>
      <c r="AZ26" s="48">
        <v>210</v>
      </c>
      <c r="BA26" s="48">
        <v>200</v>
      </c>
      <c r="BB26" s="46"/>
      <c r="BC26" s="46"/>
      <c r="BD26" s="48">
        <v>15.77</v>
      </c>
      <c r="BE26" s="46"/>
      <c r="BF26" s="48">
        <v>0.23</v>
      </c>
      <c r="BG26" s="46"/>
      <c r="BH26" s="46"/>
      <c r="BI26" s="48">
        <v>0.18</v>
      </c>
      <c r="BJ26" s="48">
        <v>49.66</v>
      </c>
      <c r="BK26" s="48">
        <v>49.66</v>
      </c>
      <c r="BL26" s="48">
        <v>50.8</v>
      </c>
      <c r="BM26" s="46"/>
      <c r="BN26" s="46"/>
      <c r="BO26" s="48">
        <v>0.21</v>
      </c>
      <c r="BP26" s="48">
        <v>0.26</v>
      </c>
      <c r="BQ26" s="46"/>
      <c r="BR26" s="48">
        <v>15.9</v>
      </c>
      <c r="BS26" s="48">
        <v>50.23</v>
      </c>
      <c r="BT26" s="46"/>
      <c r="BU26" s="48">
        <v>0</v>
      </c>
      <c r="BV26" s="39">
        <v>36</v>
      </c>
      <c r="BW26" s="39">
        <f t="shared" si="0"/>
        <v>3</v>
      </c>
      <c r="BX26" s="39">
        <f>IF(COUNTIF($C$2:C26,C26)=1,1,0)</f>
        <v>1</v>
      </c>
      <c r="BY26" s="39">
        <f t="shared" si="1"/>
        <v>0</v>
      </c>
      <c r="BZ26" s="39" t="b">
        <f t="shared" si="2"/>
        <v>0</v>
      </c>
      <c r="CA26" s="39" t="b">
        <f t="array" ref="CA26">ISNUMBER(SEARCH("Touch Screen",$AI26))</f>
        <v>0</v>
      </c>
      <c r="CB26" s="39" t="b">
        <f t="array" ref="CB26">ISNUMBER(SEARCH("Occupancy Sensor",$AI26))</f>
        <v>0</v>
      </c>
      <c r="CC26" s="39" t="b">
        <f t="array" ref="CC26">ISNUMBER(SEARCH("Full Network Connectivity",$AI26))</f>
        <v>0</v>
      </c>
      <c r="CD26" s="49">
        <f t="shared" si="3"/>
        <v>49.660439999999994</v>
      </c>
      <c r="CE26" s="50">
        <f t="shared" si="5"/>
        <v>2.1</v>
      </c>
      <c r="CF26" s="39">
        <f t="shared" si="4"/>
        <v>3</v>
      </c>
      <c r="CG26" s="49">
        <f>IF($BW26=1,($Q26*'2. Monitor Criteria'!$C$4)+('2. Monitor Criteria'!$D$4*'1. Data'!$CE26)+'2. Monitor Criteria'!$C$6,IF('1. Data'!$BW26=2,($Q26*'2. Monitor Criteria'!$C$4)+('2. Monitor Criteria'!$D$4*'1. Data'!$CE26)+'2. Monitor Criteria'!$D$6,IF('1. Data'!$BW26=5,($Q26*'2. Monitor Criteria'!$C$4)+('2. Monitor Criteria'!$D$4*'1. Data'!$CE26)+'2. Monitor Criteria'!$F$6,($Q26*'2. Monitor Criteria'!$C$4)+('2. Monitor Criteria'!$D$4*'1. Data'!$CE26)+'2. Monitor Criteria'!$E$6)))</f>
        <v>44.669300000000007</v>
      </c>
      <c r="CH26" s="51">
        <f>CD26-('2. Monitor Criteria'!$D$4*CE26)</f>
        <v>41.281439999999989</v>
      </c>
      <c r="CI26" s="49">
        <f>IF($BY26=0,CH26,IF($BY26=1,CH26-('2. Monitor Criteria'!$B$10*'1. Data'!CG26),CH26-('2. Monitor Criteria'!$C$10*'1. Data'!CG26)))</f>
        <v>41.281439999999989</v>
      </c>
      <c r="CJ26" s="51">
        <f>IF($CA26=TRUE,CI26-(CG26*'2. Monitor Criteria'!$E$10),CI26)</f>
        <v>41.281439999999989</v>
      </c>
      <c r="CK26" s="51">
        <f>IF($BZ26=TRUE,CJ26-('1. Data'!CG26*'2. Monitor Criteria'!$D$10),CJ26)</f>
        <v>41.281439999999989</v>
      </c>
    </row>
    <row r="27" spans="1:89" s="39" customFormat="1" ht="15.75" customHeight="1" x14ac:dyDescent="0.2">
      <c r="A27" s="39">
        <v>38</v>
      </c>
      <c r="B27" s="46" t="s">
        <v>72</v>
      </c>
      <c r="C27" s="46" t="s">
        <v>153</v>
      </c>
      <c r="D27" s="47">
        <v>42736</v>
      </c>
      <c r="E27" s="46" t="s">
        <v>74</v>
      </c>
      <c r="F27" s="46" t="s">
        <v>102</v>
      </c>
      <c r="G27" s="46" t="s">
        <v>1307</v>
      </c>
      <c r="H27" s="46" t="s">
        <v>75</v>
      </c>
      <c r="I27" s="46" t="s">
        <v>85</v>
      </c>
      <c r="J27" s="46" t="s">
        <v>119</v>
      </c>
      <c r="K27" s="46" t="s">
        <v>77</v>
      </c>
      <c r="L27" s="46" t="s">
        <v>103</v>
      </c>
      <c r="M27" s="48">
        <v>1000</v>
      </c>
      <c r="N27" s="48">
        <v>13.2</v>
      </c>
      <c r="O27" s="48">
        <v>23.5</v>
      </c>
      <c r="P27" s="48">
        <v>27</v>
      </c>
      <c r="Q27" s="48">
        <v>311.7</v>
      </c>
      <c r="R27" s="48">
        <v>1.78</v>
      </c>
      <c r="S27" s="48">
        <v>1080</v>
      </c>
      <c r="T27" s="48">
        <v>1920</v>
      </c>
      <c r="U27" s="48">
        <v>2.1</v>
      </c>
      <c r="V27" s="48">
        <v>6685</v>
      </c>
      <c r="W27" s="48">
        <v>60</v>
      </c>
      <c r="X27" s="48">
        <v>33.200000000000003</v>
      </c>
      <c r="Y27" s="46" t="s">
        <v>114</v>
      </c>
      <c r="Z27" s="46" t="s">
        <v>83</v>
      </c>
      <c r="AA27" s="46"/>
      <c r="AB27" s="46"/>
      <c r="AC27" s="46" t="s">
        <v>80</v>
      </c>
      <c r="AD27" s="46" t="s">
        <v>80</v>
      </c>
      <c r="AE27" s="46" t="s">
        <v>154</v>
      </c>
      <c r="AF27" s="46" t="s">
        <v>155</v>
      </c>
      <c r="AG27" s="46" t="s">
        <v>99</v>
      </c>
      <c r="AH27" s="46" t="s">
        <v>103</v>
      </c>
      <c r="AI27" s="46" t="s">
        <v>99</v>
      </c>
      <c r="AJ27" s="46" t="s">
        <v>83</v>
      </c>
      <c r="AK27" s="46" t="s">
        <v>90</v>
      </c>
      <c r="AL27" s="46" t="s">
        <v>155</v>
      </c>
      <c r="AM27" s="46" t="s">
        <v>83</v>
      </c>
      <c r="AN27" s="46" t="s">
        <v>83</v>
      </c>
      <c r="AO27" s="46" t="s">
        <v>83</v>
      </c>
      <c r="AP27" s="46" t="s">
        <v>91</v>
      </c>
      <c r="AQ27" s="46" t="s">
        <v>103</v>
      </c>
      <c r="AR27" s="46" t="s">
        <v>81</v>
      </c>
      <c r="AS27" s="46" t="s">
        <v>86</v>
      </c>
      <c r="AT27" s="46" t="s">
        <v>103</v>
      </c>
      <c r="AU27" s="48">
        <v>0</v>
      </c>
      <c r="AV27" s="46" t="s">
        <v>81</v>
      </c>
      <c r="AW27" s="46" t="s">
        <v>80</v>
      </c>
      <c r="AX27" s="48">
        <v>220</v>
      </c>
      <c r="AY27" s="48">
        <v>292</v>
      </c>
      <c r="AZ27" s="48">
        <v>235</v>
      </c>
      <c r="BA27" s="48">
        <v>200</v>
      </c>
      <c r="BB27" s="46"/>
      <c r="BC27" s="46"/>
      <c r="BD27" s="48">
        <v>19.989999999999998</v>
      </c>
      <c r="BE27" s="46"/>
      <c r="BF27" s="48">
        <v>0.3</v>
      </c>
      <c r="BG27" s="46"/>
      <c r="BH27" s="46"/>
      <c r="BI27" s="48">
        <v>0.2</v>
      </c>
      <c r="BJ27" s="48">
        <v>62.99</v>
      </c>
      <c r="BK27" s="48">
        <v>62.99</v>
      </c>
      <c r="BL27" s="48">
        <v>64</v>
      </c>
      <c r="BM27" s="46"/>
      <c r="BN27" s="46"/>
      <c r="BO27" s="48">
        <v>0.24</v>
      </c>
      <c r="BP27" s="48">
        <v>0.33</v>
      </c>
      <c r="BQ27" s="46"/>
      <c r="BR27" s="48">
        <v>20.079999999999998</v>
      </c>
      <c r="BS27" s="48">
        <v>63.45</v>
      </c>
      <c r="BT27" s="46"/>
      <c r="BU27" s="48">
        <v>0</v>
      </c>
      <c r="BV27" s="39">
        <v>38</v>
      </c>
      <c r="BW27" s="39">
        <f t="shared" si="0"/>
        <v>4</v>
      </c>
      <c r="BX27" s="39">
        <f>IF(COUNTIF($C$2:C27,C27)=1,1,0)</f>
        <v>1</v>
      </c>
      <c r="BY27" s="39">
        <f t="shared" si="1"/>
        <v>0</v>
      </c>
      <c r="BZ27" s="39" t="b">
        <f t="shared" si="2"/>
        <v>0</v>
      </c>
      <c r="CA27" s="39" t="b">
        <f t="array" ref="CA27">ISNUMBER(SEARCH("Touch Screen",$AI27))</f>
        <v>0</v>
      </c>
      <c r="CB27" s="39" t="b">
        <f t="array" ref="CB27">ISNUMBER(SEARCH("Occupancy Sensor",$AI27))</f>
        <v>0</v>
      </c>
      <c r="CC27" s="39" t="b">
        <f t="array" ref="CC27">ISNUMBER(SEARCH("Full Network Connectivity",$AI27))</f>
        <v>0</v>
      </c>
      <c r="CD27" s="49">
        <f t="shared" si="3"/>
        <v>62.997539999999994</v>
      </c>
      <c r="CE27" s="50">
        <f t="shared" si="5"/>
        <v>2.1</v>
      </c>
      <c r="CF27" s="39">
        <f t="shared" si="4"/>
        <v>4</v>
      </c>
      <c r="CG27" s="49">
        <f>IF($BW27=1,($Q27*'2. Monitor Criteria'!$C$4)+('2. Monitor Criteria'!$D$4*'1. Data'!$CE27)+'2. Monitor Criteria'!$C$6,IF('1. Data'!$BW27=2,($Q27*'2. Monitor Criteria'!$C$4)+('2. Monitor Criteria'!$D$4*'1. Data'!$CE27)+'2. Monitor Criteria'!$D$6,IF('1. Data'!$BW27=5,($Q27*'2. Monitor Criteria'!$C$4)+('2. Monitor Criteria'!$D$4*'1. Data'!$CE27)+'2. Monitor Criteria'!$F$6,($Q27*'2. Monitor Criteria'!$C$4)+('2. Monitor Criteria'!$D$4*'1. Data'!$CE27)+'2. Monitor Criteria'!$E$6)))</f>
        <v>55.198099999999997</v>
      </c>
      <c r="CH27" s="51">
        <f>CD27-('2. Monitor Criteria'!$D$4*CE27)</f>
        <v>54.618539999999996</v>
      </c>
      <c r="CI27" s="49">
        <f>IF($BY27=0,CH27,IF($BY27=1,CH27-('2. Monitor Criteria'!$B$10*'1. Data'!CG27),CH27-('2. Monitor Criteria'!$C$10*'1. Data'!CG27)))</f>
        <v>54.618539999999996</v>
      </c>
      <c r="CJ27" s="51">
        <f>IF($CA27=TRUE,CI27-(CG27*'2. Monitor Criteria'!$E$10),CI27)</f>
        <v>54.618539999999996</v>
      </c>
      <c r="CK27" s="51">
        <f>IF($BZ27=TRUE,CJ27-('1. Data'!CG27*'2. Monitor Criteria'!$D$10),CJ27)</f>
        <v>54.618539999999996</v>
      </c>
    </row>
    <row r="28" spans="1:89" s="39" customFormat="1" ht="15.75" customHeight="1" x14ac:dyDescent="0.2">
      <c r="A28" s="39">
        <v>39</v>
      </c>
      <c r="B28" s="46" t="s">
        <v>72</v>
      </c>
      <c r="C28" s="46" t="s">
        <v>156</v>
      </c>
      <c r="D28" s="47">
        <v>42552</v>
      </c>
      <c r="E28" s="46" t="s">
        <v>74</v>
      </c>
      <c r="F28" s="46"/>
      <c r="G28" s="46" t="s">
        <v>1307</v>
      </c>
      <c r="H28" s="46" t="s">
        <v>75</v>
      </c>
      <c r="I28" s="46" t="s">
        <v>76</v>
      </c>
      <c r="J28" s="46"/>
      <c r="K28" s="46" t="s">
        <v>77</v>
      </c>
      <c r="L28" s="46"/>
      <c r="M28" s="48">
        <v>1000</v>
      </c>
      <c r="N28" s="48">
        <v>13.2</v>
      </c>
      <c r="O28" s="48">
        <v>23.5</v>
      </c>
      <c r="P28" s="48">
        <v>27</v>
      </c>
      <c r="Q28" s="48">
        <v>311.68</v>
      </c>
      <c r="R28" s="48">
        <v>1.78</v>
      </c>
      <c r="S28" s="48">
        <v>1080</v>
      </c>
      <c r="T28" s="48">
        <v>1920</v>
      </c>
      <c r="U28" s="48">
        <v>2.1</v>
      </c>
      <c r="V28" s="48">
        <v>6654</v>
      </c>
      <c r="W28" s="48">
        <v>60</v>
      </c>
      <c r="X28" s="48">
        <v>0.7</v>
      </c>
      <c r="Y28" s="46" t="s">
        <v>114</v>
      </c>
      <c r="Z28" s="46" t="s">
        <v>83</v>
      </c>
      <c r="AA28" s="46"/>
      <c r="AB28" s="46"/>
      <c r="AC28" s="46" t="s">
        <v>80</v>
      </c>
      <c r="AD28" s="46" t="s">
        <v>81</v>
      </c>
      <c r="AE28" s="46" t="s">
        <v>157</v>
      </c>
      <c r="AF28" s="46" t="s">
        <v>148</v>
      </c>
      <c r="AG28" s="46" t="s">
        <v>83</v>
      </c>
      <c r="AH28" s="46"/>
      <c r="AI28" s="46" t="s">
        <v>83</v>
      </c>
      <c r="AJ28" s="46" t="s">
        <v>83</v>
      </c>
      <c r="AK28" s="46" t="s">
        <v>90</v>
      </c>
      <c r="AL28" s="46" t="s">
        <v>148</v>
      </c>
      <c r="AM28" s="46" t="s">
        <v>83</v>
      </c>
      <c r="AN28" s="46" t="s">
        <v>83</v>
      </c>
      <c r="AO28" s="46" t="s">
        <v>83</v>
      </c>
      <c r="AP28" s="46" t="s">
        <v>91</v>
      </c>
      <c r="AQ28" s="46"/>
      <c r="AR28" s="46" t="s">
        <v>81</v>
      </c>
      <c r="AS28" s="46" t="s">
        <v>86</v>
      </c>
      <c r="AT28" s="46"/>
      <c r="AU28" s="46"/>
      <c r="AV28" s="46" t="s">
        <v>81</v>
      </c>
      <c r="AW28" s="46" t="s">
        <v>81</v>
      </c>
      <c r="AX28" s="48">
        <v>250</v>
      </c>
      <c r="AY28" s="48">
        <v>240.9</v>
      </c>
      <c r="AZ28" s="48">
        <v>191</v>
      </c>
      <c r="BA28" s="48">
        <v>201.1</v>
      </c>
      <c r="BB28" s="46"/>
      <c r="BC28" s="46"/>
      <c r="BD28" s="48">
        <v>19.14</v>
      </c>
      <c r="BE28" s="46"/>
      <c r="BF28" s="48">
        <v>0.21</v>
      </c>
      <c r="BG28" s="46"/>
      <c r="BH28" s="46"/>
      <c r="BI28" s="48">
        <v>0.16</v>
      </c>
      <c r="BJ28" s="48">
        <v>59.88</v>
      </c>
      <c r="BK28" s="48">
        <v>59.88</v>
      </c>
      <c r="BL28" s="48">
        <v>64.05</v>
      </c>
      <c r="BM28" s="46"/>
      <c r="BN28" s="46"/>
      <c r="BO28" s="48">
        <v>0.14000000000000001</v>
      </c>
      <c r="BP28" s="48">
        <v>0.2</v>
      </c>
      <c r="BQ28" s="46"/>
      <c r="BR28" s="48">
        <v>19.29</v>
      </c>
      <c r="BS28" s="48">
        <v>59.08</v>
      </c>
      <c r="BT28" s="46"/>
      <c r="BU28" s="48">
        <v>0</v>
      </c>
      <c r="BV28" s="39">
        <v>39</v>
      </c>
      <c r="BW28" s="39">
        <f t="shared" si="0"/>
        <v>4</v>
      </c>
      <c r="BX28" s="39">
        <f>IF(COUNTIF($C$2:C28,C28)=1,1,0)</f>
        <v>1</v>
      </c>
      <c r="BY28" s="39">
        <f t="shared" si="1"/>
        <v>0</v>
      </c>
      <c r="BZ28" s="39" t="b">
        <f t="shared" si="2"/>
        <v>0</v>
      </c>
      <c r="CA28" s="39" t="b">
        <f t="array" ref="CA28">ISNUMBER(SEARCH("Touch Screen",$AI28))</f>
        <v>0</v>
      </c>
      <c r="CB28" s="39" t="b">
        <f t="array" ref="CB28">ISNUMBER(SEARCH("Occupancy Sensor",$AI28))</f>
        <v>0</v>
      </c>
      <c r="CC28" s="39" t="b">
        <f t="array" ref="CC28">ISNUMBER(SEARCH("Full Network Connectivity",$AI28))</f>
        <v>0</v>
      </c>
      <c r="CD28" s="49">
        <f t="shared" si="3"/>
        <v>59.878979999999999</v>
      </c>
      <c r="CE28" s="50">
        <f t="shared" si="5"/>
        <v>2.1</v>
      </c>
      <c r="CF28" s="39">
        <f t="shared" si="4"/>
        <v>4</v>
      </c>
      <c r="CG28" s="49">
        <f>IF($BW28=1,($Q28*'2. Monitor Criteria'!$C$4)+('2. Monitor Criteria'!$D$4*'1. Data'!$CE28)+'2. Monitor Criteria'!$C$6,IF('1. Data'!$BW28=2,($Q28*'2. Monitor Criteria'!$C$4)+('2. Monitor Criteria'!$D$4*'1. Data'!$CE28)+'2. Monitor Criteria'!$D$6,IF('1. Data'!$BW28=5,($Q28*'2. Monitor Criteria'!$C$4)+('2. Monitor Criteria'!$D$4*'1. Data'!$CE28)+'2. Monitor Criteria'!$F$6,($Q28*'2. Monitor Criteria'!$C$4)+('2. Monitor Criteria'!$D$4*'1. Data'!$CE28)+'2. Monitor Criteria'!$E$6)))</f>
        <v>55.195640000000012</v>
      </c>
      <c r="CH28" s="51">
        <f>CD28-('2. Monitor Criteria'!$D$4*CE28)</f>
        <v>51.499979999999994</v>
      </c>
      <c r="CI28" s="49">
        <f>IF($BY28=0,CH28,IF($BY28=1,CH28-('2. Monitor Criteria'!$B$10*'1. Data'!CG28),CH28-('2. Monitor Criteria'!$C$10*'1. Data'!CG28)))</f>
        <v>51.499979999999994</v>
      </c>
      <c r="CJ28" s="51">
        <f>IF($CA28=TRUE,CI28-(CG28*'2. Monitor Criteria'!$E$10),CI28)</f>
        <v>51.499979999999994</v>
      </c>
      <c r="CK28" s="51">
        <f>IF($BZ28=TRUE,CJ28-('1. Data'!CG28*'2. Monitor Criteria'!$D$10),CJ28)</f>
        <v>51.499979999999994</v>
      </c>
    </row>
    <row r="29" spans="1:89" s="39" customFormat="1" ht="15.75" customHeight="1" x14ac:dyDescent="0.2">
      <c r="A29" s="39">
        <v>42</v>
      </c>
      <c r="B29" s="46" t="s">
        <v>72</v>
      </c>
      <c r="C29" s="46" t="s">
        <v>161</v>
      </c>
      <c r="D29" s="47">
        <v>42552</v>
      </c>
      <c r="E29" s="46" t="s">
        <v>74</v>
      </c>
      <c r="F29" s="46"/>
      <c r="G29" s="46" t="s">
        <v>1307</v>
      </c>
      <c r="H29" s="46" t="s">
        <v>75</v>
      </c>
      <c r="I29" s="46" t="s">
        <v>88</v>
      </c>
      <c r="J29" s="46"/>
      <c r="K29" s="46" t="s">
        <v>77</v>
      </c>
      <c r="L29" s="46"/>
      <c r="M29" s="48">
        <v>500</v>
      </c>
      <c r="N29" s="48">
        <v>17</v>
      </c>
      <c r="O29" s="48">
        <v>9.4</v>
      </c>
      <c r="P29" s="48">
        <v>19.5</v>
      </c>
      <c r="Q29" s="48">
        <v>160.54</v>
      </c>
      <c r="R29" s="48">
        <v>1.78</v>
      </c>
      <c r="S29" s="48">
        <v>1600</v>
      </c>
      <c r="T29" s="48">
        <v>900</v>
      </c>
      <c r="U29" s="48">
        <v>1.4</v>
      </c>
      <c r="V29" s="48">
        <v>8970</v>
      </c>
      <c r="W29" s="48">
        <v>60</v>
      </c>
      <c r="X29" s="48">
        <v>32.200000000000003</v>
      </c>
      <c r="Y29" s="46" t="s">
        <v>78</v>
      </c>
      <c r="Z29" s="46" t="s">
        <v>83</v>
      </c>
      <c r="AA29" s="46"/>
      <c r="AB29" s="46"/>
      <c r="AC29" s="46" t="s">
        <v>80</v>
      </c>
      <c r="AD29" s="46" t="s">
        <v>81</v>
      </c>
      <c r="AE29" s="46" t="s">
        <v>162</v>
      </c>
      <c r="AF29" s="46"/>
      <c r="AG29" s="46" t="s">
        <v>83</v>
      </c>
      <c r="AH29" s="46"/>
      <c r="AI29" s="46" t="s">
        <v>83</v>
      </c>
      <c r="AJ29" s="46" t="s">
        <v>83</v>
      </c>
      <c r="AK29" s="46" t="s">
        <v>94</v>
      </c>
      <c r="AL29" s="46"/>
      <c r="AM29" s="46" t="s">
        <v>83</v>
      </c>
      <c r="AN29" s="46" t="s">
        <v>83</v>
      </c>
      <c r="AO29" s="46" t="s">
        <v>83</v>
      </c>
      <c r="AP29" s="46" t="s">
        <v>91</v>
      </c>
      <c r="AQ29" s="46"/>
      <c r="AR29" s="46" t="s">
        <v>81</v>
      </c>
      <c r="AS29" s="46" t="s">
        <v>86</v>
      </c>
      <c r="AT29" s="46"/>
      <c r="AU29" s="48">
        <v>1</v>
      </c>
      <c r="AV29" s="46" t="s">
        <v>81</v>
      </c>
      <c r="AW29" s="46" t="s">
        <v>80</v>
      </c>
      <c r="AX29" s="48">
        <v>200</v>
      </c>
      <c r="AY29" s="48">
        <v>230</v>
      </c>
      <c r="AZ29" s="48">
        <v>205</v>
      </c>
      <c r="BA29" s="48">
        <v>200.9</v>
      </c>
      <c r="BB29" s="46"/>
      <c r="BC29" s="46"/>
      <c r="BD29" s="48">
        <v>11.67</v>
      </c>
      <c r="BE29" s="46"/>
      <c r="BF29" s="48">
        <v>0.11</v>
      </c>
      <c r="BG29" s="46"/>
      <c r="BH29" s="46"/>
      <c r="BI29" s="48">
        <v>0.09</v>
      </c>
      <c r="BJ29" s="48">
        <v>36.409999999999997</v>
      </c>
      <c r="BK29" s="46"/>
      <c r="BL29" s="48">
        <v>41.42</v>
      </c>
      <c r="BM29" s="46"/>
      <c r="BN29" s="46"/>
      <c r="BO29" s="48">
        <v>0.14000000000000001</v>
      </c>
      <c r="BP29" s="48">
        <v>0.15</v>
      </c>
      <c r="BQ29" s="46"/>
      <c r="BR29" s="48">
        <v>11.74</v>
      </c>
      <c r="BS29" s="48">
        <v>36.85</v>
      </c>
      <c r="BT29" s="46"/>
      <c r="BU29" s="48">
        <v>0</v>
      </c>
      <c r="BV29" s="39">
        <v>42</v>
      </c>
      <c r="BW29" s="39">
        <f t="shared" si="0"/>
        <v>1</v>
      </c>
      <c r="BX29" s="39">
        <f>IF(COUNTIF($C$2:C29,C29)=1,1,0)</f>
        <v>1</v>
      </c>
      <c r="BY29" s="39">
        <f t="shared" si="1"/>
        <v>0</v>
      </c>
      <c r="BZ29" s="39" t="b">
        <f t="shared" si="2"/>
        <v>0</v>
      </c>
      <c r="CA29" s="39" t="b">
        <f t="array" ref="CA29">ISNUMBER(SEARCH("Touch Screen",$AI29))</f>
        <v>0</v>
      </c>
      <c r="CB29" s="39" t="b">
        <f t="array" ref="CB29">ISNUMBER(SEARCH("Occupancy Sensor",$AI29))</f>
        <v>0</v>
      </c>
      <c r="CC29" s="39" t="b">
        <f t="array" ref="CC29">ISNUMBER(SEARCH("Full Network Connectivity",$AI29))</f>
        <v>0</v>
      </c>
      <c r="CD29" s="49">
        <f t="shared" si="3"/>
        <v>36.406559999999999</v>
      </c>
      <c r="CE29" s="50">
        <f t="shared" si="5"/>
        <v>1.4</v>
      </c>
      <c r="CF29" s="39">
        <f t="shared" si="4"/>
        <v>1</v>
      </c>
      <c r="CG29" s="49">
        <f>IF($BW29=1,($Q29*'2. Monitor Criteria'!$C$4)+('2. Monitor Criteria'!$D$4*'1. Data'!$CE29)+'2. Monitor Criteria'!$C$6,IF('1. Data'!$BW29=2,($Q29*'2. Monitor Criteria'!$C$4)+('2. Monitor Criteria'!$D$4*'1. Data'!$CE29)+'2. Monitor Criteria'!$D$6,IF('1. Data'!$BW29=5,($Q29*'2. Monitor Criteria'!$C$4)+('2. Monitor Criteria'!$D$4*'1. Data'!$CE29)+'2. Monitor Criteria'!$F$6,($Q29*'2. Monitor Criteria'!$C$4)+('2. Monitor Criteria'!$D$4*'1. Data'!$CE29)+'2. Monitor Criteria'!$E$6)))</f>
        <v>34.11242</v>
      </c>
      <c r="CH29" s="51">
        <f>CD29-('2. Monitor Criteria'!$D$4*CE29)</f>
        <v>30.82056</v>
      </c>
      <c r="CI29" s="49">
        <f>IF($BY29=0,CH29,IF($BY29=1,CH29-('2. Monitor Criteria'!$B$10*'1. Data'!CG29),CH29-('2. Monitor Criteria'!$C$10*'1. Data'!CG29)))</f>
        <v>30.82056</v>
      </c>
      <c r="CJ29" s="51">
        <f>IF($CA29=TRUE,CI29-(CG29*'2. Monitor Criteria'!$E$10),CI29)</f>
        <v>30.82056</v>
      </c>
      <c r="CK29" s="51">
        <f>IF($BZ29=TRUE,CJ29-('1. Data'!CG29*'2. Monitor Criteria'!$D$10),CJ29)</f>
        <v>30.82056</v>
      </c>
    </row>
    <row r="30" spans="1:89" s="39" customFormat="1" ht="15.75" customHeight="1" x14ac:dyDescent="0.2">
      <c r="A30" s="39">
        <v>43</v>
      </c>
      <c r="B30" s="46" t="s">
        <v>72</v>
      </c>
      <c r="C30" s="46" t="s">
        <v>163</v>
      </c>
      <c r="D30" s="47">
        <v>42561</v>
      </c>
      <c r="E30" s="46" t="s">
        <v>74</v>
      </c>
      <c r="F30" s="46"/>
      <c r="G30" s="46" t="s">
        <v>1307</v>
      </c>
      <c r="H30" s="46" t="s">
        <v>75</v>
      </c>
      <c r="I30" s="46" t="s">
        <v>76</v>
      </c>
      <c r="J30" s="46"/>
      <c r="K30" s="46" t="s">
        <v>77</v>
      </c>
      <c r="L30" s="46"/>
      <c r="M30" s="48">
        <v>1000</v>
      </c>
      <c r="N30" s="48">
        <v>10.5</v>
      </c>
      <c r="O30" s="48">
        <v>18.7</v>
      </c>
      <c r="P30" s="48">
        <v>21.5</v>
      </c>
      <c r="Q30" s="48">
        <v>197.6</v>
      </c>
      <c r="R30" s="48">
        <v>1.78</v>
      </c>
      <c r="S30" s="48">
        <v>1080</v>
      </c>
      <c r="T30" s="48">
        <v>1920</v>
      </c>
      <c r="U30" s="48">
        <v>2.1</v>
      </c>
      <c r="V30" s="48">
        <v>10494</v>
      </c>
      <c r="W30" s="48">
        <v>60</v>
      </c>
      <c r="X30" s="48">
        <v>86</v>
      </c>
      <c r="Y30" s="46" t="s">
        <v>78</v>
      </c>
      <c r="Z30" s="46" t="s">
        <v>83</v>
      </c>
      <c r="AA30" s="46"/>
      <c r="AB30" s="46"/>
      <c r="AC30" s="46" t="s">
        <v>81</v>
      </c>
      <c r="AD30" s="46" t="s">
        <v>81</v>
      </c>
      <c r="AE30" s="46" t="s">
        <v>144</v>
      </c>
      <c r="AF30" s="46" t="s">
        <v>97</v>
      </c>
      <c r="AG30" s="46" t="s">
        <v>98</v>
      </c>
      <c r="AH30" s="46"/>
      <c r="AI30" s="46" t="s">
        <v>99</v>
      </c>
      <c r="AJ30" s="46" t="s">
        <v>83</v>
      </c>
      <c r="AK30" s="46" t="s">
        <v>90</v>
      </c>
      <c r="AL30" s="46" t="s">
        <v>97</v>
      </c>
      <c r="AM30" s="46" t="s">
        <v>83</v>
      </c>
      <c r="AN30" s="46" t="s">
        <v>83</v>
      </c>
      <c r="AO30" s="46" t="s">
        <v>83</v>
      </c>
      <c r="AP30" s="46" t="s">
        <v>91</v>
      </c>
      <c r="AQ30" s="46"/>
      <c r="AR30" s="46" t="s">
        <v>81</v>
      </c>
      <c r="AS30" s="46" t="s">
        <v>100</v>
      </c>
      <c r="AT30" s="46"/>
      <c r="AU30" s="48">
        <v>1</v>
      </c>
      <c r="AV30" s="46" t="s">
        <v>81</v>
      </c>
      <c r="AW30" s="46" t="s">
        <v>81</v>
      </c>
      <c r="AX30" s="48">
        <v>250</v>
      </c>
      <c r="AY30" s="48">
        <v>225.4</v>
      </c>
      <c r="AZ30" s="48">
        <v>163.1</v>
      </c>
      <c r="BA30" s="48">
        <v>200.6</v>
      </c>
      <c r="BB30" s="46"/>
      <c r="BC30" s="46"/>
      <c r="BD30" s="48">
        <v>15.13</v>
      </c>
      <c r="BE30" s="46"/>
      <c r="BF30" s="48">
        <v>0.23</v>
      </c>
      <c r="BG30" s="46"/>
      <c r="BH30" s="46"/>
      <c r="BI30" s="48">
        <v>0.15</v>
      </c>
      <c r="BJ30" s="48">
        <v>47.68</v>
      </c>
      <c r="BK30" s="48">
        <v>47.68</v>
      </c>
      <c r="BL30" s="48">
        <v>50.6</v>
      </c>
      <c r="BM30" s="46"/>
      <c r="BN30" s="46"/>
      <c r="BO30" s="48">
        <v>0.19</v>
      </c>
      <c r="BP30" s="48">
        <v>0.26</v>
      </c>
      <c r="BQ30" s="46"/>
      <c r="BR30" s="48">
        <v>15.29</v>
      </c>
      <c r="BS30" s="48">
        <v>48.37</v>
      </c>
      <c r="BT30" s="46"/>
      <c r="BU30" s="48">
        <v>0</v>
      </c>
      <c r="BV30" s="39">
        <v>43</v>
      </c>
      <c r="BW30" s="39">
        <f t="shared" si="0"/>
        <v>2</v>
      </c>
      <c r="BX30" s="39">
        <f>IF(COUNTIF($C$2:C30,C30)=1,1,0)</f>
        <v>1</v>
      </c>
      <c r="BY30" s="39">
        <f t="shared" si="1"/>
        <v>0</v>
      </c>
      <c r="BZ30" s="39" t="b">
        <f t="shared" si="2"/>
        <v>0</v>
      </c>
      <c r="CA30" s="39" t="b">
        <f t="array" ref="CA30">ISNUMBER(SEARCH("Touch Screen",$AI30))</f>
        <v>0</v>
      </c>
      <c r="CB30" s="39" t="b">
        <f t="array" ref="CB30">ISNUMBER(SEARCH("Occupancy Sensor",$AI30))</f>
        <v>0</v>
      </c>
      <c r="CC30" s="39" t="b">
        <f t="array" ref="CC30">ISNUMBER(SEARCH("Full Network Connectivity",$AI30))</f>
        <v>0</v>
      </c>
      <c r="CD30" s="49">
        <f t="shared" si="3"/>
        <v>47.698199999999993</v>
      </c>
      <c r="CE30" s="50">
        <f t="shared" si="5"/>
        <v>2.1</v>
      </c>
      <c r="CF30" s="39">
        <f t="shared" si="4"/>
        <v>2</v>
      </c>
      <c r="CG30" s="49">
        <f>IF($BW30=1,($Q30*'2. Monitor Criteria'!$C$4)+('2. Monitor Criteria'!$D$4*'1. Data'!$CE30)+'2. Monitor Criteria'!$C$6,IF('1. Data'!$BW30=2,($Q30*'2. Monitor Criteria'!$C$4)+('2. Monitor Criteria'!$D$4*'1. Data'!$CE30)+'2. Monitor Criteria'!$D$6,IF('1. Data'!$BW30=5,($Q30*'2. Monitor Criteria'!$C$4)+('2. Monitor Criteria'!$D$4*'1. Data'!$CE30)+'2. Monitor Criteria'!$F$6,($Q30*'2. Monitor Criteria'!$C$4)+('2. Monitor Criteria'!$D$4*'1. Data'!$CE30)+'2. Monitor Criteria'!$E$6)))</f>
        <v>42.693800000000003</v>
      </c>
      <c r="CH30" s="51">
        <f>CD30-('2. Monitor Criteria'!$D$4*CE30)</f>
        <v>39.319199999999995</v>
      </c>
      <c r="CI30" s="49">
        <f>IF($BY30=0,CH30,IF($BY30=1,CH30-('2. Monitor Criteria'!$B$10*'1. Data'!CG30),CH30-('2. Monitor Criteria'!$C$10*'1. Data'!CG30)))</f>
        <v>39.319199999999995</v>
      </c>
      <c r="CJ30" s="51">
        <f>IF($CA30=TRUE,CI30-(CG30*'2. Monitor Criteria'!$E$10),CI30)</f>
        <v>39.319199999999995</v>
      </c>
      <c r="CK30" s="51">
        <f>IF($BZ30=TRUE,CJ30-('1. Data'!CG30*'2. Monitor Criteria'!$D$10),CJ30)</f>
        <v>39.319199999999995</v>
      </c>
    </row>
    <row r="31" spans="1:89" s="39" customFormat="1" ht="15.75" customHeight="1" x14ac:dyDescent="0.2">
      <c r="A31" s="39">
        <v>44</v>
      </c>
      <c r="B31" s="46" t="s">
        <v>72</v>
      </c>
      <c r="C31" s="46" t="s">
        <v>164</v>
      </c>
      <c r="D31" s="47">
        <v>42552</v>
      </c>
      <c r="E31" s="46" t="s">
        <v>74</v>
      </c>
      <c r="F31" s="46"/>
      <c r="G31" s="46" t="s">
        <v>1307</v>
      </c>
      <c r="H31" s="46" t="s">
        <v>75</v>
      </c>
      <c r="I31" s="46" t="s">
        <v>76</v>
      </c>
      <c r="J31" s="46"/>
      <c r="K31" s="46" t="s">
        <v>77</v>
      </c>
      <c r="L31" s="46"/>
      <c r="M31" s="48">
        <v>1000</v>
      </c>
      <c r="N31" s="48">
        <v>11.5</v>
      </c>
      <c r="O31" s="48">
        <v>20.5</v>
      </c>
      <c r="P31" s="48">
        <v>23.6</v>
      </c>
      <c r="Q31" s="48">
        <v>236.92</v>
      </c>
      <c r="R31" s="48">
        <v>1.78</v>
      </c>
      <c r="S31" s="48">
        <v>1080</v>
      </c>
      <c r="T31" s="48">
        <v>1920</v>
      </c>
      <c r="U31" s="48">
        <v>2.1</v>
      </c>
      <c r="V31" s="48">
        <v>8752</v>
      </c>
      <c r="W31" s="48">
        <v>60</v>
      </c>
      <c r="X31" s="48">
        <v>0.7</v>
      </c>
      <c r="Y31" s="46" t="s">
        <v>114</v>
      </c>
      <c r="Z31" s="46" t="s">
        <v>83</v>
      </c>
      <c r="AA31" s="46"/>
      <c r="AB31" s="46"/>
      <c r="AC31" s="46" t="s">
        <v>81</v>
      </c>
      <c r="AD31" s="46" t="s">
        <v>81</v>
      </c>
      <c r="AE31" s="46" t="s">
        <v>157</v>
      </c>
      <c r="AF31" s="46" t="s">
        <v>148</v>
      </c>
      <c r="AG31" s="46" t="s">
        <v>83</v>
      </c>
      <c r="AH31" s="46"/>
      <c r="AI31" s="46" t="s">
        <v>83</v>
      </c>
      <c r="AJ31" s="46" t="s">
        <v>83</v>
      </c>
      <c r="AK31" s="46" t="s">
        <v>90</v>
      </c>
      <c r="AL31" s="46" t="s">
        <v>148</v>
      </c>
      <c r="AM31" s="46" t="s">
        <v>83</v>
      </c>
      <c r="AN31" s="46" t="s">
        <v>83</v>
      </c>
      <c r="AO31" s="46" t="s">
        <v>83</v>
      </c>
      <c r="AP31" s="46" t="s">
        <v>91</v>
      </c>
      <c r="AQ31" s="46"/>
      <c r="AR31" s="46" t="s">
        <v>81</v>
      </c>
      <c r="AS31" s="46" t="s">
        <v>86</v>
      </c>
      <c r="AT31" s="46"/>
      <c r="AU31" s="46"/>
      <c r="AV31" s="46" t="s">
        <v>81</v>
      </c>
      <c r="AW31" s="46" t="s">
        <v>81</v>
      </c>
      <c r="AX31" s="48">
        <v>300</v>
      </c>
      <c r="AY31" s="48">
        <v>301.39999999999998</v>
      </c>
      <c r="AZ31" s="48">
        <v>230.9</v>
      </c>
      <c r="BA31" s="48">
        <v>201.1</v>
      </c>
      <c r="BB31" s="46"/>
      <c r="BC31" s="46"/>
      <c r="BD31" s="48">
        <v>12.82</v>
      </c>
      <c r="BE31" s="46"/>
      <c r="BF31" s="48">
        <v>0.31</v>
      </c>
      <c r="BG31" s="46"/>
      <c r="BH31" s="46"/>
      <c r="BI31" s="48">
        <v>0.15</v>
      </c>
      <c r="BJ31" s="48">
        <v>41.07</v>
      </c>
      <c r="BK31" s="48">
        <v>41.07</v>
      </c>
      <c r="BL31" s="48">
        <v>53.1</v>
      </c>
      <c r="BM31" s="46"/>
      <c r="BN31" s="46"/>
      <c r="BO31" s="48">
        <v>0.19</v>
      </c>
      <c r="BP31" s="48">
        <v>0.35</v>
      </c>
      <c r="BQ31" s="46"/>
      <c r="BR31" s="48">
        <v>12.94</v>
      </c>
      <c r="BS31" s="48">
        <v>41.67</v>
      </c>
      <c r="BT31" s="46"/>
      <c r="BU31" s="48">
        <v>0</v>
      </c>
      <c r="BV31" s="39">
        <v>44</v>
      </c>
      <c r="BW31" s="39">
        <f t="shared" si="0"/>
        <v>3</v>
      </c>
      <c r="BX31" s="39">
        <f>IF(COUNTIF($C$2:C31,C31)=1,1,0)</f>
        <v>1</v>
      </c>
      <c r="BY31" s="39">
        <f t="shared" si="1"/>
        <v>0</v>
      </c>
      <c r="BZ31" s="39" t="b">
        <f t="shared" si="2"/>
        <v>0</v>
      </c>
      <c r="CA31" s="39" t="b">
        <f t="array" ref="CA31">ISNUMBER(SEARCH("Touch Screen",$AI31))</f>
        <v>0</v>
      </c>
      <c r="CB31" s="39" t="b">
        <f t="array" ref="CB31">ISNUMBER(SEARCH("Occupancy Sensor",$AI31))</f>
        <v>0</v>
      </c>
      <c r="CC31" s="39" t="b">
        <f t="array" ref="CC31">ISNUMBER(SEARCH("Full Network Connectivity",$AI31))</f>
        <v>0</v>
      </c>
      <c r="CD31" s="49">
        <f t="shared" si="3"/>
        <v>41.071260000000002</v>
      </c>
      <c r="CE31" s="50">
        <f t="shared" si="5"/>
        <v>2.1</v>
      </c>
      <c r="CF31" s="39">
        <f t="shared" si="4"/>
        <v>3</v>
      </c>
      <c r="CG31" s="49">
        <f>IF($BW31=1,($Q31*'2. Monitor Criteria'!$C$4)+('2. Monitor Criteria'!$D$4*'1. Data'!$CE31)+'2. Monitor Criteria'!$C$6,IF('1. Data'!$BW31=2,($Q31*'2. Monitor Criteria'!$C$4)+('2. Monitor Criteria'!$D$4*'1. Data'!$CE31)+'2. Monitor Criteria'!$D$6,IF('1. Data'!$BW31=5,($Q31*'2. Monitor Criteria'!$C$4)+('2. Monitor Criteria'!$D$4*'1. Data'!$CE31)+'2. Monitor Criteria'!$F$6,($Q31*'2. Monitor Criteria'!$C$4)+('2. Monitor Criteria'!$D$4*'1. Data'!$CE31)+'2. Monitor Criteria'!$E$6)))</f>
        <v>46.000160000000008</v>
      </c>
      <c r="CH31" s="51">
        <f>CD31-('2. Monitor Criteria'!$D$4*CE31)</f>
        <v>32.692260000000005</v>
      </c>
      <c r="CI31" s="49">
        <f>IF($BY31=0,CH31,IF($BY31=1,CH31-('2. Monitor Criteria'!$B$10*'1. Data'!CG31),CH31-('2. Monitor Criteria'!$C$10*'1. Data'!CG31)))</f>
        <v>32.692260000000005</v>
      </c>
      <c r="CJ31" s="51">
        <f>IF($CA31=TRUE,CI31-(CG31*'2. Monitor Criteria'!$E$10),CI31)</f>
        <v>32.692260000000005</v>
      </c>
      <c r="CK31" s="51">
        <f>IF($BZ31=TRUE,CJ31-('1. Data'!CG31*'2. Monitor Criteria'!$D$10),CJ31)</f>
        <v>32.692260000000005</v>
      </c>
    </row>
    <row r="32" spans="1:89" s="39" customFormat="1" ht="15.75" customHeight="1" x14ac:dyDescent="0.2">
      <c r="A32" s="39">
        <v>45</v>
      </c>
      <c r="B32" s="46" t="s">
        <v>72</v>
      </c>
      <c r="C32" s="46" t="s">
        <v>165</v>
      </c>
      <c r="D32" s="47">
        <v>42736</v>
      </c>
      <c r="E32" s="46" t="s">
        <v>74</v>
      </c>
      <c r="F32" s="46" t="s">
        <v>102</v>
      </c>
      <c r="G32" s="46" t="s">
        <v>1307</v>
      </c>
      <c r="H32" s="46" t="s">
        <v>75</v>
      </c>
      <c r="I32" s="46" t="s">
        <v>85</v>
      </c>
      <c r="J32" s="46" t="s">
        <v>119</v>
      </c>
      <c r="K32" s="46" t="s">
        <v>77</v>
      </c>
      <c r="L32" s="46" t="s">
        <v>103</v>
      </c>
      <c r="M32" s="48">
        <v>1000</v>
      </c>
      <c r="N32" s="48">
        <v>13.2</v>
      </c>
      <c r="O32" s="48">
        <v>23.5</v>
      </c>
      <c r="P32" s="48">
        <v>27</v>
      </c>
      <c r="Q32" s="48">
        <v>310.47000000000003</v>
      </c>
      <c r="R32" s="48">
        <v>1.78</v>
      </c>
      <c r="S32" s="48">
        <v>1080</v>
      </c>
      <c r="T32" s="48">
        <v>1920</v>
      </c>
      <c r="U32" s="48">
        <v>2.1</v>
      </c>
      <c r="V32" s="48">
        <v>6679</v>
      </c>
      <c r="W32" s="48">
        <v>60</v>
      </c>
      <c r="X32" s="48">
        <v>33</v>
      </c>
      <c r="Y32" s="46" t="s">
        <v>114</v>
      </c>
      <c r="Z32" s="46" t="s">
        <v>83</v>
      </c>
      <c r="AA32" s="46"/>
      <c r="AB32" s="46"/>
      <c r="AC32" s="46" t="s">
        <v>81</v>
      </c>
      <c r="AD32" s="46" t="s">
        <v>80</v>
      </c>
      <c r="AE32" s="46" t="s">
        <v>166</v>
      </c>
      <c r="AF32" s="46" t="s">
        <v>167</v>
      </c>
      <c r="AG32" s="46" t="s">
        <v>83</v>
      </c>
      <c r="AH32" s="46" t="s">
        <v>103</v>
      </c>
      <c r="AI32" s="46" t="s">
        <v>83</v>
      </c>
      <c r="AJ32" s="46" t="s">
        <v>83</v>
      </c>
      <c r="AK32" s="46" t="s">
        <v>85</v>
      </c>
      <c r="AL32" s="46" t="s">
        <v>167</v>
      </c>
      <c r="AM32" s="46" t="s">
        <v>83</v>
      </c>
      <c r="AN32" s="46" t="s">
        <v>83</v>
      </c>
      <c r="AO32" s="46" t="s">
        <v>83</v>
      </c>
      <c r="AP32" s="46" t="s">
        <v>91</v>
      </c>
      <c r="AQ32" s="46" t="s">
        <v>103</v>
      </c>
      <c r="AR32" s="46" t="s">
        <v>81</v>
      </c>
      <c r="AS32" s="46" t="s">
        <v>86</v>
      </c>
      <c r="AT32" s="46" t="s">
        <v>103</v>
      </c>
      <c r="AU32" s="48">
        <v>0</v>
      </c>
      <c r="AV32" s="46" t="s">
        <v>81</v>
      </c>
      <c r="AW32" s="46" t="s">
        <v>80</v>
      </c>
      <c r="AX32" s="48">
        <v>380</v>
      </c>
      <c r="AY32" s="48">
        <v>392</v>
      </c>
      <c r="AZ32" s="48">
        <v>238</v>
      </c>
      <c r="BA32" s="48">
        <v>200</v>
      </c>
      <c r="BB32" s="46"/>
      <c r="BC32" s="46"/>
      <c r="BD32" s="48">
        <v>19.809999999999999</v>
      </c>
      <c r="BE32" s="46"/>
      <c r="BF32" s="48">
        <v>0.2</v>
      </c>
      <c r="BG32" s="46"/>
      <c r="BH32" s="46"/>
      <c r="BI32" s="48">
        <v>0.14000000000000001</v>
      </c>
      <c r="BJ32" s="48">
        <v>61.86</v>
      </c>
      <c r="BK32" s="48">
        <v>61.86</v>
      </c>
      <c r="BL32" s="48">
        <v>63.8</v>
      </c>
      <c r="BM32" s="46"/>
      <c r="BN32" s="46"/>
      <c r="BO32" s="48">
        <v>0.17</v>
      </c>
      <c r="BP32" s="48">
        <v>0.26</v>
      </c>
      <c r="BQ32" s="46"/>
      <c r="BR32" s="48">
        <v>19.61</v>
      </c>
      <c r="BS32" s="48">
        <v>61.6</v>
      </c>
      <c r="BT32" s="46"/>
      <c r="BU32" s="48">
        <v>0</v>
      </c>
      <c r="BV32" s="39">
        <v>45</v>
      </c>
      <c r="BW32" s="39">
        <f t="shared" si="0"/>
        <v>4</v>
      </c>
      <c r="BX32" s="39">
        <f>IF(COUNTIF($C$2:C32,C32)=1,1,0)</f>
        <v>1</v>
      </c>
      <c r="BY32" s="39">
        <f t="shared" si="1"/>
        <v>0</v>
      </c>
      <c r="BZ32" s="39" t="b">
        <f t="shared" si="2"/>
        <v>0</v>
      </c>
      <c r="CA32" s="39" t="b">
        <f t="array" ref="CA32">ISNUMBER(SEARCH("Touch Screen",$AI32))</f>
        <v>0</v>
      </c>
      <c r="CB32" s="39" t="b">
        <f t="array" ref="CB32">ISNUMBER(SEARCH("Occupancy Sensor",$AI32))</f>
        <v>0</v>
      </c>
      <c r="CC32" s="39" t="b">
        <f t="array" ref="CC32">ISNUMBER(SEARCH("Full Network Connectivity",$AI32))</f>
        <v>0</v>
      </c>
      <c r="CD32" s="49">
        <f t="shared" si="3"/>
        <v>61.876259999999995</v>
      </c>
      <c r="CE32" s="50">
        <f t="shared" si="5"/>
        <v>2.1</v>
      </c>
      <c r="CF32" s="39">
        <f t="shared" si="4"/>
        <v>4</v>
      </c>
      <c r="CG32" s="49">
        <f>IF($BW32=1,($Q32*'2. Monitor Criteria'!$C$4)+('2. Monitor Criteria'!$D$4*'1. Data'!$CE32)+'2. Monitor Criteria'!$C$6,IF('1. Data'!$BW32=2,($Q32*'2. Monitor Criteria'!$C$4)+('2. Monitor Criteria'!$D$4*'1. Data'!$CE32)+'2. Monitor Criteria'!$D$6,IF('1. Data'!$BW32=5,($Q32*'2. Monitor Criteria'!$C$4)+('2. Monitor Criteria'!$D$4*'1. Data'!$CE32)+'2. Monitor Criteria'!$F$6,($Q32*'2. Monitor Criteria'!$C$4)+('2. Monitor Criteria'!$D$4*'1. Data'!$CE32)+'2. Monitor Criteria'!$E$6)))</f>
        <v>55.046810000000008</v>
      </c>
      <c r="CH32" s="51">
        <f>CD32-('2. Monitor Criteria'!$D$4*CE32)</f>
        <v>53.497259999999997</v>
      </c>
      <c r="CI32" s="49">
        <f>IF($BY32=0,CH32,IF($BY32=1,CH32-('2. Monitor Criteria'!$B$10*'1. Data'!CG32),CH32-('2. Monitor Criteria'!$C$10*'1. Data'!CG32)))</f>
        <v>53.497259999999997</v>
      </c>
      <c r="CJ32" s="51">
        <f>IF($CA32=TRUE,CI32-(CG32*'2. Monitor Criteria'!$E$10),CI32)</f>
        <v>53.497259999999997</v>
      </c>
      <c r="CK32" s="51">
        <f>IF($BZ32=TRUE,CJ32-('1. Data'!CG32*'2. Monitor Criteria'!$D$10),CJ32)</f>
        <v>53.497259999999997</v>
      </c>
    </row>
    <row r="33" spans="1:89" s="39" customFormat="1" ht="15.75" customHeight="1" x14ac:dyDescent="0.2">
      <c r="A33" s="39">
        <v>47</v>
      </c>
      <c r="B33" s="46" t="s">
        <v>72</v>
      </c>
      <c r="C33" s="46" t="s">
        <v>168</v>
      </c>
      <c r="D33" s="47">
        <v>42491</v>
      </c>
      <c r="E33" s="46" t="s">
        <v>74</v>
      </c>
      <c r="F33" s="46" t="s">
        <v>110</v>
      </c>
      <c r="G33" s="46" t="s">
        <v>1307</v>
      </c>
      <c r="H33" s="46" t="s">
        <v>75</v>
      </c>
      <c r="I33" s="46" t="s">
        <v>88</v>
      </c>
      <c r="J33" s="46"/>
      <c r="K33" s="46" t="s">
        <v>77</v>
      </c>
      <c r="L33" s="46"/>
      <c r="M33" s="48">
        <v>1000</v>
      </c>
      <c r="N33" s="48">
        <v>13.2</v>
      </c>
      <c r="O33" s="48">
        <v>23.5</v>
      </c>
      <c r="P33" s="48">
        <v>27</v>
      </c>
      <c r="Q33" s="48">
        <v>311.5</v>
      </c>
      <c r="R33" s="48">
        <v>1.78</v>
      </c>
      <c r="S33" s="48">
        <v>1080</v>
      </c>
      <c r="T33" s="48">
        <v>1920</v>
      </c>
      <c r="U33" s="48">
        <v>2.1</v>
      </c>
      <c r="V33" s="48">
        <v>6657</v>
      </c>
      <c r="W33" s="48">
        <v>60</v>
      </c>
      <c r="X33" s="48">
        <v>0.3</v>
      </c>
      <c r="Y33" s="46" t="s">
        <v>83</v>
      </c>
      <c r="Z33" s="46" t="s">
        <v>83</v>
      </c>
      <c r="AA33" s="46"/>
      <c r="AB33" s="46"/>
      <c r="AC33" s="46" t="s">
        <v>81</v>
      </c>
      <c r="AD33" s="46" t="s">
        <v>81</v>
      </c>
      <c r="AE33" s="46" t="s">
        <v>108</v>
      </c>
      <c r="AF33" s="46"/>
      <c r="AG33" s="46" t="s">
        <v>83</v>
      </c>
      <c r="AH33" s="46"/>
      <c r="AI33" s="46" t="s">
        <v>83</v>
      </c>
      <c r="AJ33" s="46" t="s">
        <v>83</v>
      </c>
      <c r="AK33" s="46" t="s">
        <v>90</v>
      </c>
      <c r="AL33" s="46"/>
      <c r="AM33" s="46" t="s">
        <v>83</v>
      </c>
      <c r="AN33" s="46" t="s">
        <v>83</v>
      </c>
      <c r="AO33" s="46" t="s">
        <v>83</v>
      </c>
      <c r="AP33" s="46" t="s">
        <v>91</v>
      </c>
      <c r="AQ33" s="46"/>
      <c r="AR33" s="46" t="s">
        <v>81</v>
      </c>
      <c r="AS33" s="46" t="s">
        <v>86</v>
      </c>
      <c r="AT33" s="46"/>
      <c r="AU33" s="48">
        <v>5</v>
      </c>
      <c r="AV33" s="46" t="s">
        <v>81</v>
      </c>
      <c r="AW33" s="46" t="s">
        <v>81</v>
      </c>
      <c r="AX33" s="48">
        <v>300</v>
      </c>
      <c r="AY33" s="48">
        <v>287</v>
      </c>
      <c r="AZ33" s="48">
        <v>287</v>
      </c>
      <c r="BA33" s="48">
        <v>200</v>
      </c>
      <c r="BB33" s="46"/>
      <c r="BC33" s="46"/>
      <c r="BD33" s="48">
        <v>20.059999999999999</v>
      </c>
      <c r="BE33" s="46"/>
      <c r="BF33" s="48">
        <v>0.25</v>
      </c>
      <c r="BG33" s="48">
        <v>0</v>
      </c>
      <c r="BH33" s="46"/>
      <c r="BI33" s="48">
        <v>0.17</v>
      </c>
      <c r="BJ33" s="48">
        <v>62.93</v>
      </c>
      <c r="BK33" s="48">
        <v>62.93</v>
      </c>
      <c r="BL33" s="48">
        <v>64</v>
      </c>
      <c r="BM33" s="46"/>
      <c r="BN33" s="46"/>
      <c r="BO33" s="48">
        <v>0.22</v>
      </c>
      <c r="BP33" s="48">
        <v>0.26</v>
      </c>
      <c r="BQ33" s="48">
        <v>0</v>
      </c>
      <c r="BR33" s="48">
        <v>20.34</v>
      </c>
      <c r="BS33" s="48">
        <v>63.84</v>
      </c>
      <c r="BT33" s="46"/>
      <c r="BU33" s="48">
        <v>0</v>
      </c>
      <c r="BV33" s="39">
        <v>47</v>
      </c>
      <c r="BW33" s="39">
        <f t="shared" si="0"/>
        <v>4</v>
      </c>
      <c r="BX33" s="39">
        <f>IF(COUNTIF($C$2:C33,C33)=1,1,0)</f>
        <v>1</v>
      </c>
      <c r="BY33" s="39">
        <f t="shared" si="1"/>
        <v>0</v>
      </c>
      <c r="BZ33" s="39" t="b">
        <f t="shared" si="2"/>
        <v>0</v>
      </c>
      <c r="CA33" s="39" t="b">
        <f t="array" ref="CA33">ISNUMBER(SEARCH("Touch Screen",$AI33))</f>
        <v>0</v>
      </c>
      <c r="CB33" s="39" t="b">
        <f t="array" ref="CB33">ISNUMBER(SEARCH("Occupancy Sensor",$AI33))</f>
        <v>0</v>
      </c>
      <c r="CC33" s="39" t="b">
        <f t="array" ref="CC33">ISNUMBER(SEARCH("Full Network Connectivity",$AI33))</f>
        <v>0</v>
      </c>
      <c r="CD33" s="49">
        <f t="shared" si="3"/>
        <v>62.927459999999989</v>
      </c>
      <c r="CE33" s="50">
        <f t="shared" si="5"/>
        <v>2.1</v>
      </c>
      <c r="CF33" s="39">
        <f t="shared" si="4"/>
        <v>4</v>
      </c>
      <c r="CG33" s="49">
        <f>IF($BW33=1,($Q33*'2. Monitor Criteria'!$C$4)+('2. Monitor Criteria'!$D$4*'1. Data'!$CE33)+'2. Monitor Criteria'!$C$6,IF('1. Data'!$BW33=2,($Q33*'2. Monitor Criteria'!$C$4)+('2. Monitor Criteria'!$D$4*'1. Data'!$CE33)+'2. Monitor Criteria'!$D$6,IF('1. Data'!$BW33=5,($Q33*'2. Monitor Criteria'!$C$4)+('2. Monitor Criteria'!$D$4*'1. Data'!$CE33)+'2. Monitor Criteria'!$F$6,($Q33*'2. Monitor Criteria'!$C$4)+('2. Monitor Criteria'!$D$4*'1. Data'!$CE33)+'2. Monitor Criteria'!$E$6)))</f>
        <v>55.173500000000004</v>
      </c>
      <c r="CH33" s="51">
        <f>CD33-('2. Monitor Criteria'!$D$4*CE33)</f>
        <v>54.548459999999992</v>
      </c>
      <c r="CI33" s="49">
        <f>IF($BY33=0,CH33,IF($BY33=1,CH33-('2. Monitor Criteria'!$B$10*'1. Data'!CG33),CH33-('2. Monitor Criteria'!$C$10*'1. Data'!CG33)))</f>
        <v>54.548459999999992</v>
      </c>
      <c r="CJ33" s="51">
        <f>IF($CA33=TRUE,CI33-(CG33*'2. Monitor Criteria'!$E$10),CI33)</f>
        <v>54.548459999999992</v>
      </c>
      <c r="CK33" s="51">
        <f>IF($BZ33=TRUE,CJ33-('1. Data'!CG33*'2. Monitor Criteria'!$D$10),CJ33)</f>
        <v>54.548459999999992</v>
      </c>
    </row>
    <row r="34" spans="1:89" s="39" customFormat="1" ht="15.75" customHeight="1" x14ac:dyDescent="0.2">
      <c r="A34" s="39">
        <v>48</v>
      </c>
      <c r="B34" s="46" t="s">
        <v>72</v>
      </c>
      <c r="C34" s="46" t="s">
        <v>1164</v>
      </c>
      <c r="D34" s="47">
        <v>42997</v>
      </c>
      <c r="E34" s="46" t="s">
        <v>74</v>
      </c>
      <c r="F34" s="46" t="s">
        <v>103</v>
      </c>
      <c r="G34" s="46" t="s">
        <v>1307</v>
      </c>
      <c r="H34" s="46" t="s">
        <v>75</v>
      </c>
      <c r="I34" s="46" t="s">
        <v>88</v>
      </c>
      <c r="J34" s="46" t="s">
        <v>103</v>
      </c>
      <c r="K34" s="46" t="s">
        <v>77</v>
      </c>
      <c r="L34" s="46" t="s">
        <v>103</v>
      </c>
      <c r="M34" s="48">
        <v>600</v>
      </c>
      <c r="N34" s="48">
        <v>7.6</v>
      </c>
      <c r="O34" s="48">
        <v>13.6</v>
      </c>
      <c r="P34" s="48">
        <v>15.6</v>
      </c>
      <c r="Q34" s="48">
        <v>103.26</v>
      </c>
      <c r="R34" s="48">
        <v>1.78</v>
      </c>
      <c r="S34" s="48">
        <v>768</v>
      </c>
      <c r="T34" s="48">
        <v>1366</v>
      </c>
      <c r="U34" s="48">
        <v>1</v>
      </c>
      <c r="V34" s="48">
        <v>10159</v>
      </c>
      <c r="W34" s="48">
        <v>60</v>
      </c>
      <c r="X34" s="48">
        <v>16.7</v>
      </c>
      <c r="Y34" s="46" t="s">
        <v>83</v>
      </c>
      <c r="Z34" s="46" t="s">
        <v>83</v>
      </c>
      <c r="AA34" s="46"/>
      <c r="AB34" s="46"/>
      <c r="AC34" s="46" t="s">
        <v>81</v>
      </c>
      <c r="AD34" s="46" t="s">
        <v>80</v>
      </c>
      <c r="AE34" s="46" t="s">
        <v>195</v>
      </c>
      <c r="AF34" s="46" t="s">
        <v>103</v>
      </c>
      <c r="AG34" s="46" t="s">
        <v>83</v>
      </c>
      <c r="AH34" s="46" t="s">
        <v>103</v>
      </c>
      <c r="AI34" s="46" t="s">
        <v>83</v>
      </c>
      <c r="AJ34" s="46" t="s">
        <v>83</v>
      </c>
      <c r="AK34" s="46" t="s">
        <v>195</v>
      </c>
      <c r="AL34" s="46" t="s">
        <v>103</v>
      </c>
      <c r="AM34" s="46" t="s">
        <v>83</v>
      </c>
      <c r="AN34" s="46" t="s">
        <v>83</v>
      </c>
      <c r="AO34" s="46" t="s">
        <v>83</v>
      </c>
      <c r="AP34" s="46" t="s">
        <v>91</v>
      </c>
      <c r="AQ34" s="46" t="s">
        <v>103</v>
      </c>
      <c r="AR34" s="46" t="s">
        <v>81</v>
      </c>
      <c r="AS34" s="46" t="s">
        <v>86</v>
      </c>
      <c r="AT34" s="46" t="s">
        <v>103</v>
      </c>
      <c r="AU34" s="48">
        <v>5</v>
      </c>
      <c r="AV34" s="46" t="s">
        <v>81</v>
      </c>
      <c r="AW34" s="46" t="s">
        <v>81</v>
      </c>
      <c r="AX34" s="48">
        <v>220</v>
      </c>
      <c r="AY34" s="48">
        <v>199</v>
      </c>
      <c r="AZ34" s="48">
        <v>199</v>
      </c>
      <c r="BA34" s="48">
        <v>199</v>
      </c>
      <c r="BB34" s="46"/>
      <c r="BC34" s="46"/>
      <c r="BD34" s="48">
        <v>5.13</v>
      </c>
      <c r="BE34" s="46"/>
      <c r="BF34" s="48">
        <v>0.24</v>
      </c>
      <c r="BG34" s="46"/>
      <c r="BH34" s="46"/>
      <c r="BI34" s="48">
        <v>0.13</v>
      </c>
      <c r="BJ34" s="48">
        <v>17.079999999999998</v>
      </c>
      <c r="BK34" s="48">
        <v>17.079999999999998</v>
      </c>
      <c r="BL34" s="48">
        <v>21.6</v>
      </c>
      <c r="BM34" s="46"/>
      <c r="BN34" s="46"/>
      <c r="BO34" s="48">
        <v>0.19</v>
      </c>
      <c r="BP34" s="48">
        <v>0.33</v>
      </c>
      <c r="BQ34" s="46"/>
      <c r="BR34" s="48">
        <v>5.19</v>
      </c>
      <c r="BS34" s="48">
        <v>17.79</v>
      </c>
      <c r="BT34" s="46"/>
      <c r="BU34" s="48">
        <v>0</v>
      </c>
      <c r="BV34" s="39">
        <v>48</v>
      </c>
      <c r="BW34" s="39">
        <f t="shared" si="0"/>
        <v>1</v>
      </c>
      <c r="BX34" s="39">
        <f>IF(COUNTIF($C$2:C34,C34)=1,1,0)</f>
        <v>1</v>
      </c>
      <c r="BY34" s="39">
        <f t="shared" si="1"/>
        <v>0</v>
      </c>
      <c r="BZ34" s="39" t="b">
        <f t="shared" si="2"/>
        <v>0</v>
      </c>
      <c r="CA34" s="39" t="b">
        <f t="array" ref="CA34">ISNUMBER(SEARCH("Touch Screen",$AI34))</f>
        <v>0</v>
      </c>
      <c r="CB34" s="39" t="b">
        <f t="array" ref="CB34">ISNUMBER(SEARCH("Occupancy Sensor",$AI34))</f>
        <v>0</v>
      </c>
      <c r="CC34" s="39" t="b">
        <f t="array" ref="CC34">ISNUMBER(SEARCH("Full Network Connectivity",$AI34))</f>
        <v>0</v>
      </c>
      <c r="CD34" s="49">
        <f t="shared" si="3"/>
        <v>17.095139999999997</v>
      </c>
      <c r="CE34" s="50">
        <f t="shared" si="5"/>
        <v>1</v>
      </c>
      <c r="CF34" s="39">
        <f t="shared" si="4"/>
        <v>1</v>
      </c>
      <c r="CG34" s="49">
        <f>IF($BW34=1,($Q34*'2. Monitor Criteria'!$C$4)+('2. Monitor Criteria'!$D$4*'1. Data'!$CE34)+'2. Monitor Criteria'!$C$6,IF('1. Data'!$BW34=2,($Q34*'2. Monitor Criteria'!$C$4)+('2. Monitor Criteria'!$D$4*'1. Data'!$CE34)+'2. Monitor Criteria'!$D$6,IF('1. Data'!$BW34=5,($Q34*'2. Monitor Criteria'!$C$4)+('2. Monitor Criteria'!$D$4*'1. Data'!$CE34)+'2. Monitor Criteria'!$F$6,($Q34*'2. Monitor Criteria'!$C$4)+('2. Monitor Criteria'!$D$4*'1. Data'!$CE34)+'2. Monitor Criteria'!$E$6)))</f>
        <v>25.470980000000004</v>
      </c>
      <c r="CH34" s="51">
        <f>CD34-('2. Monitor Criteria'!$D$4*CE34)</f>
        <v>13.105139999999997</v>
      </c>
      <c r="CI34" s="49">
        <f>IF($BY34=0,CH34,IF($BY34=1,CH34-('2. Monitor Criteria'!$B$10*'1. Data'!CG34),CH34-('2. Monitor Criteria'!$C$10*'1. Data'!CG34)))</f>
        <v>13.105139999999997</v>
      </c>
      <c r="CJ34" s="51">
        <f>IF($CA34=TRUE,CI34-(CG34*'2. Monitor Criteria'!$E$10),CI34)</f>
        <v>13.105139999999997</v>
      </c>
      <c r="CK34" s="51">
        <f>IF($BZ34=TRUE,CJ34-('1. Data'!CG34*'2. Monitor Criteria'!$D$10),CJ34)</f>
        <v>13.105139999999997</v>
      </c>
    </row>
    <row r="35" spans="1:89" s="39" customFormat="1" ht="15.75" customHeight="1" x14ac:dyDescent="0.2">
      <c r="A35" s="39">
        <v>49</v>
      </c>
      <c r="B35" s="46" t="s">
        <v>72</v>
      </c>
      <c r="C35" s="46" t="s">
        <v>1165</v>
      </c>
      <c r="D35" s="47">
        <v>42997</v>
      </c>
      <c r="E35" s="46" t="s">
        <v>74</v>
      </c>
      <c r="F35" s="46" t="s">
        <v>103</v>
      </c>
      <c r="G35" s="46" t="s">
        <v>1307</v>
      </c>
      <c r="H35" s="46" t="s">
        <v>75</v>
      </c>
      <c r="I35" s="46" t="s">
        <v>88</v>
      </c>
      <c r="J35" s="46" t="s">
        <v>103</v>
      </c>
      <c r="K35" s="46" t="s">
        <v>77</v>
      </c>
      <c r="L35" s="46" t="s">
        <v>103</v>
      </c>
      <c r="M35" s="48">
        <v>600</v>
      </c>
      <c r="N35" s="48">
        <v>7.6</v>
      </c>
      <c r="O35" s="48">
        <v>13.6</v>
      </c>
      <c r="P35" s="48">
        <v>15.6</v>
      </c>
      <c r="Q35" s="48">
        <v>103.26</v>
      </c>
      <c r="R35" s="48">
        <v>1.78</v>
      </c>
      <c r="S35" s="48">
        <v>768</v>
      </c>
      <c r="T35" s="48">
        <v>1366</v>
      </c>
      <c r="U35" s="48">
        <v>1</v>
      </c>
      <c r="V35" s="48">
        <v>10159</v>
      </c>
      <c r="W35" s="48">
        <v>60</v>
      </c>
      <c r="X35" s="48">
        <v>16.7</v>
      </c>
      <c r="Y35" s="46" t="s">
        <v>83</v>
      </c>
      <c r="Z35" s="46" t="s">
        <v>83</v>
      </c>
      <c r="AA35" s="46"/>
      <c r="AB35" s="46"/>
      <c r="AC35" s="46" t="s">
        <v>81</v>
      </c>
      <c r="AD35" s="46" t="s">
        <v>80</v>
      </c>
      <c r="AE35" s="46" t="s">
        <v>195</v>
      </c>
      <c r="AF35" s="46" t="s">
        <v>103</v>
      </c>
      <c r="AG35" s="46" t="s">
        <v>83</v>
      </c>
      <c r="AH35" s="46" t="s">
        <v>103</v>
      </c>
      <c r="AI35" s="46" t="s">
        <v>83</v>
      </c>
      <c r="AJ35" s="46" t="s">
        <v>83</v>
      </c>
      <c r="AK35" s="46" t="s">
        <v>195</v>
      </c>
      <c r="AL35" s="46" t="s">
        <v>103</v>
      </c>
      <c r="AM35" s="46" t="s">
        <v>83</v>
      </c>
      <c r="AN35" s="46" t="s">
        <v>83</v>
      </c>
      <c r="AO35" s="46" t="s">
        <v>83</v>
      </c>
      <c r="AP35" s="46" t="s">
        <v>220</v>
      </c>
      <c r="AQ35" s="46" t="s">
        <v>103</v>
      </c>
      <c r="AR35" s="46" t="s">
        <v>81</v>
      </c>
      <c r="AS35" s="46" t="s">
        <v>86</v>
      </c>
      <c r="AT35" s="46" t="s">
        <v>103</v>
      </c>
      <c r="AU35" s="48">
        <v>5</v>
      </c>
      <c r="AV35" s="46" t="s">
        <v>81</v>
      </c>
      <c r="AW35" s="46" t="s">
        <v>81</v>
      </c>
      <c r="AX35" s="48">
        <v>220</v>
      </c>
      <c r="AY35" s="48">
        <v>208.1</v>
      </c>
      <c r="AZ35" s="48">
        <v>178.4</v>
      </c>
      <c r="BA35" s="48">
        <v>200</v>
      </c>
      <c r="BB35" s="46"/>
      <c r="BC35" s="46"/>
      <c r="BD35" s="48">
        <v>5.23</v>
      </c>
      <c r="BE35" s="46"/>
      <c r="BF35" s="48">
        <v>0.17</v>
      </c>
      <c r="BG35" s="46"/>
      <c r="BH35" s="46"/>
      <c r="BI35" s="48">
        <v>7.0000000000000007E-2</v>
      </c>
      <c r="BJ35" s="48">
        <v>17.010000000000002</v>
      </c>
      <c r="BK35" s="48">
        <v>17.010000000000002</v>
      </c>
      <c r="BL35" s="48">
        <v>21.6</v>
      </c>
      <c r="BM35" s="46"/>
      <c r="BN35" s="46"/>
      <c r="BO35" s="48">
        <v>7.0000000000000007E-2</v>
      </c>
      <c r="BP35" s="48">
        <v>0.18</v>
      </c>
      <c r="BQ35" s="46"/>
      <c r="BR35" s="48">
        <v>4.6500000000000004</v>
      </c>
      <c r="BS35" s="48">
        <v>15.3</v>
      </c>
      <c r="BT35" s="46"/>
      <c r="BU35" s="48">
        <v>0</v>
      </c>
      <c r="BV35" s="39">
        <v>49</v>
      </c>
      <c r="BW35" s="39">
        <f t="shared" si="0"/>
        <v>1</v>
      </c>
      <c r="BX35" s="39">
        <f>IF(COUNTIF($C$2:C35,C35)=1,1,0)</f>
        <v>1</v>
      </c>
      <c r="BY35" s="39">
        <f t="shared" si="1"/>
        <v>0</v>
      </c>
      <c r="BZ35" s="39" t="b">
        <f t="shared" si="2"/>
        <v>0</v>
      </c>
      <c r="CA35" s="39" t="b">
        <f t="array" ref="CA35">ISNUMBER(SEARCH("Touch Screen",$AI35))</f>
        <v>0</v>
      </c>
      <c r="CB35" s="39" t="b">
        <f t="array" ref="CB35">ISNUMBER(SEARCH("Occupancy Sensor",$AI35))</f>
        <v>0</v>
      </c>
      <c r="CC35" s="39" t="b">
        <f t="array" ref="CC35">ISNUMBER(SEARCH("Full Network Connectivity",$AI35))</f>
        <v>0</v>
      </c>
      <c r="CD35" s="49">
        <f t="shared" si="3"/>
        <v>17.003160000000001</v>
      </c>
      <c r="CE35" s="50">
        <f t="shared" si="5"/>
        <v>1</v>
      </c>
      <c r="CF35" s="39">
        <f t="shared" si="4"/>
        <v>1</v>
      </c>
      <c r="CG35" s="49">
        <f>IF($BW35=1,($Q35*'2. Monitor Criteria'!$C$4)+('2. Monitor Criteria'!$D$4*'1. Data'!$CE35)+'2. Monitor Criteria'!$C$6,IF('1. Data'!$BW35=2,($Q35*'2. Monitor Criteria'!$C$4)+('2. Monitor Criteria'!$D$4*'1. Data'!$CE35)+'2. Monitor Criteria'!$D$6,IF('1. Data'!$BW35=5,($Q35*'2. Monitor Criteria'!$C$4)+('2. Monitor Criteria'!$D$4*'1. Data'!$CE35)+'2. Monitor Criteria'!$F$6,($Q35*'2. Monitor Criteria'!$C$4)+('2. Monitor Criteria'!$D$4*'1. Data'!$CE35)+'2. Monitor Criteria'!$E$6)))</f>
        <v>25.470980000000004</v>
      </c>
      <c r="CH35" s="51">
        <f>CD35-(('2. Monitor Criteria'!$D$4*CE35)*0.85)</f>
        <v>13.611660000000001</v>
      </c>
      <c r="CI35" s="49">
        <f>IF($BY35=0,CH35,IF($BY35=1,CH35-('2. Monitor Criteria'!$B$10*'1. Data'!CG35),CH35-('2. Monitor Criteria'!$C$10*'1. Data'!CG35)))</f>
        <v>13.611660000000001</v>
      </c>
      <c r="CJ35" s="51">
        <f>IF($CA35=TRUE,CI35-(CG35*'2. Monitor Criteria'!$E$10),CI35)</f>
        <v>13.611660000000001</v>
      </c>
      <c r="CK35" s="51">
        <f>IF($BZ35=TRUE,CJ35-('1. Data'!CG35*'2. Monitor Criteria'!$D$10),CJ35)</f>
        <v>13.611660000000001</v>
      </c>
    </row>
    <row r="36" spans="1:89" s="39" customFormat="1" ht="15.75" customHeight="1" x14ac:dyDescent="0.2">
      <c r="A36" s="39">
        <v>51</v>
      </c>
      <c r="B36" s="46" t="s">
        <v>72</v>
      </c>
      <c r="C36" s="46" t="s">
        <v>1163</v>
      </c>
      <c r="D36" s="47">
        <v>42997</v>
      </c>
      <c r="E36" s="46" t="s">
        <v>74</v>
      </c>
      <c r="F36" s="46" t="s">
        <v>103</v>
      </c>
      <c r="G36" s="46" t="s">
        <v>1307</v>
      </c>
      <c r="H36" s="46" t="s">
        <v>75</v>
      </c>
      <c r="I36" s="46" t="s">
        <v>88</v>
      </c>
      <c r="J36" s="46" t="s">
        <v>103</v>
      </c>
      <c r="K36" s="46" t="s">
        <v>77</v>
      </c>
      <c r="L36" s="46" t="s">
        <v>103</v>
      </c>
      <c r="M36" s="48">
        <v>500</v>
      </c>
      <c r="N36" s="48">
        <v>7.6</v>
      </c>
      <c r="O36" s="48">
        <v>13.6</v>
      </c>
      <c r="P36" s="48">
        <v>15.6</v>
      </c>
      <c r="Q36" s="48">
        <v>103.26</v>
      </c>
      <c r="R36" s="48">
        <v>1.78</v>
      </c>
      <c r="S36" s="48">
        <v>768</v>
      </c>
      <c r="T36" s="48">
        <v>1366</v>
      </c>
      <c r="U36" s="48">
        <v>1</v>
      </c>
      <c r="V36" s="48">
        <v>10159</v>
      </c>
      <c r="W36" s="48">
        <v>60</v>
      </c>
      <c r="X36" s="48">
        <v>16.7</v>
      </c>
      <c r="Y36" s="46" t="s">
        <v>83</v>
      </c>
      <c r="Z36" s="46" t="s">
        <v>83</v>
      </c>
      <c r="AA36" s="46"/>
      <c r="AB36" s="46"/>
      <c r="AC36" s="46" t="s">
        <v>81</v>
      </c>
      <c r="AD36" s="46" t="s">
        <v>80</v>
      </c>
      <c r="AE36" s="46" t="s">
        <v>1287</v>
      </c>
      <c r="AF36" s="46" t="s">
        <v>103</v>
      </c>
      <c r="AG36" s="46" t="s">
        <v>189</v>
      </c>
      <c r="AH36" s="46" t="s">
        <v>103</v>
      </c>
      <c r="AI36" s="46" t="s">
        <v>189</v>
      </c>
      <c r="AJ36" s="46" t="s">
        <v>83</v>
      </c>
      <c r="AK36" s="46" t="s">
        <v>195</v>
      </c>
      <c r="AL36" s="46" t="s">
        <v>103</v>
      </c>
      <c r="AM36" s="46" t="s">
        <v>83</v>
      </c>
      <c r="AN36" s="46" t="s">
        <v>83</v>
      </c>
      <c r="AO36" s="46" t="s">
        <v>83</v>
      </c>
      <c r="AP36" s="46" t="s">
        <v>91</v>
      </c>
      <c r="AQ36" s="46" t="s">
        <v>103</v>
      </c>
      <c r="AR36" s="46" t="s">
        <v>81</v>
      </c>
      <c r="AS36" s="46" t="s">
        <v>86</v>
      </c>
      <c r="AT36" s="46" t="s">
        <v>103</v>
      </c>
      <c r="AU36" s="48">
        <v>5</v>
      </c>
      <c r="AV36" s="46" t="s">
        <v>81</v>
      </c>
      <c r="AW36" s="46" t="s">
        <v>81</v>
      </c>
      <c r="AX36" s="48">
        <v>220</v>
      </c>
      <c r="AY36" s="48">
        <v>194.7</v>
      </c>
      <c r="AZ36" s="48">
        <v>193</v>
      </c>
      <c r="BA36" s="48">
        <v>194.7</v>
      </c>
      <c r="BB36" s="46"/>
      <c r="BC36" s="46"/>
      <c r="BD36" s="48">
        <v>5.36</v>
      </c>
      <c r="BE36" s="46"/>
      <c r="BF36" s="48">
        <v>0.49</v>
      </c>
      <c r="BG36" s="48">
        <v>0.45</v>
      </c>
      <c r="BH36" s="46"/>
      <c r="BI36" s="48">
        <v>0.43</v>
      </c>
      <c r="BJ36" s="48">
        <v>19.23</v>
      </c>
      <c r="BK36" s="48">
        <v>19.23</v>
      </c>
      <c r="BL36" s="48">
        <v>24.9</v>
      </c>
      <c r="BM36" s="46"/>
      <c r="BN36" s="46"/>
      <c r="BO36" s="48">
        <v>0.44</v>
      </c>
      <c r="BP36" s="48">
        <v>0.53</v>
      </c>
      <c r="BQ36" s="48">
        <v>0.45</v>
      </c>
      <c r="BR36" s="48">
        <v>5.38</v>
      </c>
      <c r="BS36" s="48">
        <v>19.52</v>
      </c>
      <c r="BT36" s="46"/>
      <c r="BU36" s="48">
        <v>0</v>
      </c>
      <c r="BV36" s="39">
        <v>51</v>
      </c>
      <c r="BW36" s="39">
        <f t="shared" si="0"/>
        <v>1</v>
      </c>
      <c r="BX36" s="39">
        <f>IF(COUNTIF($C$2:C36,C36)=1,1,0)</f>
        <v>1</v>
      </c>
      <c r="BY36" s="39">
        <f t="shared" si="1"/>
        <v>0</v>
      </c>
      <c r="BZ36" s="39" t="b">
        <f t="shared" si="2"/>
        <v>0</v>
      </c>
      <c r="CA36" s="39" t="b">
        <f t="array" ref="CA36">ISNUMBER(SEARCH("Touch Screen",$AI36))</f>
        <v>1</v>
      </c>
      <c r="CB36" s="39" t="b">
        <f t="array" ref="CB36">ISNUMBER(SEARCH("Occupancy Sensor",$AI36))</f>
        <v>0</v>
      </c>
      <c r="CC36" s="39" t="b">
        <f t="array" ref="CC36">ISNUMBER(SEARCH("Full Network Connectivity",$AI36))</f>
        <v>0</v>
      </c>
      <c r="CD36" s="49">
        <f t="shared" si="3"/>
        <v>19.223819999999996</v>
      </c>
      <c r="CE36" s="50">
        <f t="shared" si="5"/>
        <v>1</v>
      </c>
      <c r="CF36" s="39">
        <f t="shared" si="4"/>
        <v>1</v>
      </c>
      <c r="CG36" s="49">
        <f>IF($BW36=1,($Q36*'2. Monitor Criteria'!$C$4)+('2. Monitor Criteria'!$D$4*'1. Data'!$CE36)+'2. Monitor Criteria'!$C$6,IF('1. Data'!$BW36=2,($Q36*'2. Monitor Criteria'!$C$4)+('2. Monitor Criteria'!$D$4*'1. Data'!$CE36)+'2. Monitor Criteria'!$D$6,IF('1. Data'!$BW36=5,($Q36*'2. Monitor Criteria'!$C$4)+('2. Monitor Criteria'!$D$4*'1. Data'!$CE36)+'2. Monitor Criteria'!$F$6,($Q36*'2. Monitor Criteria'!$C$4)+('2. Monitor Criteria'!$D$4*'1. Data'!$CE36)+'2. Monitor Criteria'!$E$6)))</f>
        <v>25.470980000000004</v>
      </c>
      <c r="CH36" s="51">
        <f>CD36-('2. Monitor Criteria'!$D$4*CE36)</f>
        <v>15.233819999999996</v>
      </c>
      <c r="CI36" s="49">
        <f>IF($BY36=0,CH36,IF($BY36=1,CH36-('2. Monitor Criteria'!$B$10*'1. Data'!CG36),CH36-('2. Monitor Criteria'!$C$10*'1. Data'!CG36)))</f>
        <v>15.233819999999996</v>
      </c>
      <c r="CJ36" s="51">
        <f>IF($CA36=TRUE,CI36-(CG36*'2. Monitor Criteria'!$E$10),CI36)</f>
        <v>10.139623999999994</v>
      </c>
      <c r="CK36" s="51">
        <f>IF($BZ36=TRUE,CJ36-('1. Data'!CG36*'2. Monitor Criteria'!$D$10),CJ36)</f>
        <v>10.139623999999994</v>
      </c>
    </row>
    <row r="37" spans="1:89" s="39" customFormat="1" ht="15.75" customHeight="1" x14ac:dyDescent="0.2">
      <c r="A37" s="39">
        <v>52</v>
      </c>
      <c r="B37" s="46" t="s">
        <v>72</v>
      </c>
      <c r="C37" s="46" t="s">
        <v>169</v>
      </c>
      <c r="D37" s="47">
        <v>42551</v>
      </c>
      <c r="E37" s="46" t="s">
        <v>74</v>
      </c>
      <c r="F37" s="46"/>
      <c r="G37" s="46" t="s">
        <v>1307</v>
      </c>
      <c r="H37" s="46" t="s">
        <v>75</v>
      </c>
      <c r="I37" s="46" t="s">
        <v>76</v>
      </c>
      <c r="J37" s="46"/>
      <c r="K37" s="46" t="s">
        <v>77</v>
      </c>
      <c r="L37" s="46"/>
      <c r="M37" s="48">
        <v>1000</v>
      </c>
      <c r="N37" s="48">
        <v>10.5</v>
      </c>
      <c r="O37" s="48">
        <v>18.7</v>
      </c>
      <c r="P37" s="48">
        <v>21.5</v>
      </c>
      <c r="Q37" s="48">
        <v>197.6</v>
      </c>
      <c r="R37" s="48">
        <v>1.78</v>
      </c>
      <c r="S37" s="48">
        <v>1080</v>
      </c>
      <c r="T37" s="48">
        <v>1920</v>
      </c>
      <c r="U37" s="48">
        <v>2.1</v>
      </c>
      <c r="V37" s="48">
        <v>10494</v>
      </c>
      <c r="W37" s="48">
        <v>60</v>
      </c>
      <c r="X37" s="48">
        <v>32.6</v>
      </c>
      <c r="Y37" s="46" t="s">
        <v>83</v>
      </c>
      <c r="Z37" s="46" t="s">
        <v>83</v>
      </c>
      <c r="AA37" s="46"/>
      <c r="AB37" s="46"/>
      <c r="AC37" s="46" t="s">
        <v>80</v>
      </c>
      <c r="AD37" s="46" t="s">
        <v>81</v>
      </c>
      <c r="AE37" s="46" t="s">
        <v>157</v>
      </c>
      <c r="AF37" s="46" t="s">
        <v>148</v>
      </c>
      <c r="AG37" s="46" t="s">
        <v>83</v>
      </c>
      <c r="AH37" s="46"/>
      <c r="AI37" s="46" t="s">
        <v>83</v>
      </c>
      <c r="AJ37" s="46" t="s">
        <v>83</v>
      </c>
      <c r="AK37" s="46" t="s">
        <v>90</v>
      </c>
      <c r="AL37" s="46" t="s">
        <v>148</v>
      </c>
      <c r="AM37" s="46" t="s">
        <v>83</v>
      </c>
      <c r="AN37" s="46" t="s">
        <v>83</v>
      </c>
      <c r="AO37" s="46" t="s">
        <v>83</v>
      </c>
      <c r="AP37" s="46" t="s">
        <v>91</v>
      </c>
      <c r="AQ37" s="46"/>
      <c r="AR37" s="46" t="s">
        <v>81</v>
      </c>
      <c r="AS37" s="46" t="s">
        <v>86</v>
      </c>
      <c r="AT37" s="46"/>
      <c r="AU37" s="46"/>
      <c r="AV37" s="46" t="s">
        <v>81</v>
      </c>
      <c r="AW37" s="46" t="s">
        <v>81</v>
      </c>
      <c r="AX37" s="48">
        <v>250</v>
      </c>
      <c r="AY37" s="48">
        <v>236.9</v>
      </c>
      <c r="AZ37" s="48">
        <v>202.1</v>
      </c>
      <c r="BA37" s="48">
        <v>201.2</v>
      </c>
      <c r="BB37" s="46"/>
      <c r="BC37" s="46"/>
      <c r="BD37" s="48">
        <v>14.18</v>
      </c>
      <c r="BE37" s="46"/>
      <c r="BF37" s="48">
        <v>0.09</v>
      </c>
      <c r="BG37" s="46"/>
      <c r="BH37" s="46"/>
      <c r="BI37" s="48">
        <v>0.08</v>
      </c>
      <c r="BJ37" s="48">
        <v>43.99</v>
      </c>
      <c r="BK37" s="48">
        <v>43.99</v>
      </c>
      <c r="BL37" s="48">
        <v>50.6</v>
      </c>
      <c r="BM37" s="46"/>
      <c r="BN37" s="46"/>
      <c r="BO37" s="48">
        <v>0.1</v>
      </c>
      <c r="BP37" s="48">
        <v>0.11</v>
      </c>
      <c r="BQ37" s="46"/>
      <c r="BR37" s="48">
        <v>14.16</v>
      </c>
      <c r="BS37" s="48">
        <v>44.04</v>
      </c>
      <c r="BT37" s="46"/>
      <c r="BU37" s="48">
        <v>0</v>
      </c>
      <c r="BV37" s="39">
        <v>52</v>
      </c>
      <c r="BW37" s="39">
        <f t="shared" si="0"/>
        <v>2</v>
      </c>
      <c r="BX37" s="39">
        <f>IF(COUNTIF($C$2:C37,C37)=1,1,0)</f>
        <v>1</v>
      </c>
      <c r="BY37" s="39">
        <f t="shared" si="1"/>
        <v>0</v>
      </c>
      <c r="BZ37" s="39" t="b">
        <f t="shared" si="2"/>
        <v>0</v>
      </c>
      <c r="CA37" s="39" t="b">
        <f t="array" ref="CA37">ISNUMBER(SEARCH("Touch Screen",$AI37))</f>
        <v>0</v>
      </c>
      <c r="CB37" s="39" t="b">
        <f t="array" ref="CB37">ISNUMBER(SEARCH("Occupancy Sensor",$AI37))</f>
        <v>0</v>
      </c>
      <c r="CC37" s="39" t="b">
        <f t="array" ref="CC37">ISNUMBER(SEARCH("Full Network Connectivity",$AI37))</f>
        <v>0</v>
      </c>
      <c r="CD37" s="49">
        <f t="shared" si="3"/>
        <v>43.988339999999994</v>
      </c>
      <c r="CE37" s="50">
        <f t="shared" si="5"/>
        <v>2.1</v>
      </c>
      <c r="CF37" s="39">
        <f t="shared" si="4"/>
        <v>2</v>
      </c>
      <c r="CG37" s="49">
        <f>IF($BW37=1,($Q37*'2. Monitor Criteria'!$C$4)+('2. Monitor Criteria'!$D$4*'1. Data'!$CE37)+'2. Monitor Criteria'!$C$6,IF('1. Data'!$BW37=2,($Q37*'2. Monitor Criteria'!$C$4)+('2. Monitor Criteria'!$D$4*'1. Data'!$CE37)+'2. Monitor Criteria'!$D$6,IF('1. Data'!$BW37=5,($Q37*'2. Monitor Criteria'!$C$4)+('2. Monitor Criteria'!$D$4*'1. Data'!$CE37)+'2. Monitor Criteria'!$F$6,($Q37*'2. Monitor Criteria'!$C$4)+('2. Monitor Criteria'!$D$4*'1. Data'!$CE37)+'2. Monitor Criteria'!$E$6)))</f>
        <v>42.693800000000003</v>
      </c>
      <c r="CH37" s="51">
        <f>CD37-('2. Monitor Criteria'!$D$4*CE37)</f>
        <v>35.609339999999989</v>
      </c>
      <c r="CI37" s="49">
        <f>IF($BY37=0,CH37,IF($BY37=1,CH37-('2. Monitor Criteria'!$B$10*'1. Data'!CG37),CH37-('2. Monitor Criteria'!$C$10*'1. Data'!CG37)))</f>
        <v>35.609339999999989</v>
      </c>
      <c r="CJ37" s="51">
        <f>IF($CA37=TRUE,CI37-(CG37*'2. Monitor Criteria'!$E$10),CI37)</f>
        <v>35.609339999999989</v>
      </c>
      <c r="CK37" s="51">
        <f>IF($BZ37=TRUE,CJ37-('1. Data'!CG37*'2. Monitor Criteria'!$D$10),CJ37)</f>
        <v>35.609339999999989</v>
      </c>
    </row>
    <row r="38" spans="1:89" s="39" customFormat="1" ht="15.75" customHeight="1" x14ac:dyDescent="0.2">
      <c r="A38" s="39">
        <v>53</v>
      </c>
      <c r="B38" s="46" t="s">
        <v>72</v>
      </c>
      <c r="C38" s="46" t="s">
        <v>170</v>
      </c>
      <c r="D38" s="47">
        <v>42560</v>
      </c>
      <c r="E38" s="46" t="s">
        <v>74</v>
      </c>
      <c r="F38" s="46"/>
      <c r="G38" s="46" t="s">
        <v>1307</v>
      </c>
      <c r="H38" s="46" t="s">
        <v>75</v>
      </c>
      <c r="I38" s="46" t="s">
        <v>76</v>
      </c>
      <c r="J38" s="46"/>
      <c r="K38" s="46" t="s">
        <v>77</v>
      </c>
      <c r="L38" s="46"/>
      <c r="M38" s="48">
        <v>1000</v>
      </c>
      <c r="N38" s="48">
        <v>10.5</v>
      </c>
      <c r="O38" s="48">
        <v>18.7</v>
      </c>
      <c r="P38" s="48">
        <v>21.5</v>
      </c>
      <c r="Q38" s="48">
        <v>197.6</v>
      </c>
      <c r="R38" s="48">
        <v>1.78</v>
      </c>
      <c r="S38" s="48">
        <v>1080</v>
      </c>
      <c r="T38" s="48">
        <v>1920</v>
      </c>
      <c r="U38" s="48">
        <v>2.1</v>
      </c>
      <c r="V38" s="48">
        <v>10494</v>
      </c>
      <c r="W38" s="48">
        <v>60</v>
      </c>
      <c r="X38" s="48">
        <v>85</v>
      </c>
      <c r="Y38" s="46" t="s">
        <v>78</v>
      </c>
      <c r="Z38" s="46" t="s">
        <v>83</v>
      </c>
      <c r="AA38" s="46"/>
      <c r="AB38" s="46"/>
      <c r="AC38" s="46" t="s">
        <v>80</v>
      </c>
      <c r="AD38" s="46" t="s">
        <v>81</v>
      </c>
      <c r="AE38" s="46" t="s">
        <v>144</v>
      </c>
      <c r="AF38" s="46" t="s">
        <v>97</v>
      </c>
      <c r="AG38" s="46" t="s">
        <v>98</v>
      </c>
      <c r="AH38" s="46"/>
      <c r="AI38" s="46" t="s">
        <v>99</v>
      </c>
      <c r="AJ38" s="46" t="s">
        <v>83</v>
      </c>
      <c r="AK38" s="46" t="s">
        <v>90</v>
      </c>
      <c r="AL38" s="46" t="s">
        <v>97</v>
      </c>
      <c r="AM38" s="46" t="s">
        <v>83</v>
      </c>
      <c r="AN38" s="46" t="s">
        <v>83</v>
      </c>
      <c r="AO38" s="46" t="s">
        <v>83</v>
      </c>
      <c r="AP38" s="46" t="s">
        <v>91</v>
      </c>
      <c r="AQ38" s="46"/>
      <c r="AR38" s="46" t="s">
        <v>81</v>
      </c>
      <c r="AS38" s="46" t="s">
        <v>100</v>
      </c>
      <c r="AT38" s="46"/>
      <c r="AU38" s="48">
        <v>1</v>
      </c>
      <c r="AV38" s="46" t="s">
        <v>81</v>
      </c>
      <c r="AW38" s="46" t="s">
        <v>81</v>
      </c>
      <c r="AX38" s="48">
        <v>250</v>
      </c>
      <c r="AY38" s="48">
        <v>249.5</v>
      </c>
      <c r="AZ38" s="48">
        <v>201.7</v>
      </c>
      <c r="BA38" s="48">
        <v>202.3</v>
      </c>
      <c r="BB38" s="46"/>
      <c r="BC38" s="46"/>
      <c r="BD38" s="48">
        <v>14.01</v>
      </c>
      <c r="BE38" s="46"/>
      <c r="BF38" s="48">
        <v>0.18</v>
      </c>
      <c r="BG38" s="46"/>
      <c r="BH38" s="46"/>
      <c r="BI38" s="48">
        <v>0.16</v>
      </c>
      <c r="BJ38" s="48">
        <v>43.95</v>
      </c>
      <c r="BK38" s="48">
        <v>43.95</v>
      </c>
      <c r="BL38" s="48">
        <v>50.6</v>
      </c>
      <c r="BM38" s="46"/>
      <c r="BN38" s="46"/>
      <c r="BO38" s="48">
        <v>0.19</v>
      </c>
      <c r="BP38" s="48">
        <v>0.21</v>
      </c>
      <c r="BQ38" s="46"/>
      <c r="BR38" s="48">
        <v>13.99</v>
      </c>
      <c r="BS38" s="48">
        <v>44.06</v>
      </c>
      <c r="BT38" s="46"/>
      <c r="BU38" s="48">
        <v>0</v>
      </c>
      <c r="BV38" s="39">
        <v>53</v>
      </c>
      <c r="BW38" s="39">
        <f t="shared" si="0"/>
        <v>2</v>
      </c>
      <c r="BX38" s="39">
        <f>IF(COUNTIF($C$2:C38,C38)=1,1,0)</f>
        <v>1</v>
      </c>
      <c r="BY38" s="39">
        <f t="shared" si="1"/>
        <v>0</v>
      </c>
      <c r="BZ38" s="39" t="b">
        <f t="shared" si="2"/>
        <v>0</v>
      </c>
      <c r="CA38" s="39" t="b">
        <f t="array" ref="CA38">ISNUMBER(SEARCH("Touch Screen",$AI38))</f>
        <v>0</v>
      </c>
      <c r="CB38" s="39" t="b">
        <f t="array" ref="CB38">ISNUMBER(SEARCH("Occupancy Sensor",$AI38))</f>
        <v>0</v>
      </c>
      <c r="CC38" s="39" t="b">
        <f t="array" ref="CC38">ISNUMBER(SEARCH("Full Network Connectivity",$AI38))</f>
        <v>0</v>
      </c>
      <c r="CD38" s="49">
        <f t="shared" si="3"/>
        <v>43.979579999999991</v>
      </c>
      <c r="CE38" s="50">
        <f t="shared" si="5"/>
        <v>2.1</v>
      </c>
      <c r="CF38" s="39">
        <f t="shared" si="4"/>
        <v>2</v>
      </c>
      <c r="CG38" s="49">
        <f>IF($BW38=1,($Q38*'2. Monitor Criteria'!$C$4)+('2. Monitor Criteria'!$D$4*'1. Data'!$CE38)+'2. Monitor Criteria'!$C$6,IF('1. Data'!$BW38=2,($Q38*'2. Monitor Criteria'!$C$4)+('2. Monitor Criteria'!$D$4*'1. Data'!$CE38)+'2. Monitor Criteria'!$D$6,IF('1. Data'!$BW38=5,($Q38*'2. Monitor Criteria'!$C$4)+('2. Monitor Criteria'!$D$4*'1. Data'!$CE38)+'2. Monitor Criteria'!$F$6,($Q38*'2. Monitor Criteria'!$C$4)+('2. Monitor Criteria'!$D$4*'1. Data'!$CE38)+'2. Monitor Criteria'!$E$6)))</f>
        <v>42.693800000000003</v>
      </c>
      <c r="CH38" s="51">
        <f>CD38-('2. Monitor Criteria'!$D$4*CE38)</f>
        <v>35.600579999999994</v>
      </c>
      <c r="CI38" s="49">
        <f>IF($BY38=0,CH38,IF($BY38=1,CH38-('2. Monitor Criteria'!$B$10*'1. Data'!CG38),CH38-('2. Monitor Criteria'!$C$10*'1. Data'!CG38)))</f>
        <v>35.600579999999994</v>
      </c>
      <c r="CJ38" s="51">
        <f>IF($CA38=TRUE,CI38-(CG38*'2. Monitor Criteria'!$E$10),CI38)</f>
        <v>35.600579999999994</v>
      </c>
      <c r="CK38" s="51">
        <f>IF($BZ38=TRUE,CJ38-('1. Data'!CG38*'2. Monitor Criteria'!$D$10),CJ38)</f>
        <v>35.600579999999994</v>
      </c>
    </row>
    <row r="39" spans="1:89" s="39" customFormat="1" ht="15.75" customHeight="1" x14ac:dyDescent="0.2">
      <c r="A39" s="39">
        <v>54</v>
      </c>
      <c r="B39" s="46" t="s">
        <v>72</v>
      </c>
      <c r="C39" s="46" t="s">
        <v>171</v>
      </c>
      <c r="D39" s="47">
        <v>42551</v>
      </c>
      <c r="E39" s="46" t="s">
        <v>74</v>
      </c>
      <c r="F39" s="46"/>
      <c r="G39" s="46" t="s">
        <v>1307</v>
      </c>
      <c r="H39" s="46" t="s">
        <v>75</v>
      </c>
      <c r="I39" s="46" t="s">
        <v>76</v>
      </c>
      <c r="J39" s="46"/>
      <c r="K39" s="46" t="s">
        <v>77</v>
      </c>
      <c r="L39" s="46"/>
      <c r="M39" s="48">
        <v>1000</v>
      </c>
      <c r="N39" s="48">
        <v>11.3</v>
      </c>
      <c r="O39" s="48">
        <v>20.100000000000001</v>
      </c>
      <c r="P39" s="48">
        <v>23</v>
      </c>
      <c r="Q39" s="48">
        <v>226.05</v>
      </c>
      <c r="R39" s="48">
        <v>1.78</v>
      </c>
      <c r="S39" s="48">
        <v>1080</v>
      </c>
      <c r="T39" s="48">
        <v>1920</v>
      </c>
      <c r="U39" s="48">
        <v>2.1</v>
      </c>
      <c r="V39" s="48">
        <v>9173</v>
      </c>
      <c r="W39" s="48">
        <v>60</v>
      </c>
      <c r="X39" s="48">
        <v>32.700000000000003</v>
      </c>
      <c r="Y39" s="46" t="s">
        <v>83</v>
      </c>
      <c r="Z39" s="46" t="s">
        <v>83</v>
      </c>
      <c r="AA39" s="46"/>
      <c r="AB39" s="46"/>
      <c r="AC39" s="46" t="s">
        <v>80</v>
      </c>
      <c r="AD39" s="46" t="s">
        <v>81</v>
      </c>
      <c r="AE39" s="46" t="s">
        <v>157</v>
      </c>
      <c r="AF39" s="46" t="s">
        <v>148</v>
      </c>
      <c r="AG39" s="46" t="s">
        <v>83</v>
      </c>
      <c r="AH39" s="46"/>
      <c r="AI39" s="46" t="s">
        <v>83</v>
      </c>
      <c r="AJ39" s="46" t="s">
        <v>83</v>
      </c>
      <c r="AK39" s="46" t="s">
        <v>90</v>
      </c>
      <c r="AL39" s="46" t="s">
        <v>148</v>
      </c>
      <c r="AM39" s="46" t="s">
        <v>83</v>
      </c>
      <c r="AN39" s="46" t="s">
        <v>83</v>
      </c>
      <c r="AO39" s="46" t="s">
        <v>83</v>
      </c>
      <c r="AP39" s="46" t="s">
        <v>91</v>
      </c>
      <c r="AQ39" s="46"/>
      <c r="AR39" s="46" t="s">
        <v>81</v>
      </c>
      <c r="AS39" s="46" t="s">
        <v>86</v>
      </c>
      <c r="AT39" s="46"/>
      <c r="AU39" s="46"/>
      <c r="AV39" s="46" t="s">
        <v>81</v>
      </c>
      <c r="AW39" s="46" t="s">
        <v>81</v>
      </c>
      <c r="AX39" s="48">
        <v>250</v>
      </c>
      <c r="AY39" s="48">
        <v>248.7</v>
      </c>
      <c r="AZ39" s="48">
        <v>185.9</v>
      </c>
      <c r="BA39" s="48">
        <v>201.1</v>
      </c>
      <c r="BB39" s="46"/>
      <c r="BC39" s="46"/>
      <c r="BD39" s="48">
        <v>13.3</v>
      </c>
      <c r="BE39" s="46"/>
      <c r="BF39" s="48">
        <v>0.09</v>
      </c>
      <c r="BG39" s="46"/>
      <c r="BH39" s="46"/>
      <c r="BI39" s="48">
        <v>0.08</v>
      </c>
      <c r="BJ39" s="48">
        <v>41.29</v>
      </c>
      <c r="BK39" s="48">
        <v>41.29</v>
      </c>
      <c r="BL39" s="48">
        <v>50.8</v>
      </c>
      <c r="BM39" s="46"/>
      <c r="BN39" s="46"/>
      <c r="BO39" s="48">
        <v>0.1</v>
      </c>
      <c r="BP39" s="48">
        <v>0.11</v>
      </c>
      <c r="BQ39" s="46"/>
      <c r="BR39" s="48">
        <v>13.31</v>
      </c>
      <c r="BS39" s="48">
        <v>41.43</v>
      </c>
      <c r="BT39" s="46"/>
      <c r="BU39" s="48">
        <v>0</v>
      </c>
      <c r="BV39" s="39">
        <v>54</v>
      </c>
      <c r="BW39" s="39">
        <f t="shared" si="0"/>
        <v>3</v>
      </c>
      <c r="BX39" s="39">
        <f>IF(COUNTIF($C$2:C39,C39)=1,1,0)</f>
        <v>1</v>
      </c>
      <c r="BY39" s="39">
        <f t="shared" si="1"/>
        <v>0</v>
      </c>
      <c r="BZ39" s="39" t="b">
        <f t="shared" si="2"/>
        <v>0</v>
      </c>
      <c r="CA39" s="39" t="b">
        <f t="array" ref="CA39">ISNUMBER(SEARCH("Touch Screen",$AI39))</f>
        <v>0</v>
      </c>
      <c r="CB39" s="39" t="b">
        <f t="array" ref="CB39">ISNUMBER(SEARCH("Occupancy Sensor",$AI39))</f>
        <v>0</v>
      </c>
      <c r="CC39" s="39" t="b">
        <f t="array" ref="CC39">ISNUMBER(SEARCH("Full Network Connectivity",$AI39))</f>
        <v>0</v>
      </c>
      <c r="CD39" s="49">
        <f t="shared" si="3"/>
        <v>41.290259999999996</v>
      </c>
      <c r="CE39" s="50">
        <f t="shared" si="5"/>
        <v>2.1</v>
      </c>
      <c r="CF39" s="39">
        <f t="shared" si="4"/>
        <v>3</v>
      </c>
      <c r="CG39" s="49">
        <f>IF($BW39=1,($Q39*'2. Monitor Criteria'!$C$4)+('2. Monitor Criteria'!$D$4*'1. Data'!$CE39)+'2. Monitor Criteria'!$C$6,IF('1. Data'!$BW39=2,($Q39*'2. Monitor Criteria'!$C$4)+('2. Monitor Criteria'!$D$4*'1. Data'!$CE39)+'2. Monitor Criteria'!$D$6,IF('1. Data'!$BW39=5,($Q39*'2. Monitor Criteria'!$C$4)+('2. Monitor Criteria'!$D$4*'1. Data'!$CE39)+'2. Monitor Criteria'!$F$6,($Q39*'2. Monitor Criteria'!$C$4)+('2. Monitor Criteria'!$D$4*'1. Data'!$CE39)+'2. Monitor Criteria'!$E$6)))</f>
        <v>44.663150000000002</v>
      </c>
      <c r="CH39" s="51">
        <f>CD39-('2. Monitor Criteria'!$D$4*CE39)</f>
        <v>32.911259999999999</v>
      </c>
      <c r="CI39" s="49">
        <f>IF($BY39=0,CH39,IF($BY39=1,CH39-('2. Monitor Criteria'!$B$10*'1. Data'!CG39),CH39-('2. Monitor Criteria'!$C$10*'1. Data'!CG39)))</f>
        <v>32.911259999999999</v>
      </c>
      <c r="CJ39" s="51">
        <f>IF($CA39=TRUE,CI39-(CG39*'2. Monitor Criteria'!$E$10),CI39)</f>
        <v>32.911259999999999</v>
      </c>
      <c r="CK39" s="51">
        <f>IF($BZ39=TRUE,CJ39-('1. Data'!CG39*'2. Monitor Criteria'!$D$10),CJ39)</f>
        <v>32.911259999999999</v>
      </c>
    </row>
    <row r="40" spans="1:89" s="39" customFormat="1" ht="15.75" customHeight="1" x14ac:dyDescent="0.2">
      <c r="A40" s="39">
        <v>55</v>
      </c>
      <c r="B40" s="46" t="s">
        <v>72</v>
      </c>
      <c r="C40" s="46" t="s">
        <v>172</v>
      </c>
      <c r="D40" s="47">
        <v>42552</v>
      </c>
      <c r="E40" s="46" t="s">
        <v>74</v>
      </c>
      <c r="F40" s="46"/>
      <c r="G40" s="46" t="s">
        <v>1307</v>
      </c>
      <c r="H40" s="46" t="s">
        <v>75</v>
      </c>
      <c r="I40" s="46" t="s">
        <v>76</v>
      </c>
      <c r="J40" s="46"/>
      <c r="K40" s="46" t="s">
        <v>77</v>
      </c>
      <c r="L40" s="46"/>
      <c r="M40" s="48">
        <v>1000</v>
      </c>
      <c r="N40" s="48">
        <v>11.3</v>
      </c>
      <c r="O40" s="48">
        <v>20</v>
      </c>
      <c r="P40" s="48">
        <v>23</v>
      </c>
      <c r="Q40" s="48">
        <v>226.05</v>
      </c>
      <c r="R40" s="48">
        <v>1.78</v>
      </c>
      <c r="S40" s="48">
        <v>1080</v>
      </c>
      <c r="T40" s="48">
        <v>1920</v>
      </c>
      <c r="U40" s="48">
        <v>2.1</v>
      </c>
      <c r="V40" s="48">
        <v>9173</v>
      </c>
      <c r="W40" s="48">
        <v>60</v>
      </c>
      <c r="X40" s="48">
        <v>78</v>
      </c>
      <c r="Y40" s="46" t="s">
        <v>78</v>
      </c>
      <c r="Z40" s="46" t="s">
        <v>83</v>
      </c>
      <c r="AA40" s="46"/>
      <c r="AB40" s="46"/>
      <c r="AC40" s="46" t="s">
        <v>80</v>
      </c>
      <c r="AD40" s="46" t="s">
        <v>81</v>
      </c>
      <c r="AE40" s="46" t="s">
        <v>144</v>
      </c>
      <c r="AF40" s="46" t="s">
        <v>97</v>
      </c>
      <c r="AG40" s="46" t="s">
        <v>98</v>
      </c>
      <c r="AH40" s="46"/>
      <c r="AI40" s="46" t="s">
        <v>99</v>
      </c>
      <c r="AJ40" s="46" t="s">
        <v>83</v>
      </c>
      <c r="AK40" s="46" t="s">
        <v>90</v>
      </c>
      <c r="AL40" s="46" t="s">
        <v>97</v>
      </c>
      <c r="AM40" s="46" t="s">
        <v>83</v>
      </c>
      <c r="AN40" s="46" t="s">
        <v>83</v>
      </c>
      <c r="AO40" s="46" t="s">
        <v>83</v>
      </c>
      <c r="AP40" s="46" t="s">
        <v>91</v>
      </c>
      <c r="AQ40" s="46"/>
      <c r="AR40" s="46" t="s">
        <v>81</v>
      </c>
      <c r="AS40" s="46" t="s">
        <v>100</v>
      </c>
      <c r="AT40" s="46"/>
      <c r="AU40" s="48">
        <v>1</v>
      </c>
      <c r="AV40" s="46" t="s">
        <v>81</v>
      </c>
      <c r="AW40" s="46" t="s">
        <v>81</v>
      </c>
      <c r="AX40" s="48">
        <v>250</v>
      </c>
      <c r="AY40" s="48">
        <v>246.5</v>
      </c>
      <c r="AZ40" s="48">
        <v>202.5</v>
      </c>
      <c r="BA40" s="48">
        <v>201.3</v>
      </c>
      <c r="BB40" s="46"/>
      <c r="BC40" s="46"/>
      <c r="BD40" s="48">
        <v>13.31</v>
      </c>
      <c r="BE40" s="46"/>
      <c r="BF40" s="48">
        <v>0.18</v>
      </c>
      <c r="BG40" s="46"/>
      <c r="BH40" s="46"/>
      <c r="BI40" s="48">
        <v>0.17</v>
      </c>
      <c r="BJ40" s="48">
        <v>41.84</v>
      </c>
      <c r="BK40" s="48">
        <v>41.84</v>
      </c>
      <c r="BL40" s="48">
        <v>50.8</v>
      </c>
      <c r="BM40" s="46"/>
      <c r="BN40" s="46"/>
      <c r="BO40" s="48">
        <v>0.18</v>
      </c>
      <c r="BP40" s="48">
        <v>0.21</v>
      </c>
      <c r="BQ40" s="46"/>
      <c r="BR40" s="48">
        <v>13.29</v>
      </c>
      <c r="BS40" s="48">
        <v>41.93</v>
      </c>
      <c r="BT40" s="46"/>
      <c r="BU40" s="48">
        <v>0</v>
      </c>
      <c r="BV40" s="39">
        <v>55</v>
      </c>
      <c r="BW40" s="39">
        <f t="shared" si="0"/>
        <v>3</v>
      </c>
      <c r="BX40" s="39">
        <f>IF(COUNTIF($C$2:C40,C40)=1,1,0)</f>
        <v>1</v>
      </c>
      <c r="BY40" s="39">
        <f t="shared" si="1"/>
        <v>0</v>
      </c>
      <c r="BZ40" s="39" t="b">
        <f t="shared" si="2"/>
        <v>0</v>
      </c>
      <c r="CA40" s="39" t="b">
        <f t="array" ref="CA40">ISNUMBER(SEARCH("Touch Screen",$AI40))</f>
        <v>0</v>
      </c>
      <c r="CB40" s="39" t="b">
        <f t="array" ref="CB40">ISNUMBER(SEARCH("Occupancy Sensor",$AI40))</f>
        <v>0</v>
      </c>
      <c r="CC40" s="39" t="b">
        <f t="array" ref="CC40">ISNUMBER(SEARCH("Full Network Connectivity",$AI40))</f>
        <v>0</v>
      </c>
      <c r="CD40" s="49">
        <f t="shared" si="3"/>
        <v>41.833379999999998</v>
      </c>
      <c r="CE40" s="50">
        <f t="shared" si="5"/>
        <v>2.1</v>
      </c>
      <c r="CF40" s="39">
        <f t="shared" si="4"/>
        <v>3</v>
      </c>
      <c r="CG40" s="49">
        <f>IF($BW40=1,($Q40*'2. Monitor Criteria'!$C$4)+('2. Monitor Criteria'!$D$4*'1. Data'!$CE40)+'2. Monitor Criteria'!$C$6,IF('1. Data'!$BW40=2,($Q40*'2. Monitor Criteria'!$C$4)+('2. Monitor Criteria'!$D$4*'1. Data'!$CE40)+'2. Monitor Criteria'!$D$6,IF('1. Data'!$BW40=5,($Q40*'2. Monitor Criteria'!$C$4)+('2. Monitor Criteria'!$D$4*'1. Data'!$CE40)+'2. Monitor Criteria'!$F$6,($Q40*'2. Monitor Criteria'!$C$4)+('2. Monitor Criteria'!$D$4*'1. Data'!$CE40)+'2. Monitor Criteria'!$E$6)))</f>
        <v>44.663150000000002</v>
      </c>
      <c r="CH40" s="51">
        <f>CD40-('2. Monitor Criteria'!$D$4*CE40)</f>
        <v>33.45438</v>
      </c>
      <c r="CI40" s="49">
        <f>IF($BY40=0,CH40,IF($BY40=1,CH40-('2. Monitor Criteria'!$B$10*'1. Data'!CG40),CH40-('2. Monitor Criteria'!$C$10*'1. Data'!CG40)))</f>
        <v>33.45438</v>
      </c>
      <c r="CJ40" s="51">
        <f>IF($CA40=TRUE,CI40-(CG40*'2. Monitor Criteria'!$E$10),CI40)</f>
        <v>33.45438</v>
      </c>
      <c r="CK40" s="51">
        <f>IF($BZ40=TRUE,CJ40-('1. Data'!CG40*'2. Monitor Criteria'!$D$10),CJ40)</f>
        <v>33.45438</v>
      </c>
    </row>
    <row r="41" spans="1:89" s="39" customFormat="1" ht="15.75" customHeight="1" x14ac:dyDescent="0.2">
      <c r="A41" s="39">
        <v>56</v>
      </c>
      <c r="B41" s="46" t="s">
        <v>72</v>
      </c>
      <c r="C41" s="46" t="s">
        <v>173</v>
      </c>
      <c r="D41" s="47">
        <v>42506</v>
      </c>
      <c r="E41" s="46" t="s">
        <v>74</v>
      </c>
      <c r="F41" s="46"/>
      <c r="G41" s="46" t="s">
        <v>1307</v>
      </c>
      <c r="H41" s="46" t="s">
        <v>75</v>
      </c>
      <c r="I41" s="46" t="s">
        <v>76</v>
      </c>
      <c r="J41" s="46"/>
      <c r="K41" s="46" t="s">
        <v>77</v>
      </c>
      <c r="L41" s="46"/>
      <c r="M41" s="48">
        <v>1000</v>
      </c>
      <c r="N41" s="48">
        <v>11.7</v>
      </c>
      <c r="O41" s="48">
        <v>20.8</v>
      </c>
      <c r="P41" s="48">
        <v>23.8</v>
      </c>
      <c r="Q41" s="48">
        <v>242.18</v>
      </c>
      <c r="R41" s="48">
        <v>1.78</v>
      </c>
      <c r="S41" s="48">
        <v>1080</v>
      </c>
      <c r="T41" s="48">
        <v>1920</v>
      </c>
      <c r="U41" s="48">
        <v>2.1</v>
      </c>
      <c r="V41" s="48">
        <v>8562</v>
      </c>
      <c r="W41" s="48">
        <v>60</v>
      </c>
      <c r="X41" s="48">
        <v>87</v>
      </c>
      <c r="Y41" s="46" t="s">
        <v>78</v>
      </c>
      <c r="Z41" s="46" t="s">
        <v>83</v>
      </c>
      <c r="AA41" s="46"/>
      <c r="AB41" s="46"/>
      <c r="AC41" s="46" t="s">
        <v>80</v>
      </c>
      <c r="AD41" s="46" t="s">
        <v>81</v>
      </c>
      <c r="AE41" s="46" t="s">
        <v>174</v>
      </c>
      <c r="AF41" s="46" t="s">
        <v>175</v>
      </c>
      <c r="AG41" s="46" t="s">
        <v>98</v>
      </c>
      <c r="AH41" s="46"/>
      <c r="AI41" s="46" t="s">
        <v>99</v>
      </c>
      <c r="AJ41" s="46" t="s">
        <v>83</v>
      </c>
      <c r="AK41" s="46" t="s">
        <v>90</v>
      </c>
      <c r="AL41" s="46" t="s">
        <v>175</v>
      </c>
      <c r="AM41" s="46" t="s">
        <v>83</v>
      </c>
      <c r="AN41" s="46" t="s">
        <v>83</v>
      </c>
      <c r="AO41" s="46" t="s">
        <v>83</v>
      </c>
      <c r="AP41" s="46" t="s">
        <v>91</v>
      </c>
      <c r="AQ41" s="46"/>
      <c r="AR41" s="46" t="s">
        <v>81</v>
      </c>
      <c r="AS41" s="46" t="s">
        <v>100</v>
      </c>
      <c r="AT41" s="46"/>
      <c r="AU41" s="48">
        <v>1</v>
      </c>
      <c r="AV41" s="46" t="s">
        <v>81</v>
      </c>
      <c r="AW41" s="46" t="s">
        <v>81</v>
      </c>
      <c r="AX41" s="48">
        <v>260</v>
      </c>
      <c r="AY41" s="48">
        <v>275.60000000000002</v>
      </c>
      <c r="AZ41" s="48">
        <v>222.6</v>
      </c>
      <c r="BA41" s="48">
        <v>200.8</v>
      </c>
      <c r="BB41" s="46"/>
      <c r="BC41" s="46"/>
      <c r="BD41" s="48">
        <v>15.05</v>
      </c>
      <c r="BE41" s="46"/>
      <c r="BF41" s="48">
        <v>0.75</v>
      </c>
      <c r="BG41" s="48">
        <v>0.31</v>
      </c>
      <c r="BH41" s="46"/>
      <c r="BI41" s="48">
        <v>0.31</v>
      </c>
      <c r="BJ41" s="48">
        <v>50.4</v>
      </c>
      <c r="BK41" s="48">
        <v>50.4</v>
      </c>
      <c r="BL41" s="48">
        <v>54.1</v>
      </c>
      <c r="BM41" s="46"/>
      <c r="BN41" s="46"/>
      <c r="BO41" s="48">
        <v>0.35</v>
      </c>
      <c r="BP41" s="48">
        <v>0.83</v>
      </c>
      <c r="BQ41" s="48">
        <v>0.4</v>
      </c>
      <c r="BR41" s="48">
        <v>15.43</v>
      </c>
      <c r="BS41" s="48">
        <v>52.01</v>
      </c>
      <c r="BT41" s="46"/>
      <c r="BU41" s="48">
        <v>0</v>
      </c>
      <c r="BV41" s="39">
        <v>56</v>
      </c>
      <c r="BW41" s="39">
        <f t="shared" si="0"/>
        <v>3</v>
      </c>
      <c r="BX41" s="39">
        <f>IF(COUNTIF($C$2:C41,C41)=1,1,0)</f>
        <v>1</v>
      </c>
      <c r="BY41" s="39">
        <f t="shared" si="1"/>
        <v>0</v>
      </c>
      <c r="BZ41" s="39" t="b">
        <f t="shared" si="2"/>
        <v>0</v>
      </c>
      <c r="CA41" s="39" t="b">
        <f t="array" ref="CA41">ISNUMBER(SEARCH("Touch Screen",$AI41))</f>
        <v>0</v>
      </c>
      <c r="CB41" s="39" t="b">
        <f t="array" ref="CB41">ISNUMBER(SEARCH("Occupancy Sensor",$AI41))</f>
        <v>0</v>
      </c>
      <c r="CC41" s="39" t="b">
        <f t="array" ref="CC41">ISNUMBER(SEARCH("Full Network Connectivity",$AI41))</f>
        <v>0</v>
      </c>
      <c r="CD41" s="49">
        <f t="shared" si="3"/>
        <v>50.413799999999995</v>
      </c>
      <c r="CE41" s="50">
        <f t="shared" si="5"/>
        <v>2.1</v>
      </c>
      <c r="CF41" s="39">
        <f t="shared" si="4"/>
        <v>3</v>
      </c>
      <c r="CG41" s="49">
        <f>IF($BW41=1,($Q41*'2. Monitor Criteria'!$C$4)+('2. Monitor Criteria'!$D$4*'1. Data'!$CE41)+'2. Monitor Criteria'!$C$6,IF('1. Data'!$BW41=2,($Q41*'2. Monitor Criteria'!$C$4)+('2. Monitor Criteria'!$D$4*'1. Data'!$CE41)+'2. Monitor Criteria'!$D$6,IF('1. Data'!$BW41=5,($Q41*'2. Monitor Criteria'!$C$4)+('2. Monitor Criteria'!$D$4*'1. Data'!$CE41)+'2. Monitor Criteria'!$F$6,($Q41*'2. Monitor Criteria'!$C$4)+('2. Monitor Criteria'!$D$4*'1. Data'!$CE41)+'2. Monitor Criteria'!$E$6)))</f>
        <v>46.647140000000007</v>
      </c>
      <c r="CH41" s="51">
        <f>CD41-('2. Monitor Criteria'!$D$4*CE41)</f>
        <v>42.03479999999999</v>
      </c>
      <c r="CI41" s="49">
        <f>IF($BY41=0,CH41,IF($BY41=1,CH41-('2. Monitor Criteria'!$B$10*'1. Data'!CG41),CH41-('2. Monitor Criteria'!$C$10*'1. Data'!CG41)))</f>
        <v>42.03479999999999</v>
      </c>
      <c r="CJ41" s="51">
        <f>IF($CA41=TRUE,CI41-(CG41*'2. Monitor Criteria'!$E$10),CI41)</f>
        <v>42.03479999999999</v>
      </c>
      <c r="CK41" s="51">
        <f>IF($BZ41=TRUE,CJ41-('1. Data'!CG41*'2. Monitor Criteria'!$D$10),CJ41)</f>
        <v>42.03479999999999</v>
      </c>
    </row>
    <row r="42" spans="1:89" s="39" customFormat="1" ht="15.75" customHeight="1" x14ac:dyDescent="0.2">
      <c r="A42" s="39">
        <v>57</v>
      </c>
      <c r="B42" s="46" t="s">
        <v>72</v>
      </c>
      <c r="C42" s="46" t="s">
        <v>176</v>
      </c>
      <c r="D42" s="47">
        <v>42536</v>
      </c>
      <c r="E42" s="46" t="s">
        <v>74</v>
      </c>
      <c r="F42" s="46"/>
      <c r="G42" s="46" t="s">
        <v>1307</v>
      </c>
      <c r="H42" s="46" t="s">
        <v>75</v>
      </c>
      <c r="I42" s="46" t="s">
        <v>76</v>
      </c>
      <c r="J42" s="46"/>
      <c r="K42" s="46" t="s">
        <v>77</v>
      </c>
      <c r="L42" s="46"/>
      <c r="M42" s="48">
        <v>1000</v>
      </c>
      <c r="N42" s="48">
        <v>11.7</v>
      </c>
      <c r="O42" s="48">
        <v>20.8</v>
      </c>
      <c r="P42" s="48">
        <v>23.8</v>
      </c>
      <c r="Q42" s="48">
        <v>242.18</v>
      </c>
      <c r="R42" s="48">
        <v>1.78</v>
      </c>
      <c r="S42" s="48">
        <v>1080</v>
      </c>
      <c r="T42" s="48">
        <v>1920</v>
      </c>
      <c r="U42" s="48">
        <v>2.1</v>
      </c>
      <c r="V42" s="48">
        <v>8562</v>
      </c>
      <c r="W42" s="48">
        <v>60</v>
      </c>
      <c r="X42" s="48">
        <v>87</v>
      </c>
      <c r="Y42" s="46" t="s">
        <v>78</v>
      </c>
      <c r="Z42" s="46" t="s">
        <v>83</v>
      </c>
      <c r="AA42" s="46"/>
      <c r="AB42" s="46"/>
      <c r="AC42" s="46" t="s">
        <v>80</v>
      </c>
      <c r="AD42" s="46" t="s">
        <v>81</v>
      </c>
      <c r="AE42" s="46" t="s">
        <v>144</v>
      </c>
      <c r="AF42" s="46" t="s">
        <v>97</v>
      </c>
      <c r="AG42" s="46" t="s">
        <v>98</v>
      </c>
      <c r="AH42" s="46"/>
      <c r="AI42" s="46" t="s">
        <v>99</v>
      </c>
      <c r="AJ42" s="46" t="s">
        <v>83</v>
      </c>
      <c r="AK42" s="46" t="s">
        <v>90</v>
      </c>
      <c r="AL42" s="46" t="s">
        <v>97</v>
      </c>
      <c r="AM42" s="46" t="s">
        <v>83</v>
      </c>
      <c r="AN42" s="46" t="s">
        <v>83</v>
      </c>
      <c r="AO42" s="46" t="s">
        <v>83</v>
      </c>
      <c r="AP42" s="46" t="s">
        <v>91</v>
      </c>
      <c r="AQ42" s="46"/>
      <c r="AR42" s="46" t="s">
        <v>81</v>
      </c>
      <c r="AS42" s="46" t="s">
        <v>100</v>
      </c>
      <c r="AT42" s="46"/>
      <c r="AU42" s="48">
        <v>1</v>
      </c>
      <c r="AV42" s="46" t="s">
        <v>81</v>
      </c>
      <c r="AW42" s="46" t="s">
        <v>81</v>
      </c>
      <c r="AX42" s="48">
        <v>250</v>
      </c>
      <c r="AY42" s="48">
        <v>232.2</v>
      </c>
      <c r="AZ42" s="48">
        <v>193.2</v>
      </c>
      <c r="BA42" s="48">
        <v>203.5</v>
      </c>
      <c r="BB42" s="46"/>
      <c r="BC42" s="46"/>
      <c r="BD42" s="48">
        <v>15.14</v>
      </c>
      <c r="BE42" s="46"/>
      <c r="BF42" s="48">
        <v>0.19</v>
      </c>
      <c r="BG42" s="46"/>
      <c r="BH42" s="46"/>
      <c r="BI42" s="48">
        <v>0.17</v>
      </c>
      <c r="BJ42" s="48">
        <v>47.51</v>
      </c>
      <c r="BK42" s="48">
        <v>47.51</v>
      </c>
      <c r="BL42" s="48">
        <v>54.1</v>
      </c>
      <c r="BM42" s="46"/>
      <c r="BN42" s="46"/>
      <c r="BO42" s="48">
        <v>0.2</v>
      </c>
      <c r="BP42" s="48">
        <v>0.22</v>
      </c>
      <c r="BQ42" s="46"/>
      <c r="BR42" s="48">
        <v>15.14</v>
      </c>
      <c r="BS42" s="48">
        <v>47.67</v>
      </c>
      <c r="BT42" s="46"/>
      <c r="BU42" s="48">
        <v>0</v>
      </c>
      <c r="BV42" s="39">
        <v>57</v>
      </c>
      <c r="BW42" s="39">
        <f t="shared" si="0"/>
        <v>3</v>
      </c>
      <c r="BX42" s="39">
        <f>IF(COUNTIF($C$2:C42,C42)=1,1,0)</f>
        <v>1</v>
      </c>
      <c r="BY42" s="39">
        <f t="shared" si="1"/>
        <v>0</v>
      </c>
      <c r="BZ42" s="39" t="b">
        <f t="shared" si="2"/>
        <v>0</v>
      </c>
      <c r="CA42" s="39" t="b">
        <f t="array" ref="CA42">ISNUMBER(SEARCH("Touch Screen",$AI42))</f>
        <v>0</v>
      </c>
      <c r="CB42" s="39" t="b">
        <f t="array" ref="CB42">ISNUMBER(SEARCH("Occupancy Sensor",$AI42))</f>
        <v>0</v>
      </c>
      <c r="CC42" s="39" t="b">
        <f t="array" ref="CC42">ISNUMBER(SEARCH("Full Network Connectivity",$AI42))</f>
        <v>0</v>
      </c>
      <c r="CD42" s="49">
        <f t="shared" si="3"/>
        <v>47.501099999999994</v>
      </c>
      <c r="CE42" s="50">
        <f t="shared" si="5"/>
        <v>2.1</v>
      </c>
      <c r="CF42" s="39">
        <f t="shared" si="4"/>
        <v>3</v>
      </c>
      <c r="CG42" s="49">
        <f>IF($BW42=1,($Q42*'2. Monitor Criteria'!$C$4)+('2. Monitor Criteria'!$D$4*'1. Data'!$CE42)+'2. Monitor Criteria'!$C$6,IF('1. Data'!$BW42=2,($Q42*'2. Monitor Criteria'!$C$4)+('2. Monitor Criteria'!$D$4*'1. Data'!$CE42)+'2. Monitor Criteria'!$D$6,IF('1. Data'!$BW42=5,($Q42*'2. Monitor Criteria'!$C$4)+('2. Monitor Criteria'!$D$4*'1. Data'!$CE42)+'2. Monitor Criteria'!$F$6,($Q42*'2. Monitor Criteria'!$C$4)+('2. Monitor Criteria'!$D$4*'1. Data'!$CE42)+'2. Monitor Criteria'!$E$6)))</f>
        <v>46.647140000000007</v>
      </c>
      <c r="CH42" s="51">
        <f>CD42-('2. Monitor Criteria'!$D$4*CE42)</f>
        <v>39.122099999999989</v>
      </c>
      <c r="CI42" s="49">
        <f>IF($BY42=0,CH42,IF($BY42=1,CH42-('2. Monitor Criteria'!$B$10*'1. Data'!CG42),CH42-('2. Monitor Criteria'!$C$10*'1. Data'!CG42)))</f>
        <v>39.122099999999989</v>
      </c>
      <c r="CJ42" s="51">
        <f>IF($CA42=TRUE,CI42-(CG42*'2. Monitor Criteria'!$E$10),CI42)</f>
        <v>39.122099999999989</v>
      </c>
      <c r="CK42" s="51">
        <f>IF($BZ42=TRUE,CJ42-('1. Data'!CG42*'2. Monitor Criteria'!$D$10),CJ42)</f>
        <v>39.122099999999989</v>
      </c>
    </row>
    <row r="43" spans="1:89" s="39" customFormat="1" ht="15.75" customHeight="1" x14ac:dyDescent="0.2">
      <c r="A43" s="39">
        <v>58</v>
      </c>
      <c r="B43" s="46" t="s">
        <v>72</v>
      </c>
      <c r="C43" s="46" t="s">
        <v>177</v>
      </c>
      <c r="D43" s="47">
        <v>42552</v>
      </c>
      <c r="E43" s="46" t="s">
        <v>74</v>
      </c>
      <c r="F43" s="46"/>
      <c r="G43" s="46" t="s">
        <v>1307</v>
      </c>
      <c r="H43" s="46" t="s">
        <v>75</v>
      </c>
      <c r="I43" s="46" t="s">
        <v>76</v>
      </c>
      <c r="J43" s="46"/>
      <c r="K43" s="46" t="s">
        <v>77</v>
      </c>
      <c r="L43" s="46"/>
      <c r="M43" s="48">
        <v>1000</v>
      </c>
      <c r="N43" s="48">
        <v>12.2</v>
      </c>
      <c r="O43" s="48">
        <v>21.8</v>
      </c>
      <c r="P43" s="48">
        <v>25</v>
      </c>
      <c r="Q43" s="48">
        <v>264.5</v>
      </c>
      <c r="R43" s="48">
        <v>1.78</v>
      </c>
      <c r="S43" s="48">
        <v>1080</v>
      </c>
      <c r="T43" s="48">
        <v>1920</v>
      </c>
      <c r="U43" s="48">
        <v>2.1</v>
      </c>
      <c r="V43" s="48">
        <v>7839</v>
      </c>
      <c r="W43" s="48">
        <v>60</v>
      </c>
      <c r="X43" s="48">
        <v>0.7</v>
      </c>
      <c r="Y43" s="46" t="s">
        <v>114</v>
      </c>
      <c r="Z43" s="46" t="s">
        <v>83</v>
      </c>
      <c r="AA43" s="46"/>
      <c r="AB43" s="46"/>
      <c r="AC43" s="46" t="s">
        <v>80</v>
      </c>
      <c r="AD43" s="46" t="s">
        <v>81</v>
      </c>
      <c r="AE43" s="46" t="s">
        <v>157</v>
      </c>
      <c r="AF43" s="46" t="s">
        <v>148</v>
      </c>
      <c r="AG43" s="46" t="s">
        <v>83</v>
      </c>
      <c r="AH43" s="46"/>
      <c r="AI43" s="46" t="s">
        <v>83</v>
      </c>
      <c r="AJ43" s="46" t="s">
        <v>83</v>
      </c>
      <c r="AK43" s="46" t="s">
        <v>90</v>
      </c>
      <c r="AL43" s="46" t="s">
        <v>148</v>
      </c>
      <c r="AM43" s="46" t="s">
        <v>83</v>
      </c>
      <c r="AN43" s="46" t="s">
        <v>83</v>
      </c>
      <c r="AO43" s="46" t="s">
        <v>83</v>
      </c>
      <c r="AP43" s="46" t="s">
        <v>91</v>
      </c>
      <c r="AQ43" s="46"/>
      <c r="AR43" s="46" t="s">
        <v>81</v>
      </c>
      <c r="AS43" s="46" t="s">
        <v>86</v>
      </c>
      <c r="AT43" s="46"/>
      <c r="AU43" s="46"/>
      <c r="AV43" s="46" t="s">
        <v>81</v>
      </c>
      <c r="AW43" s="46" t="s">
        <v>81</v>
      </c>
      <c r="AX43" s="48">
        <v>250</v>
      </c>
      <c r="AY43" s="48">
        <v>250.2</v>
      </c>
      <c r="AZ43" s="48">
        <v>199.7</v>
      </c>
      <c r="BA43" s="48">
        <v>201.1</v>
      </c>
      <c r="BB43" s="46"/>
      <c r="BC43" s="46"/>
      <c r="BD43" s="48">
        <v>15.98</v>
      </c>
      <c r="BE43" s="46"/>
      <c r="BF43" s="48">
        <v>0.14000000000000001</v>
      </c>
      <c r="BG43" s="46"/>
      <c r="BH43" s="46"/>
      <c r="BI43" s="48">
        <v>0.06</v>
      </c>
      <c r="BJ43" s="48">
        <v>49.79</v>
      </c>
      <c r="BK43" s="48">
        <v>49.79</v>
      </c>
      <c r="BL43" s="48">
        <v>58.6</v>
      </c>
      <c r="BM43" s="46"/>
      <c r="BN43" s="46"/>
      <c r="BO43" s="48">
        <v>0.09</v>
      </c>
      <c r="BP43" s="48">
        <v>0.19</v>
      </c>
      <c r="BQ43" s="46"/>
      <c r="BR43" s="48">
        <v>15.57</v>
      </c>
      <c r="BS43" s="48">
        <v>48.82</v>
      </c>
      <c r="BT43" s="46"/>
      <c r="BU43" s="48">
        <v>0</v>
      </c>
      <c r="BV43" s="39">
        <v>58</v>
      </c>
      <c r="BW43" s="39">
        <f t="shared" si="0"/>
        <v>3</v>
      </c>
      <c r="BX43" s="39">
        <f>IF(COUNTIF($C$2:C43,C43)=1,1,0)</f>
        <v>1</v>
      </c>
      <c r="BY43" s="39">
        <f t="shared" si="1"/>
        <v>0</v>
      </c>
      <c r="BZ43" s="39" t="b">
        <f t="shared" si="2"/>
        <v>0</v>
      </c>
      <c r="CA43" s="39" t="b">
        <f t="array" ref="CA43">ISNUMBER(SEARCH("Touch Screen",$AI43))</f>
        <v>0</v>
      </c>
      <c r="CB43" s="39" t="b">
        <f t="array" ref="CB43">ISNUMBER(SEARCH("Occupancy Sensor",$AI43))</f>
        <v>0</v>
      </c>
      <c r="CC43" s="39" t="b">
        <f t="array" ref="CC43">ISNUMBER(SEARCH("Full Network Connectivity",$AI43))</f>
        <v>0</v>
      </c>
      <c r="CD43" s="49">
        <f t="shared" si="3"/>
        <v>49.791840000000001</v>
      </c>
      <c r="CE43" s="50">
        <f t="shared" si="5"/>
        <v>2.1</v>
      </c>
      <c r="CF43" s="39">
        <f t="shared" si="4"/>
        <v>4</v>
      </c>
      <c r="CG43" s="49">
        <f>IF($BW43=1,($Q43*'2. Monitor Criteria'!$C$4)+('2. Monitor Criteria'!$D$4*'1. Data'!$CE43)+'2. Monitor Criteria'!$C$6,IF('1. Data'!$BW43=2,($Q43*'2. Monitor Criteria'!$C$4)+('2. Monitor Criteria'!$D$4*'1. Data'!$CE43)+'2. Monitor Criteria'!$D$6,IF('1. Data'!$BW43=5,($Q43*'2. Monitor Criteria'!$C$4)+('2. Monitor Criteria'!$D$4*'1. Data'!$CE43)+'2. Monitor Criteria'!$F$6,($Q43*'2. Monitor Criteria'!$C$4)+('2. Monitor Criteria'!$D$4*'1. Data'!$CE43)+'2. Monitor Criteria'!$E$6)))</f>
        <v>49.392499999999998</v>
      </c>
      <c r="CH43" s="51">
        <f>CD43-('2. Monitor Criteria'!$D$4*CE43)</f>
        <v>41.412840000000003</v>
      </c>
      <c r="CI43" s="49">
        <f>IF($BY43=0,CH43,IF($BY43=1,CH43-('2. Monitor Criteria'!$B$10*'1. Data'!CG43),CH43-('2. Monitor Criteria'!$C$10*'1. Data'!CG43)))</f>
        <v>41.412840000000003</v>
      </c>
      <c r="CJ43" s="51">
        <f>IF($CA43=TRUE,CI43-(CG43*'2. Monitor Criteria'!$E$10),CI43)</f>
        <v>41.412840000000003</v>
      </c>
      <c r="CK43" s="51">
        <f>IF($BZ43=TRUE,CJ43-('1. Data'!CG43*'2. Monitor Criteria'!$D$10),CJ43)</f>
        <v>41.412840000000003</v>
      </c>
    </row>
    <row r="44" spans="1:89" s="39" customFormat="1" ht="15.75" customHeight="1" x14ac:dyDescent="0.2">
      <c r="A44" s="39">
        <v>59</v>
      </c>
      <c r="B44" s="46" t="s">
        <v>72</v>
      </c>
      <c r="C44" s="46" t="s">
        <v>178</v>
      </c>
      <c r="D44" s="47">
        <v>42531</v>
      </c>
      <c r="E44" s="46" t="s">
        <v>74</v>
      </c>
      <c r="F44" s="46"/>
      <c r="G44" s="46" t="s">
        <v>1307</v>
      </c>
      <c r="H44" s="46" t="s">
        <v>75</v>
      </c>
      <c r="I44" s="46" t="s">
        <v>76</v>
      </c>
      <c r="J44" s="46"/>
      <c r="K44" s="46" t="s">
        <v>77</v>
      </c>
      <c r="L44" s="46"/>
      <c r="M44" s="48">
        <v>1000</v>
      </c>
      <c r="N44" s="48">
        <v>12.2</v>
      </c>
      <c r="O44" s="48">
        <v>21.8</v>
      </c>
      <c r="P44" s="48">
        <v>24.9</v>
      </c>
      <c r="Q44" s="48">
        <v>264.52999999999997</v>
      </c>
      <c r="R44" s="48">
        <v>1.79</v>
      </c>
      <c r="S44" s="48">
        <v>1080</v>
      </c>
      <c r="T44" s="48">
        <v>1920</v>
      </c>
      <c r="U44" s="48">
        <v>2.1</v>
      </c>
      <c r="V44" s="48">
        <v>7839</v>
      </c>
      <c r="W44" s="48">
        <v>60</v>
      </c>
      <c r="X44" s="48">
        <v>85</v>
      </c>
      <c r="Y44" s="46" t="s">
        <v>78</v>
      </c>
      <c r="Z44" s="46" t="s">
        <v>83</v>
      </c>
      <c r="AA44" s="46"/>
      <c r="AB44" s="46"/>
      <c r="AC44" s="46" t="s">
        <v>80</v>
      </c>
      <c r="AD44" s="46" t="s">
        <v>81</v>
      </c>
      <c r="AE44" s="46" t="s">
        <v>144</v>
      </c>
      <c r="AF44" s="46" t="s">
        <v>97</v>
      </c>
      <c r="AG44" s="46" t="s">
        <v>98</v>
      </c>
      <c r="AH44" s="46"/>
      <c r="AI44" s="46" t="s">
        <v>99</v>
      </c>
      <c r="AJ44" s="46" t="s">
        <v>83</v>
      </c>
      <c r="AK44" s="46" t="s">
        <v>90</v>
      </c>
      <c r="AL44" s="46" t="s">
        <v>97</v>
      </c>
      <c r="AM44" s="46" t="s">
        <v>83</v>
      </c>
      <c r="AN44" s="46" t="s">
        <v>83</v>
      </c>
      <c r="AO44" s="46" t="s">
        <v>83</v>
      </c>
      <c r="AP44" s="46" t="s">
        <v>91</v>
      </c>
      <c r="AQ44" s="46"/>
      <c r="AR44" s="46" t="s">
        <v>81</v>
      </c>
      <c r="AS44" s="46" t="s">
        <v>100</v>
      </c>
      <c r="AT44" s="46"/>
      <c r="AU44" s="48">
        <v>1</v>
      </c>
      <c r="AV44" s="46" t="s">
        <v>81</v>
      </c>
      <c r="AW44" s="46" t="s">
        <v>81</v>
      </c>
      <c r="AX44" s="48">
        <v>250</v>
      </c>
      <c r="AY44" s="48">
        <v>195.2</v>
      </c>
      <c r="AZ44" s="48">
        <v>157.1</v>
      </c>
      <c r="BA44" s="48">
        <v>195.2</v>
      </c>
      <c r="BB44" s="46"/>
      <c r="BC44" s="46"/>
      <c r="BD44" s="48">
        <v>17.989999999999998</v>
      </c>
      <c r="BE44" s="46"/>
      <c r="BF44" s="48">
        <v>0.19</v>
      </c>
      <c r="BG44" s="46"/>
      <c r="BH44" s="46"/>
      <c r="BI44" s="48">
        <v>0.17</v>
      </c>
      <c r="BJ44" s="48">
        <v>56.23</v>
      </c>
      <c r="BK44" s="48">
        <v>56.23</v>
      </c>
      <c r="BL44" s="48">
        <v>58.6</v>
      </c>
      <c r="BM44" s="46"/>
      <c r="BN44" s="46"/>
      <c r="BO44" s="48">
        <v>0.19</v>
      </c>
      <c r="BP44" s="48">
        <v>0.22</v>
      </c>
      <c r="BQ44" s="46"/>
      <c r="BR44" s="48">
        <v>17.88</v>
      </c>
      <c r="BS44" s="48">
        <v>56.07</v>
      </c>
      <c r="BT44" s="46"/>
      <c r="BU44" s="48">
        <v>0</v>
      </c>
      <c r="BV44" s="39">
        <v>59</v>
      </c>
      <c r="BW44" s="39">
        <f t="shared" si="0"/>
        <v>3</v>
      </c>
      <c r="BX44" s="39">
        <f>IF(COUNTIF($C$2:C44,C44)=1,1,0)</f>
        <v>1</v>
      </c>
      <c r="BY44" s="39">
        <f t="shared" si="1"/>
        <v>0</v>
      </c>
      <c r="BZ44" s="39" t="b">
        <f t="shared" si="2"/>
        <v>0</v>
      </c>
      <c r="CA44" s="39" t="b">
        <f t="array" ref="CA44">ISNUMBER(SEARCH("Touch Screen",$AI44))</f>
        <v>0</v>
      </c>
      <c r="CB44" s="39" t="b">
        <f t="array" ref="CB44">ISNUMBER(SEARCH("Occupancy Sensor",$AI44))</f>
        <v>0</v>
      </c>
      <c r="CC44" s="39" t="b">
        <f t="array" ref="CC44">ISNUMBER(SEARCH("Full Network Connectivity",$AI44))</f>
        <v>0</v>
      </c>
      <c r="CD44" s="49">
        <f t="shared" si="3"/>
        <v>56.23919999999999</v>
      </c>
      <c r="CE44" s="50">
        <f t="shared" si="5"/>
        <v>2.1</v>
      </c>
      <c r="CF44" s="39">
        <f t="shared" si="4"/>
        <v>3</v>
      </c>
      <c r="CG44" s="49">
        <f>IF($BW44=1,($Q44*'2. Monitor Criteria'!$C$4)+('2. Monitor Criteria'!$D$4*'1. Data'!$CE44)+'2. Monitor Criteria'!$C$6,IF('1. Data'!$BW44=2,($Q44*'2. Monitor Criteria'!$C$4)+('2. Monitor Criteria'!$D$4*'1. Data'!$CE44)+'2. Monitor Criteria'!$D$6,IF('1. Data'!$BW44=5,($Q44*'2. Monitor Criteria'!$C$4)+('2. Monitor Criteria'!$D$4*'1. Data'!$CE44)+'2. Monitor Criteria'!$F$6,($Q44*'2. Monitor Criteria'!$C$4)+('2. Monitor Criteria'!$D$4*'1. Data'!$CE44)+'2. Monitor Criteria'!$E$6)))</f>
        <v>49.396190000000004</v>
      </c>
      <c r="CH44" s="51">
        <f>CD44-('2. Monitor Criteria'!$D$4*CE44)</f>
        <v>47.860199999999992</v>
      </c>
      <c r="CI44" s="49">
        <f>IF($BY44=0,CH44,IF($BY44=1,CH44-('2. Monitor Criteria'!$B$10*'1. Data'!CG44),CH44-('2. Monitor Criteria'!$C$10*'1. Data'!CG44)))</f>
        <v>47.860199999999992</v>
      </c>
      <c r="CJ44" s="51">
        <f>IF($CA44=TRUE,CI44-(CG44*'2. Monitor Criteria'!$E$10),CI44)</f>
        <v>47.860199999999992</v>
      </c>
      <c r="CK44" s="51">
        <f>IF($BZ44=TRUE,CJ44-('1. Data'!CG44*'2. Monitor Criteria'!$D$10),CJ44)</f>
        <v>47.860199999999992</v>
      </c>
    </row>
    <row r="45" spans="1:89" s="39" customFormat="1" ht="15.75" customHeight="1" x14ac:dyDescent="0.2">
      <c r="A45" s="39">
        <v>60</v>
      </c>
      <c r="B45" s="46" t="s">
        <v>72</v>
      </c>
      <c r="C45" s="46" t="s">
        <v>179</v>
      </c>
      <c r="D45" s="47">
        <v>42797</v>
      </c>
      <c r="E45" s="46" t="s">
        <v>74</v>
      </c>
      <c r="F45" s="46"/>
      <c r="G45" s="46" t="s">
        <v>1307</v>
      </c>
      <c r="H45" s="46" t="s">
        <v>75</v>
      </c>
      <c r="I45" s="46" t="s">
        <v>76</v>
      </c>
      <c r="J45" s="46"/>
      <c r="K45" s="46" t="s">
        <v>77</v>
      </c>
      <c r="L45" s="46"/>
      <c r="M45" s="48">
        <v>1000</v>
      </c>
      <c r="N45" s="48">
        <v>11.6</v>
      </c>
      <c r="O45" s="48">
        <v>20.7</v>
      </c>
      <c r="P45" s="48">
        <v>23.8</v>
      </c>
      <c r="Q45" s="48">
        <v>240.95</v>
      </c>
      <c r="R45" s="48">
        <v>1.78</v>
      </c>
      <c r="S45" s="48">
        <v>1440</v>
      </c>
      <c r="T45" s="48">
        <v>2560</v>
      </c>
      <c r="U45" s="48">
        <v>3.7</v>
      </c>
      <c r="V45" s="48">
        <v>15300</v>
      </c>
      <c r="W45" s="48">
        <v>60</v>
      </c>
      <c r="X45" s="48">
        <v>35.299999999999997</v>
      </c>
      <c r="Y45" s="46" t="s">
        <v>114</v>
      </c>
      <c r="Z45" s="46" t="s">
        <v>83</v>
      </c>
      <c r="AA45" s="46"/>
      <c r="AB45" s="46"/>
      <c r="AC45" s="46" t="s">
        <v>80</v>
      </c>
      <c r="AD45" s="46" t="s">
        <v>81</v>
      </c>
      <c r="AE45" s="46" t="s">
        <v>130</v>
      </c>
      <c r="AF45" s="46" t="s">
        <v>118</v>
      </c>
      <c r="AG45" s="46" t="s">
        <v>98</v>
      </c>
      <c r="AH45" s="46"/>
      <c r="AI45" s="46" t="s">
        <v>99</v>
      </c>
      <c r="AJ45" s="46" t="s">
        <v>83</v>
      </c>
      <c r="AK45" s="46" t="s">
        <v>84</v>
      </c>
      <c r="AL45" s="46" t="s">
        <v>118</v>
      </c>
      <c r="AM45" s="46" t="s">
        <v>83</v>
      </c>
      <c r="AN45" s="46" t="s">
        <v>83</v>
      </c>
      <c r="AO45" s="46" t="s">
        <v>83</v>
      </c>
      <c r="AP45" s="46" t="s">
        <v>91</v>
      </c>
      <c r="AQ45" s="46"/>
      <c r="AR45" s="46" t="s">
        <v>81</v>
      </c>
      <c r="AS45" s="46" t="s">
        <v>100</v>
      </c>
      <c r="AT45" s="46"/>
      <c r="AU45" s="48">
        <v>1</v>
      </c>
      <c r="AV45" s="46" t="s">
        <v>81</v>
      </c>
      <c r="AW45" s="46" t="s">
        <v>81</v>
      </c>
      <c r="AX45" s="48">
        <v>300</v>
      </c>
      <c r="AY45" s="48">
        <v>329.4</v>
      </c>
      <c r="AZ45" s="48">
        <v>259</v>
      </c>
      <c r="BA45" s="48">
        <v>201.3</v>
      </c>
      <c r="BB45" s="46"/>
      <c r="BC45" s="46"/>
      <c r="BD45" s="48">
        <v>19.260000000000002</v>
      </c>
      <c r="BE45" s="46"/>
      <c r="BF45" s="48">
        <v>0.14000000000000001</v>
      </c>
      <c r="BG45" s="46"/>
      <c r="BH45" s="46"/>
      <c r="BI45" s="48">
        <v>0.13</v>
      </c>
      <c r="BJ45" s="48">
        <v>59.85</v>
      </c>
      <c r="BK45" s="48">
        <v>59.85</v>
      </c>
      <c r="BL45" s="48">
        <v>63.8</v>
      </c>
      <c r="BM45" s="46"/>
      <c r="BN45" s="46"/>
      <c r="BO45" s="48">
        <v>0.17</v>
      </c>
      <c r="BP45" s="48">
        <v>0.18</v>
      </c>
      <c r="BQ45" s="46"/>
      <c r="BR45" s="48">
        <v>19.309999999999999</v>
      </c>
      <c r="BS45" s="48">
        <v>60.24</v>
      </c>
      <c r="BT45" s="46"/>
      <c r="BU45" s="48">
        <v>0</v>
      </c>
      <c r="BV45" s="39">
        <v>60</v>
      </c>
      <c r="BW45" s="39">
        <f t="shared" si="0"/>
        <v>3</v>
      </c>
      <c r="BX45" s="39">
        <f>IF(COUNTIF($C$2:C45,C45)=1,1,0)</f>
        <v>1</v>
      </c>
      <c r="BY45" s="39">
        <f t="shared" si="1"/>
        <v>0</v>
      </c>
      <c r="BZ45" s="39" t="b">
        <f t="shared" si="2"/>
        <v>0</v>
      </c>
      <c r="CA45" s="39" t="b">
        <f t="array" ref="CA45">ISNUMBER(SEARCH("Touch Screen",$AI45))</f>
        <v>0</v>
      </c>
      <c r="CB45" s="39" t="b">
        <f t="array" ref="CB45">ISNUMBER(SEARCH("Occupancy Sensor",$AI45))</f>
        <v>0</v>
      </c>
      <c r="CC45" s="39" t="b">
        <f t="array" ref="CC45">ISNUMBER(SEARCH("Full Network Connectivity",$AI45))</f>
        <v>0</v>
      </c>
      <c r="CD45" s="49">
        <f t="shared" si="3"/>
        <v>59.848320000000008</v>
      </c>
      <c r="CE45" s="50">
        <f t="shared" si="5"/>
        <v>3.7</v>
      </c>
      <c r="CF45" s="39">
        <f t="shared" si="4"/>
        <v>3</v>
      </c>
      <c r="CG45" s="49">
        <f>IF($BW45=1,($Q45*'2. Monitor Criteria'!$C$4)+('2. Monitor Criteria'!$D$4*'1. Data'!$CE45)+'2. Monitor Criteria'!$C$6,IF('1. Data'!$BW45=2,($Q45*'2. Monitor Criteria'!$C$4)+('2. Monitor Criteria'!$D$4*'1. Data'!$CE45)+'2. Monitor Criteria'!$D$6,IF('1. Data'!$BW45=5,($Q45*'2. Monitor Criteria'!$C$4)+('2. Monitor Criteria'!$D$4*'1. Data'!$CE45)+'2. Monitor Criteria'!$F$6,($Q45*'2. Monitor Criteria'!$C$4)+('2. Monitor Criteria'!$D$4*'1. Data'!$CE45)+'2. Monitor Criteria'!$E$6)))</f>
        <v>52.879850000000005</v>
      </c>
      <c r="CH45" s="51">
        <f>CD45-('2. Monitor Criteria'!$D$4*CE45)</f>
        <v>45.08532000000001</v>
      </c>
      <c r="CI45" s="49">
        <f>IF($BY45=0,CH45,IF($BY45=1,CH45-('2. Monitor Criteria'!$B$10*'1. Data'!CG45),CH45-('2. Monitor Criteria'!$C$10*'1. Data'!CG45)))</f>
        <v>45.08532000000001</v>
      </c>
      <c r="CJ45" s="51">
        <f>IF($CA45=TRUE,CI45-(CG45*'2. Monitor Criteria'!$E$10),CI45)</f>
        <v>45.08532000000001</v>
      </c>
      <c r="CK45" s="51">
        <f>IF($BZ45=TRUE,CJ45-('1. Data'!CG45*'2. Monitor Criteria'!$D$10),CJ45)</f>
        <v>45.08532000000001</v>
      </c>
    </row>
    <row r="46" spans="1:89" s="39" customFormat="1" ht="15.75" customHeight="1" x14ac:dyDescent="0.2">
      <c r="A46" s="39">
        <v>61</v>
      </c>
      <c r="B46" s="46" t="s">
        <v>72</v>
      </c>
      <c r="C46" s="46" t="s">
        <v>180</v>
      </c>
      <c r="D46" s="47">
        <v>42740</v>
      </c>
      <c r="E46" s="46" t="s">
        <v>74</v>
      </c>
      <c r="F46" s="46"/>
      <c r="G46" s="46" t="s">
        <v>1307</v>
      </c>
      <c r="H46" s="46" t="s">
        <v>75</v>
      </c>
      <c r="I46" s="46" t="s">
        <v>88</v>
      </c>
      <c r="J46" s="46"/>
      <c r="K46" s="46" t="s">
        <v>77</v>
      </c>
      <c r="L46" s="46"/>
      <c r="M46" s="48">
        <v>1000</v>
      </c>
      <c r="N46" s="48">
        <v>13.2</v>
      </c>
      <c r="O46" s="48">
        <v>23.5</v>
      </c>
      <c r="P46" s="48">
        <v>27</v>
      </c>
      <c r="Q46" s="48">
        <v>311.5</v>
      </c>
      <c r="R46" s="48">
        <v>1.78</v>
      </c>
      <c r="S46" s="48">
        <v>1440</v>
      </c>
      <c r="T46" s="48">
        <v>2560</v>
      </c>
      <c r="U46" s="48">
        <v>3.7</v>
      </c>
      <c r="V46" s="48">
        <v>11834</v>
      </c>
      <c r="W46" s="48">
        <v>60</v>
      </c>
      <c r="X46" s="48">
        <v>0.4</v>
      </c>
      <c r="Y46" s="46" t="s">
        <v>83</v>
      </c>
      <c r="Z46" s="46" t="s">
        <v>83</v>
      </c>
      <c r="AA46" s="46"/>
      <c r="AB46" s="46"/>
      <c r="AC46" s="46" t="s">
        <v>81</v>
      </c>
      <c r="AD46" s="46" t="s">
        <v>80</v>
      </c>
      <c r="AE46" s="46" t="s">
        <v>82</v>
      </c>
      <c r="AF46" s="46"/>
      <c r="AG46" s="46" t="s">
        <v>83</v>
      </c>
      <c r="AH46" s="46"/>
      <c r="AI46" s="46" t="s">
        <v>83</v>
      </c>
      <c r="AJ46" s="46" t="s">
        <v>83</v>
      </c>
      <c r="AK46" s="46" t="s">
        <v>84</v>
      </c>
      <c r="AL46" s="46"/>
      <c r="AM46" s="46" t="s">
        <v>83</v>
      </c>
      <c r="AN46" s="46" t="s">
        <v>83</v>
      </c>
      <c r="AO46" s="46" t="s">
        <v>83</v>
      </c>
      <c r="AP46" s="46" t="s">
        <v>91</v>
      </c>
      <c r="AQ46" s="46"/>
      <c r="AR46" s="46" t="s">
        <v>81</v>
      </c>
      <c r="AS46" s="46" t="s">
        <v>86</v>
      </c>
      <c r="AT46" s="46"/>
      <c r="AU46" s="48">
        <v>5</v>
      </c>
      <c r="AV46" s="46" t="s">
        <v>81</v>
      </c>
      <c r="AW46" s="46" t="s">
        <v>81</v>
      </c>
      <c r="AX46" s="48">
        <v>350</v>
      </c>
      <c r="AY46" s="48">
        <v>367.9</v>
      </c>
      <c r="AZ46" s="48">
        <v>289.8</v>
      </c>
      <c r="BA46" s="48">
        <v>200</v>
      </c>
      <c r="BB46" s="46"/>
      <c r="BC46" s="46"/>
      <c r="BD46" s="48">
        <v>19.28</v>
      </c>
      <c r="BE46" s="46"/>
      <c r="BF46" s="48">
        <v>0.2</v>
      </c>
      <c r="BG46" s="48">
        <v>0</v>
      </c>
      <c r="BH46" s="46"/>
      <c r="BI46" s="48">
        <v>0.17</v>
      </c>
      <c r="BJ46" s="48">
        <v>60.27</v>
      </c>
      <c r="BK46" s="48">
        <v>60.27</v>
      </c>
      <c r="BL46" s="48">
        <v>73.900000000000006</v>
      </c>
      <c r="BM46" s="46"/>
      <c r="BN46" s="46"/>
      <c r="BO46" s="48">
        <v>0.19</v>
      </c>
      <c r="BP46" s="48">
        <v>0.23</v>
      </c>
      <c r="BQ46" s="48">
        <v>0</v>
      </c>
      <c r="BR46" s="48">
        <v>19.559999999999999</v>
      </c>
      <c r="BS46" s="48">
        <v>61.27</v>
      </c>
      <c r="BT46" s="46"/>
      <c r="BU46" s="48">
        <v>0</v>
      </c>
      <c r="BV46" s="39">
        <v>61</v>
      </c>
      <c r="BW46" s="39">
        <f t="shared" si="0"/>
        <v>4</v>
      </c>
      <c r="BX46" s="39">
        <f>IF(COUNTIF($C$2:C46,C46)=1,1,0)</f>
        <v>1</v>
      </c>
      <c r="BY46" s="39">
        <f t="shared" si="1"/>
        <v>0</v>
      </c>
      <c r="BZ46" s="39" t="b">
        <f t="shared" si="2"/>
        <v>0</v>
      </c>
      <c r="CA46" s="39" t="b">
        <f t="array" ref="CA46">ISNUMBER(SEARCH("Touch Screen",$AI46))</f>
        <v>0</v>
      </c>
      <c r="CB46" s="39" t="b">
        <f t="array" ref="CB46">ISNUMBER(SEARCH("Occupancy Sensor",$AI46))</f>
        <v>0</v>
      </c>
      <c r="CC46" s="39" t="b">
        <f t="array" ref="CC46">ISNUMBER(SEARCH("Full Network Connectivity",$AI46))</f>
        <v>0</v>
      </c>
      <c r="CD46" s="49">
        <f t="shared" si="3"/>
        <v>60.251280000000001</v>
      </c>
      <c r="CE46" s="50">
        <f t="shared" si="5"/>
        <v>3.7</v>
      </c>
      <c r="CF46" s="39">
        <f t="shared" si="4"/>
        <v>4</v>
      </c>
      <c r="CG46" s="49">
        <f>IF($BW46=1,($Q46*'2. Monitor Criteria'!$C$4)+('2. Monitor Criteria'!$D$4*'1. Data'!$CE46)+'2. Monitor Criteria'!$C$6,IF('1. Data'!$BW46=2,($Q46*'2. Monitor Criteria'!$C$4)+('2. Monitor Criteria'!$D$4*'1. Data'!$CE46)+'2. Monitor Criteria'!$D$6,IF('1. Data'!$BW46=5,($Q46*'2. Monitor Criteria'!$C$4)+('2. Monitor Criteria'!$D$4*'1. Data'!$CE46)+'2. Monitor Criteria'!$F$6,($Q46*'2. Monitor Criteria'!$C$4)+('2. Monitor Criteria'!$D$4*'1. Data'!$CE46)+'2. Monitor Criteria'!$E$6)))</f>
        <v>61.557500000000005</v>
      </c>
      <c r="CH46" s="51">
        <f>CD46-('2. Monitor Criteria'!$D$4*CE46)</f>
        <v>45.488280000000003</v>
      </c>
      <c r="CI46" s="49">
        <f>IF($BY46=0,CH46,IF($BY46=1,CH46-('2. Monitor Criteria'!$B$10*'1. Data'!CG46),CH46-('2. Monitor Criteria'!$C$10*'1. Data'!CG46)))</f>
        <v>45.488280000000003</v>
      </c>
      <c r="CJ46" s="51">
        <f>IF($CA46=TRUE,CI46-(CG46*'2. Monitor Criteria'!$E$10),CI46)</f>
        <v>45.488280000000003</v>
      </c>
      <c r="CK46" s="51">
        <f>IF($BZ46=TRUE,CJ46-('1. Data'!CG46*'2. Monitor Criteria'!$D$10),CJ46)</f>
        <v>45.488280000000003</v>
      </c>
    </row>
    <row r="47" spans="1:89" s="39" customFormat="1" ht="15.75" customHeight="1" x14ac:dyDescent="0.2">
      <c r="A47" s="39">
        <v>62</v>
      </c>
      <c r="B47" s="46" t="s">
        <v>72</v>
      </c>
      <c r="C47" s="46" t="s">
        <v>181</v>
      </c>
      <c r="D47" s="47">
        <v>42461</v>
      </c>
      <c r="E47" s="46" t="s">
        <v>74</v>
      </c>
      <c r="F47" s="46"/>
      <c r="G47" s="46" t="s">
        <v>1307</v>
      </c>
      <c r="H47" s="46" t="s">
        <v>75</v>
      </c>
      <c r="I47" s="46" t="s">
        <v>76</v>
      </c>
      <c r="J47" s="46"/>
      <c r="K47" s="46" t="s">
        <v>77</v>
      </c>
      <c r="L47" s="46"/>
      <c r="M47" s="48">
        <v>1000</v>
      </c>
      <c r="N47" s="48">
        <v>13.2</v>
      </c>
      <c r="O47" s="48">
        <v>23.5</v>
      </c>
      <c r="P47" s="48">
        <v>27</v>
      </c>
      <c r="Q47" s="48">
        <v>311.67</v>
      </c>
      <c r="R47" s="48">
        <v>1.78</v>
      </c>
      <c r="S47" s="48">
        <v>1080</v>
      </c>
      <c r="T47" s="48">
        <v>1920</v>
      </c>
      <c r="U47" s="48">
        <v>2.1</v>
      </c>
      <c r="V47" s="48">
        <v>6653</v>
      </c>
      <c r="W47" s="48">
        <v>60</v>
      </c>
      <c r="X47" s="48">
        <v>84</v>
      </c>
      <c r="Y47" s="46" t="s">
        <v>78</v>
      </c>
      <c r="Z47" s="46" t="s">
        <v>83</v>
      </c>
      <c r="AA47" s="46"/>
      <c r="AB47" s="46"/>
      <c r="AC47" s="46" t="s">
        <v>81</v>
      </c>
      <c r="AD47" s="46" t="s">
        <v>81</v>
      </c>
      <c r="AE47" s="46" t="s">
        <v>144</v>
      </c>
      <c r="AF47" s="46" t="s">
        <v>97</v>
      </c>
      <c r="AG47" s="46" t="s">
        <v>98</v>
      </c>
      <c r="AH47" s="46"/>
      <c r="AI47" s="46" t="s">
        <v>99</v>
      </c>
      <c r="AJ47" s="46" t="s">
        <v>83</v>
      </c>
      <c r="AK47" s="46" t="s">
        <v>90</v>
      </c>
      <c r="AL47" s="46" t="s">
        <v>97</v>
      </c>
      <c r="AM47" s="46" t="s">
        <v>83</v>
      </c>
      <c r="AN47" s="46" t="s">
        <v>83</v>
      </c>
      <c r="AO47" s="46" t="s">
        <v>83</v>
      </c>
      <c r="AP47" s="46" t="s">
        <v>91</v>
      </c>
      <c r="AQ47" s="46"/>
      <c r="AR47" s="46" t="s">
        <v>81</v>
      </c>
      <c r="AS47" s="46" t="s">
        <v>100</v>
      </c>
      <c r="AT47" s="46"/>
      <c r="AU47" s="48">
        <v>1</v>
      </c>
      <c r="AV47" s="46" t="s">
        <v>81</v>
      </c>
      <c r="AW47" s="46" t="s">
        <v>81</v>
      </c>
      <c r="AX47" s="48">
        <v>230</v>
      </c>
      <c r="AY47" s="48">
        <v>237.8</v>
      </c>
      <c r="AZ47" s="48">
        <v>183</v>
      </c>
      <c r="BA47" s="48">
        <v>205.3</v>
      </c>
      <c r="BB47" s="46"/>
      <c r="BC47" s="46"/>
      <c r="BD47" s="48">
        <v>18.71</v>
      </c>
      <c r="BE47" s="46"/>
      <c r="BF47" s="48">
        <v>0.28999999999999998</v>
      </c>
      <c r="BG47" s="46"/>
      <c r="BH47" s="46"/>
      <c r="BI47" s="48">
        <v>0.27</v>
      </c>
      <c r="BJ47" s="48">
        <v>59.03</v>
      </c>
      <c r="BK47" s="48">
        <v>59.03</v>
      </c>
      <c r="BL47" s="48">
        <v>64</v>
      </c>
      <c r="BM47" s="46"/>
      <c r="BN47" s="46"/>
      <c r="BO47" s="48">
        <v>0.3</v>
      </c>
      <c r="BP47" s="48">
        <v>0.33</v>
      </c>
      <c r="BQ47" s="46"/>
      <c r="BR47" s="48">
        <v>19.07</v>
      </c>
      <c r="BS47" s="48">
        <v>60.34</v>
      </c>
      <c r="BT47" s="46"/>
      <c r="BU47" s="48">
        <v>0</v>
      </c>
      <c r="BV47" s="39">
        <v>62</v>
      </c>
      <c r="BW47" s="39">
        <f t="shared" si="0"/>
        <v>4</v>
      </c>
      <c r="BX47" s="39">
        <f>IF(COUNTIF($C$2:C47,C47)=1,1,0)</f>
        <v>1</v>
      </c>
      <c r="BY47" s="39">
        <f t="shared" si="1"/>
        <v>0</v>
      </c>
      <c r="BZ47" s="39" t="b">
        <f t="shared" si="2"/>
        <v>0</v>
      </c>
      <c r="CA47" s="39" t="b">
        <f t="array" ref="CA47">ISNUMBER(SEARCH("Touch Screen",$AI47))</f>
        <v>0</v>
      </c>
      <c r="CB47" s="39" t="b">
        <f t="array" ref="CB47">ISNUMBER(SEARCH("Occupancy Sensor",$AI47))</f>
        <v>0</v>
      </c>
      <c r="CC47" s="39" t="b">
        <f t="array" ref="CC47">ISNUMBER(SEARCH("Full Network Connectivity",$AI47))</f>
        <v>0</v>
      </c>
      <c r="CD47" s="49">
        <f t="shared" si="3"/>
        <v>59.016120000000001</v>
      </c>
      <c r="CE47" s="50">
        <f t="shared" si="5"/>
        <v>2.1</v>
      </c>
      <c r="CF47" s="39">
        <f t="shared" si="4"/>
        <v>4</v>
      </c>
      <c r="CG47" s="49">
        <f>IF($BW47=1,($Q47*'2. Monitor Criteria'!$C$4)+('2. Monitor Criteria'!$D$4*'1. Data'!$CE47)+'2. Monitor Criteria'!$C$6,IF('1. Data'!$BW47=2,($Q47*'2. Monitor Criteria'!$C$4)+('2. Monitor Criteria'!$D$4*'1. Data'!$CE47)+'2. Monitor Criteria'!$D$6,IF('1. Data'!$BW47=5,($Q47*'2. Monitor Criteria'!$C$4)+('2. Monitor Criteria'!$D$4*'1. Data'!$CE47)+'2. Monitor Criteria'!$F$6,($Q47*'2. Monitor Criteria'!$C$4)+('2. Monitor Criteria'!$D$4*'1. Data'!$CE47)+'2. Monitor Criteria'!$E$6)))</f>
        <v>55.194410000000005</v>
      </c>
      <c r="CH47" s="51">
        <f>CD47-('2. Monitor Criteria'!$D$4*CE47)</f>
        <v>50.637119999999996</v>
      </c>
      <c r="CI47" s="49">
        <f>IF($BY47=0,CH47,IF($BY47=1,CH47-('2. Monitor Criteria'!$B$10*'1. Data'!CG47),CH47-('2. Monitor Criteria'!$C$10*'1. Data'!CG47)))</f>
        <v>50.637119999999996</v>
      </c>
      <c r="CJ47" s="51">
        <f>IF($CA47=TRUE,CI47-(CG47*'2. Monitor Criteria'!$E$10),CI47)</f>
        <v>50.637119999999996</v>
      </c>
      <c r="CK47" s="51">
        <f>IF($BZ47=TRUE,CJ47-('1. Data'!CG47*'2. Monitor Criteria'!$D$10),CJ47)</f>
        <v>50.637119999999996</v>
      </c>
    </row>
    <row r="48" spans="1:89" s="39" customFormat="1" ht="15.75" customHeight="1" x14ac:dyDescent="0.2">
      <c r="A48" s="39">
        <v>64</v>
      </c>
      <c r="B48" s="46" t="s">
        <v>72</v>
      </c>
      <c r="C48" s="46" t="s">
        <v>183</v>
      </c>
      <c r="D48" s="47">
        <v>41332</v>
      </c>
      <c r="E48" s="46" t="s">
        <v>74</v>
      </c>
      <c r="F48" s="46"/>
      <c r="G48" s="46" t="s">
        <v>1307</v>
      </c>
      <c r="H48" s="46" t="s">
        <v>75</v>
      </c>
      <c r="I48" s="46" t="s">
        <v>88</v>
      </c>
      <c r="J48" s="46"/>
      <c r="K48" s="46" t="s">
        <v>77</v>
      </c>
      <c r="L48" s="46"/>
      <c r="M48" s="48">
        <v>1000</v>
      </c>
      <c r="N48" s="48">
        <v>10.6</v>
      </c>
      <c r="O48" s="48">
        <v>18.8</v>
      </c>
      <c r="P48" s="48">
        <v>21.5</v>
      </c>
      <c r="Q48" s="48">
        <v>197.52</v>
      </c>
      <c r="R48" s="48">
        <v>1.78</v>
      </c>
      <c r="S48" s="48">
        <v>1080</v>
      </c>
      <c r="T48" s="48">
        <v>1920</v>
      </c>
      <c r="U48" s="48">
        <v>2.1</v>
      </c>
      <c r="V48" s="48">
        <v>10498</v>
      </c>
      <c r="W48" s="48">
        <v>60</v>
      </c>
      <c r="X48" s="48">
        <v>0.3</v>
      </c>
      <c r="Y48" s="46" t="s">
        <v>83</v>
      </c>
      <c r="Z48" s="46" t="s">
        <v>83</v>
      </c>
      <c r="AA48" s="46"/>
      <c r="AB48" s="46"/>
      <c r="AC48" s="46" t="s">
        <v>80</v>
      </c>
      <c r="AD48" s="46" t="s">
        <v>81</v>
      </c>
      <c r="AE48" s="46" t="s">
        <v>93</v>
      </c>
      <c r="AF48" s="46"/>
      <c r="AG48" s="46" t="s">
        <v>83</v>
      </c>
      <c r="AH48" s="46"/>
      <c r="AI48" s="46" t="s">
        <v>83</v>
      </c>
      <c r="AJ48" s="46" t="s">
        <v>83</v>
      </c>
      <c r="AK48" s="46" t="s">
        <v>94</v>
      </c>
      <c r="AL48" s="46"/>
      <c r="AM48" s="46" t="s">
        <v>83</v>
      </c>
      <c r="AN48" s="46" t="s">
        <v>83</v>
      </c>
      <c r="AO48" s="46" t="s">
        <v>83</v>
      </c>
      <c r="AP48" s="46" t="s">
        <v>85</v>
      </c>
      <c r="AQ48" s="46" t="s">
        <v>184</v>
      </c>
      <c r="AR48" s="46" t="s">
        <v>81</v>
      </c>
      <c r="AS48" s="46" t="s">
        <v>86</v>
      </c>
      <c r="AT48" s="46"/>
      <c r="AU48" s="48">
        <v>2</v>
      </c>
      <c r="AV48" s="46" t="s">
        <v>81</v>
      </c>
      <c r="AW48" s="46" t="s">
        <v>81</v>
      </c>
      <c r="AX48" s="48">
        <v>264.60000000000002</v>
      </c>
      <c r="AY48" s="48">
        <v>282.3</v>
      </c>
      <c r="AZ48" s="48">
        <v>264.60000000000002</v>
      </c>
      <c r="BA48" s="48">
        <v>200.1</v>
      </c>
      <c r="BB48" s="46"/>
      <c r="BC48" s="46"/>
      <c r="BD48" s="48">
        <v>14.62</v>
      </c>
      <c r="BE48" s="46"/>
      <c r="BF48" s="48">
        <v>0.11</v>
      </c>
      <c r="BG48" s="48">
        <v>0.16</v>
      </c>
      <c r="BH48" s="48">
        <v>0.5</v>
      </c>
      <c r="BI48" s="48">
        <v>0.08</v>
      </c>
      <c r="BJ48" s="48">
        <v>45.43</v>
      </c>
      <c r="BK48" s="48">
        <v>45.43</v>
      </c>
      <c r="BL48" s="48">
        <v>50.6</v>
      </c>
      <c r="BM48" s="46"/>
      <c r="BN48" s="46"/>
      <c r="BO48" s="48">
        <v>0.11</v>
      </c>
      <c r="BP48" s="48">
        <v>0.14000000000000001</v>
      </c>
      <c r="BQ48" s="48">
        <v>0.25</v>
      </c>
      <c r="BR48" s="48">
        <v>14.57</v>
      </c>
      <c r="BS48" s="48">
        <v>45.49</v>
      </c>
      <c r="BT48" s="46"/>
      <c r="BU48" s="48">
        <v>0</v>
      </c>
      <c r="BV48" s="39">
        <v>64</v>
      </c>
      <c r="BW48" s="39">
        <f t="shared" si="0"/>
        <v>2</v>
      </c>
      <c r="BX48" s="39">
        <f>IF(COUNTIF($C$2:C48,C48)=1,1,0)</f>
        <v>1</v>
      </c>
      <c r="BY48" s="39">
        <f t="shared" si="1"/>
        <v>0</v>
      </c>
      <c r="BZ48" s="39" t="b">
        <f t="shared" si="2"/>
        <v>0</v>
      </c>
      <c r="CA48" s="39" t="b">
        <f t="array" ref="CA48">ISNUMBER(SEARCH("Touch Screen",$AI48))</f>
        <v>0</v>
      </c>
      <c r="CB48" s="39" t="b">
        <f t="array" ref="CB48">ISNUMBER(SEARCH("Occupancy Sensor",$AI48))</f>
        <v>0</v>
      </c>
      <c r="CC48" s="39" t="b">
        <f t="array" ref="CC48">ISNUMBER(SEARCH("Full Network Connectivity",$AI48))</f>
        <v>0</v>
      </c>
      <c r="CD48" s="49">
        <f t="shared" si="3"/>
        <v>45.451259999999991</v>
      </c>
      <c r="CE48" s="50">
        <f t="shared" si="5"/>
        <v>2.1</v>
      </c>
      <c r="CF48" s="39">
        <f t="shared" si="4"/>
        <v>2</v>
      </c>
      <c r="CG48" s="49">
        <f>IF($BW48=1,($Q48*'2. Monitor Criteria'!$C$4)+('2. Monitor Criteria'!$D$4*'1. Data'!$CE48)+'2. Monitor Criteria'!$C$6,IF('1. Data'!$BW48=2,($Q48*'2. Monitor Criteria'!$C$4)+('2. Monitor Criteria'!$D$4*'1. Data'!$CE48)+'2. Monitor Criteria'!$D$6,IF('1. Data'!$BW48=5,($Q48*'2. Monitor Criteria'!$C$4)+('2. Monitor Criteria'!$D$4*'1. Data'!$CE48)+'2. Monitor Criteria'!$F$6,($Q48*'2. Monitor Criteria'!$C$4)+('2. Monitor Criteria'!$D$4*'1. Data'!$CE48)+'2. Monitor Criteria'!$E$6)))</f>
        <v>42.683959999999999</v>
      </c>
      <c r="CH48" s="51">
        <f>CD48-('2. Monitor Criteria'!$D$4*CE48)</f>
        <v>37.072259999999986</v>
      </c>
      <c r="CI48" s="49">
        <f>IF($BY48=0,CH48,IF($BY48=1,CH48-('2. Monitor Criteria'!$B$10*'1. Data'!CG48),CH48-('2. Monitor Criteria'!$C$10*'1. Data'!CG48)))</f>
        <v>37.072259999999986</v>
      </c>
      <c r="CJ48" s="51">
        <f>IF($CA48=TRUE,CI48-(CG48*'2. Monitor Criteria'!$E$10),CI48)</f>
        <v>37.072259999999986</v>
      </c>
      <c r="CK48" s="51">
        <f>IF($BZ48=TRUE,CJ48-('1. Data'!CG48*'2. Monitor Criteria'!$D$10),CJ48)</f>
        <v>37.072259999999986</v>
      </c>
    </row>
    <row r="49" spans="1:89" s="39" customFormat="1" ht="15.75" customHeight="1" x14ac:dyDescent="0.2">
      <c r="A49" s="39">
        <v>65</v>
      </c>
      <c r="B49" s="46" t="s">
        <v>72</v>
      </c>
      <c r="C49" s="46" t="s">
        <v>185</v>
      </c>
      <c r="D49" s="47">
        <v>42561</v>
      </c>
      <c r="E49" s="46" t="s">
        <v>74</v>
      </c>
      <c r="F49" s="46"/>
      <c r="G49" s="46" t="s">
        <v>1307</v>
      </c>
      <c r="H49" s="46" t="s">
        <v>75</v>
      </c>
      <c r="I49" s="46" t="s">
        <v>76</v>
      </c>
      <c r="J49" s="46"/>
      <c r="K49" s="46" t="s">
        <v>77</v>
      </c>
      <c r="L49" s="46"/>
      <c r="M49" s="48">
        <v>1000</v>
      </c>
      <c r="N49" s="48">
        <v>11.3</v>
      </c>
      <c r="O49" s="48">
        <v>20</v>
      </c>
      <c r="P49" s="48">
        <v>23</v>
      </c>
      <c r="Q49" s="48">
        <v>226.05</v>
      </c>
      <c r="R49" s="48">
        <v>1.78</v>
      </c>
      <c r="S49" s="48">
        <v>1080</v>
      </c>
      <c r="T49" s="48">
        <v>1920</v>
      </c>
      <c r="U49" s="48">
        <v>2.1</v>
      </c>
      <c r="V49" s="48">
        <v>9173</v>
      </c>
      <c r="W49" s="48">
        <v>60</v>
      </c>
      <c r="X49" s="48">
        <v>85</v>
      </c>
      <c r="Y49" s="46" t="s">
        <v>78</v>
      </c>
      <c r="Z49" s="46" t="s">
        <v>83</v>
      </c>
      <c r="AA49" s="46"/>
      <c r="AB49" s="46"/>
      <c r="AC49" s="46" t="s">
        <v>80</v>
      </c>
      <c r="AD49" s="46" t="s">
        <v>81</v>
      </c>
      <c r="AE49" s="46" t="s">
        <v>146</v>
      </c>
      <c r="AF49" s="46" t="s">
        <v>97</v>
      </c>
      <c r="AG49" s="46" t="s">
        <v>98</v>
      </c>
      <c r="AH49" s="46"/>
      <c r="AI49" s="46" t="s">
        <v>99</v>
      </c>
      <c r="AJ49" s="46" t="s">
        <v>83</v>
      </c>
      <c r="AK49" s="46" t="s">
        <v>90</v>
      </c>
      <c r="AL49" s="46" t="s">
        <v>97</v>
      </c>
      <c r="AM49" s="46" t="s">
        <v>83</v>
      </c>
      <c r="AN49" s="46" t="s">
        <v>83</v>
      </c>
      <c r="AO49" s="46" t="s">
        <v>83</v>
      </c>
      <c r="AP49" s="46" t="s">
        <v>91</v>
      </c>
      <c r="AQ49" s="46"/>
      <c r="AR49" s="46" t="s">
        <v>81</v>
      </c>
      <c r="AS49" s="46" t="s">
        <v>100</v>
      </c>
      <c r="AT49" s="46"/>
      <c r="AU49" s="48">
        <v>1</v>
      </c>
      <c r="AV49" s="46" t="s">
        <v>81</v>
      </c>
      <c r="AW49" s="46" t="s">
        <v>81</v>
      </c>
      <c r="AX49" s="48">
        <v>250</v>
      </c>
      <c r="AY49" s="48">
        <v>257.39999999999998</v>
      </c>
      <c r="AZ49" s="48">
        <v>210.4</v>
      </c>
      <c r="BA49" s="48">
        <v>201.3</v>
      </c>
      <c r="BB49" s="46"/>
      <c r="BC49" s="46"/>
      <c r="BD49" s="48">
        <v>14.34</v>
      </c>
      <c r="BE49" s="46"/>
      <c r="BF49" s="48">
        <v>0.31</v>
      </c>
      <c r="BG49" s="46"/>
      <c r="BH49" s="46"/>
      <c r="BI49" s="48">
        <v>0.27</v>
      </c>
      <c r="BJ49" s="48">
        <v>45.76</v>
      </c>
      <c r="BK49" s="48">
        <v>45.76</v>
      </c>
      <c r="BL49" s="48">
        <v>50.8</v>
      </c>
      <c r="BM49" s="46"/>
      <c r="BN49" s="46"/>
      <c r="BO49" s="48">
        <v>0.3</v>
      </c>
      <c r="BP49" s="48">
        <v>0.35</v>
      </c>
      <c r="BQ49" s="46"/>
      <c r="BR49" s="48">
        <v>14.5</v>
      </c>
      <c r="BS49" s="48">
        <v>46.44</v>
      </c>
      <c r="BT49" s="46"/>
      <c r="BU49" s="48">
        <v>0</v>
      </c>
      <c r="BV49" s="39">
        <v>65</v>
      </c>
      <c r="BW49" s="39">
        <f t="shared" si="0"/>
        <v>3</v>
      </c>
      <c r="BX49" s="39">
        <f>IF(COUNTIF($C$2:C49,C49)=1,1,0)</f>
        <v>1</v>
      </c>
      <c r="BY49" s="39">
        <f t="shared" si="1"/>
        <v>0</v>
      </c>
      <c r="BZ49" s="39" t="b">
        <f t="shared" si="2"/>
        <v>0</v>
      </c>
      <c r="CA49" s="39" t="b">
        <f t="array" ref="CA49">ISNUMBER(SEARCH("Touch Screen",$AI49))</f>
        <v>0</v>
      </c>
      <c r="CB49" s="39" t="b">
        <f t="array" ref="CB49">ISNUMBER(SEARCH("Occupancy Sensor",$AI49))</f>
        <v>0</v>
      </c>
      <c r="CC49" s="39" t="b">
        <f t="array" ref="CC49">ISNUMBER(SEARCH("Full Network Connectivity",$AI49))</f>
        <v>0</v>
      </c>
      <c r="CD49" s="49">
        <f t="shared" si="3"/>
        <v>45.731579999999994</v>
      </c>
      <c r="CE49" s="50">
        <f t="shared" si="5"/>
        <v>2.1</v>
      </c>
      <c r="CF49" s="39">
        <f t="shared" si="4"/>
        <v>3</v>
      </c>
      <c r="CG49" s="49">
        <f>IF($BW49=1,($Q49*'2. Monitor Criteria'!$C$4)+('2. Monitor Criteria'!$D$4*'1. Data'!$CE49)+'2. Monitor Criteria'!$C$6,IF('1. Data'!$BW49=2,($Q49*'2. Monitor Criteria'!$C$4)+('2. Monitor Criteria'!$D$4*'1. Data'!$CE49)+'2. Monitor Criteria'!$D$6,IF('1. Data'!$BW49=5,($Q49*'2. Monitor Criteria'!$C$4)+('2. Monitor Criteria'!$D$4*'1. Data'!$CE49)+'2. Monitor Criteria'!$F$6,($Q49*'2. Monitor Criteria'!$C$4)+('2. Monitor Criteria'!$D$4*'1. Data'!$CE49)+'2. Monitor Criteria'!$E$6)))</f>
        <v>44.663150000000002</v>
      </c>
      <c r="CH49" s="51">
        <f>CD49-('2. Monitor Criteria'!$D$4*CE49)</f>
        <v>37.352579999999989</v>
      </c>
      <c r="CI49" s="49">
        <f>IF($BY49=0,CH49,IF($BY49=1,CH49-('2. Monitor Criteria'!$B$10*'1. Data'!CG49),CH49-('2. Monitor Criteria'!$C$10*'1. Data'!CG49)))</f>
        <v>37.352579999999989</v>
      </c>
      <c r="CJ49" s="51">
        <f>IF($CA49=TRUE,CI49-(CG49*'2. Monitor Criteria'!$E$10),CI49)</f>
        <v>37.352579999999989</v>
      </c>
      <c r="CK49" s="51">
        <f>IF($BZ49=TRUE,CJ49-('1. Data'!CG49*'2. Monitor Criteria'!$D$10),CJ49)</f>
        <v>37.352579999999989</v>
      </c>
    </row>
    <row r="50" spans="1:89" s="39" customFormat="1" ht="15.75" customHeight="1" x14ac:dyDescent="0.2">
      <c r="A50" s="39">
        <v>66</v>
      </c>
      <c r="B50" s="46" t="s">
        <v>72</v>
      </c>
      <c r="C50" s="46" t="s">
        <v>186</v>
      </c>
      <c r="D50" s="47">
        <v>42565</v>
      </c>
      <c r="E50" s="46" t="s">
        <v>74</v>
      </c>
      <c r="F50" s="46"/>
      <c r="G50" s="46" t="s">
        <v>1307</v>
      </c>
      <c r="H50" s="46" t="s">
        <v>75</v>
      </c>
      <c r="I50" s="46" t="s">
        <v>76</v>
      </c>
      <c r="J50" s="46"/>
      <c r="K50" s="46" t="s">
        <v>77</v>
      </c>
      <c r="L50" s="46"/>
      <c r="M50" s="48">
        <v>1000</v>
      </c>
      <c r="N50" s="48">
        <v>13.2</v>
      </c>
      <c r="O50" s="48">
        <v>23.5</v>
      </c>
      <c r="P50" s="48">
        <v>27</v>
      </c>
      <c r="Q50" s="48">
        <v>311.67</v>
      </c>
      <c r="R50" s="48">
        <v>1.78</v>
      </c>
      <c r="S50" s="48">
        <v>1080</v>
      </c>
      <c r="T50" s="48">
        <v>1920</v>
      </c>
      <c r="U50" s="48">
        <v>2.1</v>
      </c>
      <c r="V50" s="48">
        <v>6653</v>
      </c>
      <c r="W50" s="48">
        <v>60</v>
      </c>
      <c r="X50" s="48">
        <v>84</v>
      </c>
      <c r="Y50" s="46" t="s">
        <v>78</v>
      </c>
      <c r="Z50" s="46" t="s">
        <v>83</v>
      </c>
      <c r="AA50" s="46"/>
      <c r="AB50" s="46"/>
      <c r="AC50" s="46" t="s">
        <v>80</v>
      </c>
      <c r="AD50" s="46" t="s">
        <v>81</v>
      </c>
      <c r="AE50" s="46" t="s">
        <v>146</v>
      </c>
      <c r="AF50" s="46" t="s">
        <v>97</v>
      </c>
      <c r="AG50" s="46" t="s">
        <v>98</v>
      </c>
      <c r="AH50" s="46"/>
      <c r="AI50" s="46" t="s">
        <v>99</v>
      </c>
      <c r="AJ50" s="46" t="s">
        <v>83</v>
      </c>
      <c r="AK50" s="46" t="s">
        <v>90</v>
      </c>
      <c r="AL50" s="46" t="s">
        <v>97</v>
      </c>
      <c r="AM50" s="46" t="s">
        <v>83</v>
      </c>
      <c r="AN50" s="46" t="s">
        <v>83</v>
      </c>
      <c r="AO50" s="46" t="s">
        <v>83</v>
      </c>
      <c r="AP50" s="46" t="s">
        <v>91</v>
      </c>
      <c r="AQ50" s="46"/>
      <c r="AR50" s="46" t="s">
        <v>81</v>
      </c>
      <c r="AS50" s="46" t="s">
        <v>100</v>
      </c>
      <c r="AT50" s="46"/>
      <c r="AU50" s="48">
        <v>1</v>
      </c>
      <c r="AV50" s="46" t="s">
        <v>81</v>
      </c>
      <c r="AW50" s="46" t="s">
        <v>81</v>
      </c>
      <c r="AX50" s="48">
        <v>250</v>
      </c>
      <c r="AY50" s="48">
        <v>234.8</v>
      </c>
      <c r="AZ50" s="48">
        <v>187.9</v>
      </c>
      <c r="BA50" s="48">
        <v>202</v>
      </c>
      <c r="BB50" s="46"/>
      <c r="BC50" s="46"/>
      <c r="BD50" s="48">
        <v>19.37</v>
      </c>
      <c r="BE50" s="46"/>
      <c r="BF50" s="48">
        <v>0.32</v>
      </c>
      <c r="BG50" s="46"/>
      <c r="BH50" s="46"/>
      <c r="BI50" s="48">
        <v>0.11</v>
      </c>
      <c r="BJ50" s="48">
        <v>61.25</v>
      </c>
      <c r="BK50" s="48">
        <v>61.25</v>
      </c>
      <c r="BL50" s="48">
        <v>64</v>
      </c>
      <c r="BM50" s="46"/>
      <c r="BN50" s="46"/>
      <c r="BO50" s="48">
        <v>0.19</v>
      </c>
      <c r="BP50" s="48">
        <v>0.4</v>
      </c>
      <c r="BQ50" s="46"/>
      <c r="BR50" s="48">
        <v>19.440000000000001</v>
      </c>
      <c r="BS50" s="48">
        <v>61.89</v>
      </c>
      <c r="BT50" s="46"/>
      <c r="BU50" s="48">
        <v>0</v>
      </c>
      <c r="BV50" s="39">
        <v>66</v>
      </c>
      <c r="BW50" s="39">
        <f t="shared" si="0"/>
        <v>4</v>
      </c>
      <c r="BX50" s="39">
        <f>IF(COUNTIF($C$2:C50,C50)=1,1,0)</f>
        <v>1</v>
      </c>
      <c r="BY50" s="39">
        <f t="shared" si="1"/>
        <v>0</v>
      </c>
      <c r="BZ50" s="39" t="b">
        <f t="shared" si="2"/>
        <v>0</v>
      </c>
      <c r="CA50" s="39" t="b">
        <f t="array" ref="CA50">ISNUMBER(SEARCH("Touch Screen",$AI50))</f>
        <v>0</v>
      </c>
      <c r="CB50" s="39" t="b">
        <f t="array" ref="CB50">ISNUMBER(SEARCH("Occupancy Sensor",$AI50))</f>
        <v>0</v>
      </c>
      <c r="CC50" s="39" t="b">
        <f t="array" ref="CC50">ISNUMBER(SEARCH("Full Network Connectivity",$AI50))</f>
        <v>0</v>
      </c>
      <c r="CD50" s="49">
        <f t="shared" si="3"/>
        <v>61.210499999999996</v>
      </c>
      <c r="CE50" s="50">
        <f t="shared" si="5"/>
        <v>2.1</v>
      </c>
      <c r="CF50" s="39">
        <f t="shared" si="4"/>
        <v>4</v>
      </c>
      <c r="CG50" s="49">
        <f>IF($BW50=1,($Q50*'2. Monitor Criteria'!$C$4)+('2. Monitor Criteria'!$D$4*'1. Data'!$CE50)+'2. Monitor Criteria'!$C$6,IF('1. Data'!$BW50=2,($Q50*'2. Monitor Criteria'!$C$4)+('2. Monitor Criteria'!$D$4*'1. Data'!$CE50)+'2. Monitor Criteria'!$D$6,IF('1. Data'!$BW50=5,($Q50*'2. Monitor Criteria'!$C$4)+('2. Monitor Criteria'!$D$4*'1. Data'!$CE50)+'2. Monitor Criteria'!$F$6,($Q50*'2. Monitor Criteria'!$C$4)+('2. Monitor Criteria'!$D$4*'1. Data'!$CE50)+'2. Monitor Criteria'!$E$6)))</f>
        <v>55.194410000000005</v>
      </c>
      <c r="CH50" s="51">
        <f>CD50-('2. Monitor Criteria'!$D$4*CE50)</f>
        <v>52.831499999999991</v>
      </c>
      <c r="CI50" s="49">
        <f>IF($BY50=0,CH50,IF($BY50=1,CH50-('2. Monitor Criteria'!$B$10*'1. Data'!CG50),CH50-('2. Monitor Criteria'!$C$10*'1. Data'!CG50)))</f>
        <v>52.831499999999991</v>
      </c>
      <c r="CJ50" s="51">
        <f>IF($CA50=TRUE,CI50-(CG50*'2. Monitor Criteria'!$E$10),CI50)</f>
        <v>52.831499999999991</v>
      </c>
      <c r="CK50" s="51">
        <f>IF($BZ50=TRUE,CJ50-('1. Data'!CG50*'2. Monitor Criteria'!$D$10),CJ50)</f>
        <v>52.831499999999991</v>
      </c>
    </row>
    <row r="51" spans="1:89" s="39" customFormat="1" ht="15.75" customHeight="1" x14ac:dyDescent="0.2">
      <c r="A51" s="39">
        <v>67</v>
      </c>
      <c r="B51" s="46" t="s">
        <v>72</v>
      </c>
      <c r="C51" s="46" t="s">
        <v>187</v>
      </c>
      <c r="D51" s="47">
        <v>41940</v>
      </c>
      <c r="E51" s="46" t="s">
        <v>74</v>
      </c>
      <c r="F51" s="46"/>
      <c r="G51" s="46" t="s">
        <v>1307</v>
      </c>
      <c r="H51" s="46" t="s">
        <v>75</v>
      </c>
      <c r="I51" s="46" t="s">
        <v>88</v>
      </c>
      <c r="J51" s="46"/>
      <c r="K51" s="46" t="s">
        <v>77</v>
      </c>
      <c r="L51" s="46"/>
      <c r="M51" s="48">
        <v>1000</v>
      </c>
      <c r="N51" s="48">
        <v>11.3</v>
      </c>
      <c r="O51" s="48">
        <v>20</v>
      </c>
      <c r="P51" s="48">
        <v>23</v>
      </c>
      <c r="Q51" s="48">
        <v>226.04</v>
      </c>
      <c r="R51" s="48">
        <v>1.78</v>
      </c>
      <c r="S51" s="48">
        <v>1080</v>
      </c>
      <c r="T51" s="48">
        <v>1920</v>
      </c>
      <c r="U51" s="48">
        <v>2.1</v>
      </c>
      <c r="V51" s="48">
        <v>9174</v>
      </c>
      <c r="W51" s="48">
        <v>60</v>
      </c>
      <c r="X51" s="48">
        <v>0.3</v>
      </c>
      <c r="Y51" s="46" t="s">
        <v>83</v>
      </c>
      <c r="Z51" s="46" t="s">
        <v>83</v>
      </c>
      <c r="AA51" s="46"/>
      <c r="AB51" s="46"/>
      <c r="AC51" s="46" t="s">
        <v>80</v>
      </c>
      <c r="AD51" s="46" t="s">
        <v>81</v>
      </c>
      <c r="AE51" s="46" t="s">
        <v>188</v>
      </c>
      <c r="AF51" s="46"/>
      <c r="AG51" s="46" t="s">
        <v>83</v>
      </c>
      <c r="AH51" s="46"/>
      <c r="AI51" s="46" t="s">
        <v>189</v>
      </c>
      <c r="AJ51" s="46" t="s">
        <v>83</v>
      </c>
      <c r="AK51" s="46" t="s">
        <v>84</v>
      </c>
      <c r="AL51" s="46"/>
      <c r="AM51" s="46" t="s">
        <v>83</v>
      </c>
      <c r="AN51" s="46" t="s">
        <v>83</v>
      </c>
      <c r="AO51" s="46" t="s">
        <v>83</v>
      </c>
      <c r="AP51" s="46" t="s">
        <v>85</v>
      </c>
      <c r="AQ51" s="46" t="s">
        <v>190</v>
      </c>
      <c r="AR51" s="46" t="s">
        <v>81</v>
      </c>
      <c r="AS51" s="46" t="s">
        <v>86</v>
      </c>
      <c r="AT51" s="46"/>
      <c r="AU51" s="48">
        <v>1</v>
      </c>
      <c r="AV51" s="46" t="s">
        <v>81</v>
      </c>
      <c r="AW51" s="46" t="s">
        <v>81</v>
      </c>
      <c r="AX51" s="48">
        <v>250</v>
      </c>
      <c r="AY51" s="48">
        <v>330</v>
      </c>
      <c r="AZ51" s="48">
        <v>256</v>
      </c>
      <c r="BA51" s="48">
        <v>200</v>
      </c>
      <c r="BB51" s="46"/>
      <c r="BC51" s="46"/>
      <c r="BD51" s="48">
        <v>17.190000000000001</v>
      </c>
      <c r="BE51" s="46"/>
      <c r="BF51" s="48">
        <v>0.72</v>
      </c>
      <c r="BG51" s="48">
        <v>0.54</v>
      </c>
      <c r="BH51" s="46"/>
      <c r="BI51" s="48">
        <v>0.4</v>
      </c>
      <c r="BJ51" s="48">
        <v>56.82</v>
      </c>
      <c r="BK51" s="48">
        <v>56.82</v>
      </c>
      <c r="BL51" s="48">
        <v>58.4</v>
      </c>
      <c r="BM51" s="46"/>
      <c r="BN51" s="46"/>
      <c r="BO51" s="48">
        <v>0.4</v>
      </c>
      <c r="BP51" s="48">
        <v>0.72</v>
      </c>
      <c r="BQ51" s="48">
        <v>0.54</v>
      </c>
      <c r="BR51" s="48">
        <v>17.170000000000002</v>
      </c>
      <c r="BS51" s="48">
        <v>56.73</v>
      </c>
      <c r="BT51" s="46"/>
      <c r="BU51" s="48">
        <v>0</v>
      </c>
      <c r="BV51" s="39">
        <v>67</v>
      </c>
      <c r="BW51" s="39">
        <f t="shared" si="0"/>
        <v>3</v>
      </c>
      <c r="BX51" s="39">
        <f>IF(COUNTIF($C$2:C51,C51)=1,1,0)</f>
        <v>1</v>
      </c>
      <c r="BY51" s="39">
        <f t="shared" si="1"/>
        <v>0</v>
      </c>
      <c r="BZ51" s="39" t="b">
        <f t="shared" si="2"/>
        <v>0</v>
      </c>
      <c r="CA51" s="39" t="b">
        <f t="array" ref="CA51">ISNUMBER(SEARCH("Touch Screen",$AI51))</f>
        <v>1</v>
      </c>
      <c r="CB51" s="39" t="b">
        <f t="array" ref="CB51">ISNUMBER(SEARCH("Occupancy Sensor",$AI51))</f>
        <v>0</v>
      </c>
      <c r="CC51" s="39" t="b">
        <f t="array" ref="CC51">ISNUMBER(SEARCH("Full Network Connectivity",$AI51))</f>
        <v>0</v>
      </c>
      <c r="CD51" s="49">
        <f t="shared" si="3"/>
        <v>56.804219999999994</v>
      </c>
      <c r="CE51" s="50">
        <f t="shared" si="5"/>
        <v>2.1</v>
      </c>
      <c r="CF51" s="39">
        <f t="shared" si="4"/>
        <v>3</v>
      </c>
      <c r="CG51" s="49">
        <f>IF($BW51=1,($Q51*'2. Monitor Criteria'!$C$4)+('2. Monitor Criteria'!$D$4*'1. Data'!$CE51)+'2. Monitor Criteria'!$C$6,IF('1. Data'!$BW51=2,($Q51*'2. Monitor Criteria'!$C$4)+('2. Monitor Criteria'!$D$4*'1. Data'!$CE51)+'2. Monitor Criteria'!$D$6,IF('1. Data'!$BW51=5,($Q51*'2. Monitor Criteria'!$C$4)+('2. Monitor Criteria'!$D$4*'1. Data'!$CE51)+'2. Monitor Criteria'!$F$6,($Q51*'2. Monitor Criteria'!$C$4)+('2. Monitor Criteria'!$D$4*'1. Data'!$CE51)+'2. Monitor Criteria'!$E$6)))</f>
        <v>44.661920000000009</v>
      </c>
      <c r="CH51" s="51">
        <f>CD51-('2. Monitor Criteria'!$D$4*CE51)</f>
        <v>48.425219999999996</v>
      </c>
      <c r="CI51" s="49">
        <f>IF($BY51=0,CH51,IF($BY51=1,CH51-('2. Monitor Criteria'!$B$10*'1. Data'!CG51),CH51-('2. Monitor Criteria'!$C$10*'1. Data'!CG51)))</f>
        <v>48.425219999999996</v>
      </c>
      <c r="CJ51" s="51">
        <f>IF($CA51=TRUE,CI51-(CG51*'2. Monitor Criteria'!$E$10),CI51)</f>
        <v>39.492835999999997</v>
      </c>
      <c r="CK51" s="51">
        <f>IF($BZ51=TRUE,CJ51-('1. Data'!CG51*'2. Monitor Criteria'!$D$10),CJ51)</f>
        <v>39.492835999999997</v>
      </c>
    </row>
    <row r="52" spans="1:89" s="39" customFormat="1" ht="15.75" customHeight="1" x14ac:dyDescent="0.2">
      <c r="A52" s="39">
        <v>68</v>
      </c>
      <c r="B52" s="46" t="s">
        <v>72</v>
      </c>
      <c r="C52" s="46" t="s">
        <v>1311</v>
      </c>
      <c r="D52" s="47">
        <v>42902</v>
      </c>
      <c r="E52" s="46" t="s">
        <v>74</v>
      </c>
      <c r="F52" s="46"/>
      <c r="G52" s="46" t="s">
        <v>1307</v>
      </c>
      <c r="H52" s="46" t="s">
        <v>75</v>
      </c>
      <c r="I52" s="46" t="s">
        <v>88</v>
      </c>
      <c r="J52" s="46"/>
      <c r="K52" s="46" t="s">
        <v>77</v>
      </c>
      <c r="L52" s="46"/>
      <c r="M52" s="48">
        <v>1000</v>
      </c>
      <c r="N52" s="48">
        <v>13.2</v>
      </c>
      <c r="O52" s="48">
        <v>23.5</v>
      </c>
      <c r="P52" s="48">
        <v>26.9</v>
      </c>
      <c r="Q52" s="48">
        <v>311.5</v>
      </c>
      <c r="R52" s="48">
        <v>1.78</v>
      </c>
      <c r="S52" s="48">
        <v>1440</v>
      </c>
      <c r="T52" s="48">
        <v>2560</v>
      </c>
      <c r="U52" s="48">
        <v>3.7</v>
      </c>
      <c r="V52" s="48">
        <v>11834</v>
      </c>
      <c r="W52" s="48">
        <v>60</v>
      </c>
      <c r="X52" s="48">
        <v>0.3</v>
      </c>
      <c r="Y52" s="46" t="s">
        <v>83</v>
      </c>
      <c r="Z52" s="46" t="s">
        <v>83</v>
      </c>
      <c r="AA52" s="46"/>
      <c r="AB52" s="46"/>
      <c r="AC52" s="46" t="s">
        <v>81</v>
      </c>
      <c r="AD52" s="46" t="s">
        <v>81</v>
      </c>
      <c r="AE52" s="46" t="s">
        <v>82</v>
      </c>
      <c r="AF52" s="46"/>
      <c r="AG52" s="46" t="s">
        <v>83</v>
      </c>
      <c r="AH52" s="46"/>
      <c r="AI52" s="46" t="s">
        <v>83</v>
      </c>
      <c r="AJ52" s="46" t="s">
        <v>83</v>
      </c>
      <c r="AK52" s="46" t="s">
        <v>84</v>
      </c>
      <c r="AL52" s="46"/>
      <c r="AM52" s="46" t="s">
        <v>83</v>
      </c>
      <c r="AN52" s="46" t="s">
        <v>83</v>
      </c>
      <c r="AO52" s="46" t="s">
        <v>83</v>
      </c>
      <c r="AP52" s="46" t="s">
        <v>91</v>
      </c>
      <c r="AQ52" s="46"/>
      <c r="AR52" s="46" t="s">
        <v>81</v>
      </c>
      <c r="AS52" s="46" t="s">
        <v>86</v>
      </c>
      <c r="AT52" s="46"/>
      <c r="AU52" s="48">
        <v>5</v>
      </c>
      <c r="AV52" s="46" t="s">
        <v>81</v>
      </c>
      <c r="AW52" s="46" t="s">
        <v>81</v>
      </c>
      <c r="AX52" s="48">
        <v>250</v>
      </c>
      <c r="AY52" s="48">
        <v>282</v>
      </c>
      <c r="AZ52" s="48">
        <v>234</v>
      </c>
      <c r="BA52" s="48">
        <v>200</v>
      </c>
      <c r="BB52" s="46"/>
      <c r="BC52" s="46"/>
      <c r="BD52" s="48">
        <v>26.07</v>
      </c>
      <c r="BE52" s="46"/>
      <c r="BF52" s="48">
        <v>0.61</v>
      </c>
      <c r="BG52" s="48">
        <v>0</v>
      </c>
      <c r="BH52" s="46"/>
      <c r="BI52" s="48">
        <v>0.41</v>
      </c>
      <c r="BJ52" s="48">
        <v>83.4</v>
      </c>
      <c r="BK52" s="48">
        <v>83.4</v>
      </c>
      <c r="BL52" s="48">
        <v>85</v>
      </c>
      <c r="BM52" s="46"/>
      <c r="BN52" s="46"/>
      <c r="BO52" s="48">
        <v>0.43</v>
      </c>
      <c r="BP52" s="48">
        <v>0.61</v>
      </c>
      <c r="BQ52" s="48">
        <v>0</v>
      </c>
      <c r="BR52" s="48">
        <v>24.23</v>
      </c>
      <c r="BS52" s="48">
        <v>77.760000000000005</v>
      </c>
      <c r="BT52" s="46"/>
      <c r="BU52" s="48">
        <v>0</v>
      </c>
      <c r="BV52" s="39">
        <v>68</v>
      </c>
      <c r="BW52" s="39">
        <f t="shared" si="0"/>
        <v>4</v>
      </c>
      <c r="BX52" s="39">
        <f>IF(COUNTIF($C$2:C52,C52)=1,1,0)</f>
        <v>1</v>
      </c>
      <c r="BY52" s="39">
        <f t="shared" si="1"/>
        <v>0</v>
      </c>
      <c r="BZ52" s="39" t="b">
        <f t="shared" si="2"/>
        <v>0</v>
      </c>
      <c r="CA52" s="39" t="b">
        <f t="array" ref="CA52">ISNUMBER(SEARCH("Touch Screen",$AI52))</f>
        <v>0</v>
      </c>
      <c r="CB52" s="39" t="b">
        <f t="array" ref="CB52">ISNUMBER(SEARCH("Occupancy Sensor",$AI52))</f>
        <v>0</v>
      </c>
      <c r="CC52" s="39" t="b">
        <f t="array" ref="CC52">ISNUMBER(SEARCH("Full Network Connectivity",$AI52))</f>
        <v>0</v>
      </c>
      <c r="CD52" s="49">
        <f t="shared" si="3"/>
        <v>83.403959999999984</v>
      </c>
      <c r="CE52" s="50">
        <f t="shared" si="5"/>
        <v>3.7</v>
      </c>
      <c r="CF52" s="39">
        <f t="shared" si="4"/>
        <v>4</v>
      </c>
      <c r="CG52" s="49">
        <f>IF($BW52=1,($Q52*'2. Monitor Criteria'!$C$4)+('2. Monitor Criteria'!$D$4*'1. Data'!$CE52)+'2. Monitor Criteria'!$C$6,IF('1. Data'!$BW52=2,($Q52*'2. Monitor Criteria'!$C$4)+('2. Monitor Criteria'!$D$4*'1. Data'!$CE52)+'2. Monitor Criteria'!$D$6,IF('1. Data'!$BW52=5,($Q52*'2. Monitor Criteria'!$C$4)+('2. Monitor Criteria'!$D$4*'1. Data'!$CE52)+'2. Monitor Criteria'!$F$6,($Q52*'2. Monitor Criteria'!$C$4)+('2. Monitor Criteria'!$D$4*'1. Data'!$CE52)+'2. Monitor Criteria'!$E$6)))</f>
        <v>61.557500000000005</v>
      </c>
      <c r="CH52" s="51">
        <f>CD52-('2. Monitor Criteria'!$D$4*CE52)</f>
        <v>68.640959999999978</v>
      </c>
      <c r="CI52" s="49">
        <f>IF($BY52=0,CH52,IF($BY52=1,CH52-('2. Monitor Criteria'!$B$10*'1. Data'!CG52),CH52-('2. Monitor Criteria'!$C$10*'1. Data'!CG52)))</f>
        <v>68.640959999999978</v>
      </c>
      <c r="CJ52" s="51">
        <f>IF($CA52=TRUE,CI52-(CG52*'2. Monitor Criteria'!$E$10),CI52)</f>
        <v>68.640959999999978</v>
      </c>
      <c r="CK52" s="51">
        <f>IF($BZ52=TRUE,CJ52-('1. Data'!CG52*'2. Monitor Criteria'!$D$10),CJ52)</f>
        <v>68.640959999999978</v>
      </c>
    </row>
    <row r="53" spans="1:89" s="39" customFormat="1" ht="15.75" customHeight="1" x14ac:dyDescent="0.2">
      <c r="A53" s="39">
        <v>69</v>
      </c>
      <c r="B53" s="46" t="s">
        <v>72</v>
      </c>
      <c r="C53" s="46" t="s">
        <v>191</v>
      </c>
      <c r="D53" s="47">
        <v>42736</v>
      </c>
      <c r="E53" s="46" t="s">
        <v>74</v>
      </c>
      <c r="F53" s="46" t="s">
        <v>102</v>
      </c>
      <c r="G53" s="46" t="s">
        <v>1307</v>
      </c>
      <c r="H53" s="46" t="s">
        <v>75</v>
      </c>
      <c r="I53" s="46" t="s">
        <v>141</v>
      </c>
      <c r="J53" s="46" t="s">
        <v>103</v>
      </c>
      <c r="K53" s="46" t="s">
        <v>77</v>
      </c>
      <c r="L53" s="46" t="s">
        <v>103</v>
      </c>
      <c r="M53" s="48">
        <v>3000</v>
      </c>
      <c r="N53" s="48">
        <v>10.6</v>
      </c>
      <c r="O53" s="48">
        <v>18.8</v>
      </c>
      <c r="P53" s="48">
        <v>21.5</v>
      </c>
      <c r="Q53" s="48">
        <v>198.08</v>
      </c>
      <c r="R53" s="48">
        <v>1.78</v>
      </c>
      <c r="S53" s="48">
        <v>1080</v>
      </c>
      <c r="T53" s="48">
        <v>1920</v>
      </c>
      <c r="U53" s="48">
        <v>2.1</v>
      </c>
      <c r="V53" s="48">
        <v>10469</v>
      </c>
      <c r="W53" s="48">
        <v>60</v>
      </c>
      <c r="X53" s="48">
        <v>36.700000000000003</v>
      </c>
      <c r="Y53" s="46" t="s">
        <v>78</v>
      </c>
      <c r="Z53" s="46" t="s">
        <v>83</v>
      </c>
      <c r="AA53" s="46"/>
      <c r="AB53" s="46"/>
      <c r="AC53" s="46" t="s">
        <v>80</v>
      </c>
      <c r="AD53" s="46" t="s">
        <v>80</v>
      </c>
      <c r="AE53" s="46" t="s">
        <v>192</v>
      </c>
      <c r="AF53" s="46" t="s">
        <v>103</v>
      </c>
      <c r="AG53" s="46" t="s">
        <v>193</v>
      </c>
      <c r="AH53" s="46" t="s">
        <v>103</v>
      </c>
      <c r="AI53" s="46" t="s">
        <v>193</v>
      </c>
      <c r="AJ53" s="46" t="s">
        <v>83</v>
      </c>
      <c r="AK53" s="46" t="s">
        <v>90</v>
      </c>
      <c r="AL53" s="46" t="s">
        <v>103</v>
      </c>
      <c r="AM53" s="46" t="s">
        <v>83</v>
      </c>
      <c r="AN53" s="46" t="s">
        <v>83</v>
      </c>
      <c r="AO53" s="46" t="s">
        <v>83</v>
      </c>
      <c r="AP53" s="46" t="s">
        <v>91</v>
      </c>
      <c r="AQ53" s="46" t="s">
        <v>103</v>
      </c>
      <c r="AR53" s="46" t="s">
        <v>81</v>
      </c>
      <c r="AS53" s="46" t="s">
        <v>86</v>
      </c>
      <c r="AT53" s="46" t="s">
        <v>103</v>
      </c>
      <c r="AU53" s="48">
        <v>5</v>
      </c>
      <c r="AV53" s="46" t="s">
        <v>81</v>
      </c>
      <c r="AW53" s="46" t="s">
        <v>81</v>
      </c>
      <c r="AX53" s="48">
        <v>250</v>
      </c>
      <c r="AY53" s="48">
        <v>263.60000000000002</v>
      </c>
      <c r="AZ53" s="48">
        <v>224.1</v>
      </c>
      <c r="BA53" s="48">
        <v>200</v>
      </c>
      <c r="BB53" s="46"/>
      <c r="BC53" s="46"/>
      <c r="BD53" s="48">
        <v>17.29</v>
      </c>
      <c r="BE53" s="46"/>
      <c r="BF53" s="48">
        <v>0.32</v>
      </c>
      <c r="BG53" s="48">
        <v>0.32</v>
      </c>
      <c r="BH53" s="46"/>
      <c r="BI53" s="48">
        <v>0.26</v>
      </c>
      <c r="BJ53" s="48">
        <v>54.84</v>
      </c>
      <c r="BK53" s="48">
        <v>54.84</v>
      </c>
      <c r="BL53" s="48">
        <v>58.2</v>
      </c>
      <c r="BM53" s="46"/>
      <c r="BN53" s="46"/>
      <c r="BO53" s="48">
        <v>0.34</v>
      </c>
      <c r="BP53" s="48">
        <v>0.4</v>
      </c>
      <c r="BQ53" s="48">
        <v>0.4</v>
      </c>
      <c r="BR53" s="48">
        <v>17.559999999999999</v>
      </c>
      <c r="BS53" s="48">
        <v>56.11</v>
      </c>
      <c r="BT53" s="46"/>
      <c r="BU53" s="48">
        <v>0</v>
      </c>
      <c r="BV53" s="39">
        <v>69</v>
      </c>
      <c r="BW53" s="39">
        <f t="shared" si="0"/>
        <v>2</v>
      </c>
      <c r="BX53" s="39">
        <f>IF(COUNTIF($C$2:C53,C53)=1,1,0)</f>
        <v>1</v>
      </c>
      <c r="BY53" s="39">
        <f t="shared" si="1"/>
        <v>0</v>
      </c>
      <c r="BZ53" s="39" t="b">
        <f t="shared" si="2"/>
        <v>0</v>
      </c>
      <c r="CA53" s="39" t="b">
        <f t="array" ref="CA53">ISNUMBER(SEARCH("Touch Screen",$AI53))</f>
        <v>1</v>
      </c>
      <c r="CB53" s="39" t="b">
        <f t="array" ref="CB53">ISNUMBER(SEARCH("Occupancy Sensor",$AI53))</f>
        <v>0</v>
      </c>
      <c r="CC53" s="39" t="b">
        <f t="array" ref="CC53">ISNUMBER(SEARCH("Full Network Connectivity",$AI53))</f>
        <v>0</v>
      </c>
      <c r="CD53" s="49">
        <f t="shared" si="3"/>
        <v>54.83321999999999</v>
      </c>
      <c r="CE53" s="50">
        <f t="shared" si="5"/>
        <v>2.1</v>
      </c>
      <c r="CF53" s="39">
        <f t="shared" si="4"/>
        <v>2</v>
      </c>
      <c r="CG53" s="49">
        <f>IF($BW53=1,($Q53*'2. Monitor Criteria'!$C$4)+('2. Monitor Criteria'!$D$4*'1. Data'!$CE53)+'2. Monitor Criteria'!$C$6,IF('1. Data'!$BW53=2,($Q53*'2. Monitor Criteria'!$C$4)+('2. Monitor Criteria'!$D$4*'1. Data'!$CE53)+'2. Monitor Criteria'!$D$6,IF('1. Data'!$BW53=5,($Q53*'2. Monitor Criteria'!$C$4)+('2. Monitor Criteria'!$D$4*'1. Data'!$CE53)+'2. Monitor Criteria'!$F$6,($Q53*'2. Monitor Criteria'!$C$4)+('2. Monitor Criteria'!$D$4*'1. Data'!$CE53)+'2. Monitor Criteria'!$E$6)))</f>
        <v>42.752839999999999</v>
      </c>
      <c r="CH53" s="51">
        <f>CD53-('2. Monitor Criteria'!$D$4*CE53)</f>
        <v>46.454219999999992</v>
      </c>
      <c r="CI53" s="49">
        <f>IF($BY53=0,CH53,IF($BY53=1,CH53-('2. Monitor Criteria'!$B$10*'1. Data'!CG53),CH53-('2. Monitor Criteria'!$C$10*'1. Data'!CG53)))</f>
        <v>46.454219999999992</v>
      </c>
      <c r="CJ53" s="51">
        <f>IF($CA53=TRUE,CI53-(CG53*'2. Monitor Criteria'!$E$10),CI53)</f>
        <v>37.903651999999994</v>
      </c>
      <c r="CK53" s="51">
        <f>IF($BZ53=TRUE,CJ53-('1. Data'!CG53*'2. Monitor Criteria'!$D$10),CJ53)</f>
        <v>37.903651999999994</v>
      </c>
    </row>
    <row r="54" spans="1:89" s="39" customFormat="1" ht="15.75" customHeight="1" x14ac:dyDescent="0.2">
      <c r="A54" s="39">
        <v>70</v>
      </c>
      <c r="B54" s="46" t="s">
        <v>72</v>
      </c>
      <c r="C54" s="46" t="s">
        <v>1312</v>
      </c>
      <c r="D54" s="47">
        <v>42859</v>
      </c>
      <c r="E54" s="46" t="s">
        <v>74</v>
      </c>
      <c r="F54" s="46"/>
      <c r="G54" s="46" t="s">
        <v>1307</v>
      </c>
      <c r="H54" s="46" t="s">
        <v>75</v>
      </c>
      <c r="I54" s="46" t="s">
        <v>88</v>
      </c>
      <c r="J54" s="46"/>
      <c r="K54" s="46" t="s">
        <v>77</v>
      </c>
      <c r="L54" s="46"/>
      <c r="M54" s="48">
        <v>500</v>
      </c>
      <c r="N54" s="48">
        <v>13.3</v>
      </c>
      <c r="O54" s="48">
        <v>10.6</v>
      </c>
      <c r="P54" s="48">
        <v>17</v>
      </c>
      <c r="Q54" s="48">
        <v>141.6</v>
      </c>
      <c r="R54" s="48">
        <v>1.25</v>
      </c>
      <c r="S54" s="48">
        <v>1280</v>
      </c>
      <c r="T54" s="48">
        <v>1024</v>
      </c>
      <c r="U54" s="48">
        <v>1.3</v>
      </c>
      <c r="V54" s="48">
        <v>9257</v>
      </c>
      <c r="W54" s="48">
        <v>60</v>
      </c>
      <c r="X54" s="48">
        <v>0</v>
      </c>
      <c r="Y54" s="46" t="s">
        <v>78</v>
      </c>
      <c r="Z54" s="46" t="s">
        <v>83</v>
      </c>
      <c r="AA54" s="48">
        <v>176</v>
      </c>
      <c r="AB54" s="48">
        <v>176</v>
      </c>
      <c r="AC54" s="46" t="s">
        <v>81</v>
      </c>
      <c r="AD54" s="46" t="s">
        <v>80</v>
      </c>
      <c r="AE54" s="46" t="s">
        <v>1288</v>
      </c>
      <c r="AF54" s="46"/>
      <c r="AG54" s="46" t="s">
        <v>83</v>
      </c>
      <c r="AH54" s="46"/>
      <c r="AI54" s="46" t="s">
        <v>83</v>
      </c>
      <c r="AJ54" s="46" t="s">
        <v>83</v>
      </c>
      <c r="AK54" s="46" t="s">
        <v>94</v>
      </c>
      <c r="AL54" s="46"/>
      <c r="AM54" s="46" t="s">
        <v>83</v>
      </c>
      <c r="AN54" s="46" t="s">
        <v>83</v>
      </c>
      <c r="AO54" s="46" t="s">
        <v>83</v>
      </c>
      <c r="AP54" s="46" t="s">
        <v>91</v>
      </c>
      <c r="AQ54" s="46"/>
      <c r="AR54" s="46" t="s">
        <v>81</v>
      </c>
      <c r="AS54" s="46" t="s">
        <v>86</v>
      </c>
      <c r="AT54" s="46"/>
      <c r="AU54" s="48">
        <v>1</v>
      </c>
      <c r="AV54" s="46" t="s">
        <v>81</v>
      </c>
      <c r="AW54" s="46" t="s">
        <v>80</v>
      </c>
      <c r="AX54" s="48">
        <v>250</v>
      </c>
      <c r="AY54" s="48">
        <v>319.10000000000002</v>
      </c>
      <c r="AZ54" s="48">
        <v>303.89999999999998</v>
      </c>
      <c r="BA54" s="48">
        <v>200</v>
      </c>
      <c r="BB54" s="46"/>
      <c r="BC54" s="46"/>
      <c r="BD54" s="48">
        <v>8.81</v>
      </c>
      <c r="BE54" s="46"/>
      <c r="BF54" s="48">
        <v>0.23</v>
      </c>
      <c r="BG54" s="46"/>
      <c r="BH54" s="46"/>
      <c r="BI54" s="48">
        <v>0.13</v>
      </c>
      <c r="BJ54" s="48">
        <v>28.35</v>
      </c>
      <c r="BK54" s="46"/>
      <c r="BL54" s="46"/>
      <c r="BM54" s="46"/>
      <c r="BN54" s="46"/>
      <c r="BO54" s="48">
        <v>0.16</v>
      </c>
      <c r="BP54" s="48">
        <v>0.27</v>
      </c>
      <c r="BQ54" s="46"/>
      <c r="BR54" s="48">
        <v>8.81</v>
      </c>
      <c r="BS54" s="48">
        <v>28.51</v>
      </c>
      <c r="BT54" s="46"/>
      <c r="BU54" s="48">
        <v>0</v>
      </c>
      <c r="BV54" s="39">
        <v>70</v>
      </c>
      <c r="BW54" s="39">
        <f t="shared" si="0"/>
        <v>1</v>
      </c>
      <c r="BX54" s="39">
        <f>IF(COUNTIF($C$2:C54,C54)=1,1,0)</f>
        <v>1</v>
      </c>
      <c r="BY54" s="39">
        <f t="shared" si="1"/>
        <v>0</v>
      </c>
      <c r="BZ54" s="39" t="b">
        <f t="shared" si="2"/>
        <v>0</v>
      </c>
      <c r="CA54" s="39" t="b">
        <f t="array" ref="CA54">ISNUMBER(SEARCH("Touch Screen",$AI54))</f>
        <v>0</v>
      </c>
      <c r="CB54" s="39" t="b">
        <f t="array" ref="CB54">ISNUMBER(SEARCH("Occupancy Sensor",$AI54))</f>
        <v>0</v>
      </c>
      <c r="CC54" s="39" t="b">
        <f t="array" ref="CC54">ISNUMBER(SEARCH("Full Network Connectivity",$AI54))</f>
        <v>0</v>
      </c>
      <c r="CD54" s="49">
        <f t="shared" si="3"/>
        <v>28.321079999999998</v>
      </c>
      <c r="CE54" s="50">
        <f t="shared" si="5"/>
        <v>1.3</v>
      </c>
      <c r="CF54" s="39">
        <f t="shared" si="4"/>
        <v>1</v>
      </c>
      <c r="CG54" s="49">
        <f>IF($BW54=1,($Q54*'2. Monitor Criteria'!$C$4)+('2. Monitor Criteria'!$D$4*'1. Data'!$CE54)+'2. Monitor Criteria'!$C$6,IF('1. Data'!$BW54=2,($Q54*'2. Monitor Criteria'!$C$4)+('2. Monitor Criteria'!$D$4*'1. Data'!$CE54)+'2. Monitor Criteria'!$D$6,IF('1. Data'!$BW54=5,($Q54*'2. Monitor Criteria'!$C$4)+('2. Monitor Criteria'!$D$4*'1. Data'!$CE54)+'2. Monitor Criteria'!$F$6,($Q54*'2. Monitor Criteria'!$C$4)+('2. Monitor Criteria'!$D$4*'1. Data'!$CE54)+'2. Monitor Criteria'!$E$6)))</f>
        <v>31.383800000000001</v>
      </c>
      <c r="CH54" s="51">
        <f>CD54-('2. Monitor Criteria'!$D$4*CE54)</f>
        <v>23.134079999999997</v>
      </c>
      <c r="CI54" s="49">
        <f>IF($BY54=0,CH54,IF($BY54=1,CH54-('2. Monitor Criteria'!$B$10*'1. Data'!CG54),CH54-('2. Monitor Criteria'!$C$10*'1. Data'!CG54)))</f>
        <v>23.134079999999997</v>
      </c>
      <c r="CJ54" s="51">
        <f>IF($CA54=TRUE,CI54-(CG54*'2. Monitor Criteria'!$E$10),CI54)</f>
        <v>23.134079999999997</v>
      </c>
      <c r="CK54" s="51">
        <f>IF($BZ54=TRUE,CJ54-('1. Data'!CG54*'2. Monitor Criteria'!$D$10),CJ54)</f>
        <v>23.134079999999997</v>
      </c>
    </row>
    <row r="55" spans="1:89" s="39" customFormat="1" ht="15.75" customHeight="1" x14ac:dyDescent="0.2">
      <c r="A55" s="39">
        <v>71</v>
      </c>
      <c r="B55" s="46" t="s">
        <v>72</v>
      </c>
      <c r="C55" s="46" t="s">
        <v>194</v>
      </c>
      <c r="D55" s="47">
        <v>42736</v>
      </c>
      <c r="E55" s="46" t="s">
        <v>74</v>
      </c>
      <c r="F55" s="46" t="s">
        <v>103</v>
      </c>
      <c r="G55" s="46" t="s">
        <v>1307</v>
      </c>
      <c r="H55" s="46" t="s">
        <v>75</v>
      </c>
      <c r="I55" s="46" t="s">
        <v>76</v>
      </c>
      <c r="J55" s="46" t="s">
        <v>103</v>
      </c>
      <c r="K55" s="46" t="s">
        <v>77</v>
      </c>
      <c r="L55" s="46" t="s">
        <v>103</v>
      </c>
      <c r="M55" s="48">
        <v>1000</v>
      </c>
      <c r="N55" s="48">
        <v>9</v>
      </c>
      <c r="O55" s="48">
        <v>16.100000000000001</v>
      </c>
      <c r="P55" s="48">
        <v>18.5</v>
      </c>
      <c r="Q55" s="48">
        <v>146.30000000000001</v>
      </c>
      <c r="R55" s="48">
        <v>1.78</v>
      </c>
      <c r="S55" s="48">
        <v>768</v>
      </c>
      <c r="T55" s="48">
        <v>1366</v>
      </c>
      <c r="U55" s="48">
        <v>1</v>
      </c>
      <c r="V55" s="48">
        <v>7176</v>
      </c>
      <c r="W55" s="48">
        <v>60</v>
      </c>
      <c r="X55" s="48">
        <v>29.7</v>
      </c>
      <c r="Y55" s="46" t="s">
        <v>78</v>
      </c>
      <c r="Z55" s="46" t="s">
        <v>83</v>
      </c>
      <c r="AA55" s="46"/>
      <c r="AB55" s="46"/>
      <c r="AC55" s="46" t="s">
        <v>81</v>
      </c>
      <c r="AD55" s="46" t="s">
        <v>80</v>
      </c>
      <c r="AE55" s="46" t="s">
        <v>195</v>
      </c>
      <c r="AF55" s="46" t="s">
        <v>103</v>
      </c>
      <c r="AG55" s="46" t="s">
        <v>83</v>
      </c>
      <c r="AH55" s="46" t="s">
        <v>103</v>
      </c>
      <c r="AI55" s="46" t="s">
        <v>83</v>
      </c>
      <c r="AJ55" s="46" t="s">
        <v>83</v>
      </c>
      <c r="AK55" s="46" t="s">
        <v>195</v>
      </c>
      <c r="AL55" s="46" t="s">
        <v>103</v>
      </c>
      <c r="AM55" s="46" t="s">
        <v>83</v>
      </c>
      <c r="AN55" s="46" t="s">
        <v>83</v>
      </c>
      <c r="AO55" s="46" t="s">
        <v>83</v>
      </c>
      <c r="AP55" s="46" t="s">
        <v>91</v>
      </c>
      <c r="AQ55" s="46" t="s">
        <v>103</v>
      </c>
      <c r="AR55" s="46" t="s">
        <v>81</v>
      </c>
      <c r="AS55" s="46" t="s">
        <v>86</v>
      </c>
      <c r="AT55" s="46" t="s">
        <v>103</v>
      </c>
      <c r="AU55" s="48">
        <v>0</v>
      </c>
      <c r="AV55" s="46" t="s">
        <v>81</v>
      </c>
      <c r="AW55" s="46" t="s">
        <v>81</v>
      </c>
      <c r="AX55" s="48">
        <v>250</v>
      </c>
      <c r="AY55" s="48">
        <v>270</v>
      </c>
      <c r="AZ55" s="48">
        <v>221</v>
      </c>
      <c r="BA55" s="48">
        <v>200</v>
      </c>
      <c r="BB55" s="46"/>
      <c r="BC55" s="46"/>
      <c r="BD55" s="48">
        <v>8.43</v>
      </c>
      <c r="BE55" s="46"/>
      <c r="BF55" s="48">
        <v>0.31</v>
      </c>
      <c r="BG55" s="46"/>
      <c r="BH55" s="46"/>
      <c r="BI55" s="48">
        <v>0.24</v>
      </c>
      <c r="BJ55" s="48">
        <v>27.62</v>
      </c>
      <c r="BK55" s="48">
        <v>27.62</v>
      </c>
      <c r="BL55" s="48">
        <v>35</v>
      </c>
      <c r="BM55" s="46"/>
      <c r="BN55" s="46"/>
      <c r="BO55" s="48">
        <v>0.25</v>
      </c>
      <c r="BP55" s="48">
        <v>0.36</v>
      </c>
      <c r="BQ55" s="46"/>
      <c r="BR55" s="48">
        <v>8.89</v>
      </c>
      <c r="BS55" s="48">
        <v>29.31</v>
      </c>
      <c r="BT55" s="46"/>
      <c r="BU55" s="48">
        <v>0</v>
      </c>
      <c r="BV55" s="39">
        <v>71</v>
      </c>
      <c r="BW55" s="39">
        <f t="shared" si="0"/>
        <v>1</v>
      </c>
      <c r="BX55" s="39">
        <f>IF(COUNTIF($C$2:C55,C55)=1,1,0)</f>
        <v>1</v>
      </c>
      <c r="BY55" s="39">
        <f t="shared" si="1"/>
        <v>0</v>
      </c>
      <c r="BZ55" s="39" t="b">
        <f t="shared" si="2"/>
        <v>0</v>
      </c>
      <c r="CA55" s="39" t="b">
        <f t="array" ref="CA55">ISNUMBER(SEARCH("Touch Screen",$AI55))</f>
        <v>0</v>
      </c>
      <c r="CB55" s="39" t="b">
        <f t="array" ref="CB55">ISNUMBER(SEARCH("Occupancy Sensor",$AI55))</f>
        <v>0</v>
      </c>
      <c r="CC55" s="39" t="b">
        <f t="array" ref="CC55">ISNUMBER(SEARCH("Full Network Connectivity",$AI55))</f>
        <v>0</v>
      </c>
      <c r="CD55" s="49">
        <f t="shared" si="3"/>
        <v>27.611520000000002</v>
      </c>
      <c r="CE55" s="50">
        <f t="shared" si="5"/>
        <v>1</v>
      </c>
      <c r="CF55" s="39">
        <f t="shared" si="4"/>
        <v>1</v>
      </c>
      <c r="CG55" s="49">
        <f>IF($BW55=1,($Q55*'2. Monitor Criteria'!$C$4)+('2. Monitor Criteria'!$D$4*'1. Data'!$CE55)+'2. Monitor Criteria'!$C$6,IF('1. Data'!$BW55=2,($Q55*'2. Monitor Criteria'!$C$4)+('2. Monitor Criteria'!$D$4*'1. Data'!$CE55)+'2. Monitor Criteria'!$D$6,IF('1. Data'!$BW55=5,($Q55*'2. Monitor Criteria'!$C$4)+('2. Monitor Criteria'!$D$4*'1. Data'!$CE55)+'2. Monitor Criteria'!$F$6,($Q55*'2. Monitor Criteria'!$C$4)+('2. Monitor Criteria'!$D$4*'1. Data'!$CE55)+'2. Monitor Criteria'!$E$6)))</f>
        <v>30.764900000000004</v>
      </c>
      <c r="CH55" s="51">
        <f>CD55-('2. Monitor Criteria'!$D$4*CE55)</f>
        <v>23.621520000000004</v>
      </c>
      <c r="CI55" s="49">
        <f>IF($BY55=0,CH55,IF($BY55=1,CH55-('2. Monitor Criteria'!$B$10*'1. Data'!CG55),CH55-('2. Monitor Criteria'!$C$10*'1. Data'!CG55)))</f>
        <v>23.621520000000004</v>
      </c>
      <c r="CJ55" s="51">
        <f>IF($CA55=TRUE,CI55-(CG55*'2. Monitor Criteria'!$E$10),CI55)</f>
        <v>23.621520000000004</v>
      </c>
      <c r="CK55" s="51">
        <f>IF($BZ55=TRUE,CJ55-('1. Data'!CG55*'2. Monitor Criteria'!$D$10),CJ55)</f>
        <v>23.621520000000004</v>
      </c>
    </row>
    <row r="56" spans="1:89" s="39" customFormat="1" ht="15.75" customHeight="1" x14ac:dyDescent="0.2">
      <c r="A56" s="39">
        <v>72</v>
      </c>
      <c r="B56" s="46" t="s">
        <v>72</v>
      </c>
      <c r="C56" s="46" t="s">
        <v>1313</v>
      </c>
      <c r="D56" s="47">
        <v>42917</v>
      </c>
      <c r="E56" s="46" t="s">
        <v>1314</v>
      </c>
      <c r="F56" s="46"/>
      <c r="G56" s="46" t="s">
        <v>1307</v>
      </c>
      <c r="H56" s="46" t="s">
        <v>75</v>
      </c>
      <c r="I56" s="46" t="s">
        <v>88</v>
      </c>
      <c r="J56" s="46"/>
      <c r="K56" s="46" t="s">
        <v>77</v>
      </c>
      <c r="L56" s="46"/>
      <c r="M56" s="48">
        <v>1000</v>
      </c>
      <c r="N56" s="48">
        <v>9.1</v>
      </c>
      <c r="O56" s="48">
        <v>16.100000000000001</v>
      </c>
      <c r="P56" s="48">
        <v>18.5</v>
      </c>
      <c r="Q56" s="48">
        <v>146.35</v>
      </c>
      <c r="R56" s="48">
        <v>1.78</v>
      </c>
      <c r="S56" s="48">
        <v>768</v>
      </c>
      <c r="T56" s="48">
        <v>1366</v>
      </c>
      <c r="U56" s="48">
        <v>1</v>
      </c>
      <c r="V56" s="48">
        <v>7168</v>
      </c>
      <c r="W56" s="48">
        <v>60</v>
      </c>
      <c r="X56" s="48">
        <v>33.6</v>
      </c>
      <c r="Y56" s="46" t="s">
        <v>78</v>
      </c>
      <c r="Z56" s="46" t="s">
        <v>83</v>
      </c>
      <c r="AA56" s="46"/>
      <c r="AB56" s="46"/>
      <c r="AC56" s="46" t="s">
        <v>81</v>
      </c>
      <c r="AD56" s="46" t="s">
        <v>81</v>
      </c>
      <c r="AE56" s="46" t="s">
        <v>1289</v>
      </c>
      <c r="AF56" s="46" t="s">
        <v>1315</v>
      </c>
      <c r="AG56" s="46" t="s">
        <v>83</v>
      </c>
      <c r="AH56" s="46"/>
      <c r="AI56" s="46" t="s">
        <v>83</v>
      </c>
      <c r="AJ56" s="46" t="s">
        <v>83</v>
      </c>
      <c r="AK56" s="46" t="s">
        <v>85</v>
      </c>
      <c r="AL56" s="46" t="s">
        <v>1315</v>
      </c>
      <c r="AM56" s="46" t="s">
        <v>83</v>
      </c>
      <c r="AN56" s="46" t="s">
        <v>83</v>
      </c>
      <c r="AO56" s="46" t="s">
        <v>83</v>
      </c>
      <c r="AP56" s="46" t="s">
        <v>91</v>
      </c>
      <c r="AQ56" s="46"/>
      <c r="AR56" s="46" t="s">
        <v>81</v>
      </c>
      <c r="AS56" s="46" t="s">
        <v>86</v>
      </c>
      <c r="AT56" s="46"/>
      <c r="AU56" s="48">
        <v>1</v>
      </c>
      <c r="AV56" s="46" t="s">
        <v>81</v>
      </c>
      <c r="AW56" s="46" t="s">
        <v>81</v>
      </c>
      <c r="AX56" s="48">
        <v>200</v>
      </c>
      <c r="AY56" s="48">
        <v>316</v>
      </c>
      <c r="AZ56" s="48">
        <v>286</v>
      </c>
      <c r="BA56" s="48">
        <v>202.5</v>
      </c>
      <c r="BB56" s="46"/>
      <c r="BC56" s="46"/>
      <c r="BD56" s="48">
        <v>7.87</v>
      </c>
      <c r="BE56" s="46"/>
      <c r="BF56" s="48">
        <v>0.12</v>
      </c>
      <c r="BG56" s="46"/>
      <c r="BH56" s="46"/>
      <c r="BI56" s="48">
        <v>0.09</v>
      </c>
      <c r="BJ56" s="48">
        <v>24.79</v>
      </c>
      <c r="BK56" s="48">
        <v>24.79</v>
      </c>
      <c r="BL56" s="48">
        <v>35</v>
      </c>
      <c r="BM56" s="46"/>
      <c r="BN56" s="46"/>
      <c r="BO56" s="48">
        <v>0.14000000000000001</v>
      </c>
      <c r="BP56" s="48">
        <v>0.15</v>
      </c>
      <c r="BQ56" s="46"/>
      <c r="BR56" s="48">
        <v>8.01</v>
      </c>
      <c r="BS56" s="48">
        <v>25.42</v>
      </c>
      <c r="BT56" s="46"/>
      <c r="BU56" s="48">
        <v>0</v>
      </c>
      <c r="BV56" s="39">
        <v>72</v>
      </c>
      <c r="BW56" s="39">
        <f t="shared" si="0"/>
        <v>1</v>
      </c>
      <c r="BX56" s="39">
        <f>IF(COUNTIF($C$2:C56,C56)=1,1,0)</f>
        <v>1</v>
      </c>
      <c r="BY56" s="39">
        <f t="shared" si="1"/>
        <v>0</v>
      </c>
      <c r="BZ56" s="39" t="b">
        <f t="shared" si="2"/>
        <v>0</v>
      </c>
      <c r="CA56" s="39" t="b">
        <f t="array" ref="CA56">ISNUMBER(SEARCH("Touch Screen",$AI56))</f>
        <v>0</v>
      </c>
      <c r="CB56" s="39" t="b">
        <f t="array" ref="CB56">ISNUMBER(SEARCH("Occupancy Sensor",$AI56))</f>
        <v>0</v>
      </c>
      <c r="CC56" s="39" t="b">
        <f t="array" ref="CC56">ISNUMBER(SEARCH("Full Network Connectivity",$AI56))</f>
        <v>0</v>
      </c>
      <c r="CD56" s="49">
        <f t="shared" si="3"/>
        <v>24.812699999999996</v>
      </c>
      <c r="CE56" s="50">
        <f t="shared" si="5"/>
        <v>1</v>
      </c>
      <c r="CF56" s="39">
        <f t="shared" si="4"/>
        <v>1</v>
      </c>
      <c r="CG56" s="49">
        <f>IF($BW56=1,($Q56*'2. Monitor Criteria'!$C$4)+('2. Monitor Criteria'!$D$4*'1. Data'!$CE56)+'2. Monitor Criteria'!$C$6,IF('1. Data'!$BW56=2,($Q56*'2. Monitor Criteria'!$C$4)+('2. Monitor Criteria'!$D$4*'1. Data'!$CE56)+'2. Monitor Criteria'!$D$6,IF('1. Data'!$BW56=5,($Q56*'2. Monitor Criteria'!$C$4)+('2. Monitor Criteria'!$D$4*'1. Data'!$CE56)+'2. Monitor Criteria'!$F$6,($Q56*'2. Monitor Criteria'!$C$4)+('2. Monitor Criteria'!$D$4*'1. Data'!$CE56)+'2. Monitor Criteria'!$E$6)))</f>
        <v>30.771050000000002</v>
      </c>
      <c r="CH56" s="51">
        <f>CD56-('2. Monitor Criteria'!$D$4*CE56)</f>
        <v>20.822699999999998</v>
      </c>
      <c r="CI56" s="49">
        <f>IF($BY56=0,CH56,IF($BY56=1,CH56-('2. Monitor Criteria'!$B$10*'1. Data'!CG56),CH56-('2. Monitor Criteria'!$C$10*'1. Data'!CG56)))</f>
        <v>20.822699999999998</v>
      </c>
      <c r="CJ56" s="51">
        <f>IF($CA56=TRUE,CI56-(CG56*'2. Monitor Criteria'!$E$10),CI56)</f>
        <v>20.822699999999998</v>
      </c>
      <c r="CK56" s="51">
        <f>IF($BZ56=TRUE,CJ56-('1. Data'!CG56*'2. Monitor Criteria'!$D$10),CJ56)</f>
        <v>20.822699999999998</v>
      </c>
    </row>
    <row r="57" spans="1:89" s="39" customFormat="1" ht="15.75" customHeight="1" x14ac:dyDescent="0.2">
      <c r="A57" s="39">
        <v>73</v>
      </c>
      <c r="B57" s="46" t="s">
        <v>72</v>
      </c>
      <c r="C57" s="46" t="s">
        <v>196</v>
      </c>
      <c r="D57" s="47">
        <v>42338</v>
      </c>
      <c r="E57" s="46" t="s">
        <v>74</v>
      </c>
      <c r="F57" s="46"/>
      <c r="G57" s="46" t="s">
        <v>1307</v>
      </c>
      <c r="H57" s="46" t="s">
        <v>75</v>
      </c>
      <c r="I57" s="46" t="s">
        <v>88</v>
      </c>
      <c r="J57" s="46"/>
      <c r="K57" s="46" t="s">
        <v>77</v>
      </c>
      <c r="L57" s="46"/>
      <c r="M57" s="48">
        <v>1000</v>
      </c>
      <c r="N57" s="48">
        <v>9.1</v>
      </c>
      <c r="O57" s="48">
        <v>16.100000000000001</v>
      </c>
      <c r="P57" s="48">
        <v>18.5</v>
      </c>
      <c r="Q57" s="48">
        <v>146.35</v>
      </c>
      <c r="R57" s="48">
        <v>1.78</v>
      </c>
      <c r="S57" s="48">
        <v>768</v>
      </c>
      <c r="T57" s="48">
        <v>1366</v>
      </c>
      <c r="U57" s="48">
        <v>1</v>
      </c>
      <c r="V57" s="48">
        <v>7168</v>
      </c>
      <c r="W57" s="48">
        <v>60</v>
      </c>
      <c r="X57" s="48">
        <v>33.4</v>
      </c>
      <c r="Y57" s="46" t="s">
        <v>78</v>
      </c>
      <c r="Z57" s="46" t="s">
        <v>83</v>
      </c>
      <c r="AA57" s="46"/>
      <c r="AB57" s="46"/>
      <c r="AC57" s="46" t="s">
        <v>81</v>
      </c>
      <c r="AD57" s="46" t="s">
        <v>81</v>
      </c>
      <c r="AE57" s="46" t="s">
        <v>162</v>
      </c>
      <c r="AF57" s="46"/>
      <c r="AG57" s="46" t="s">
        <v>83</v>
      </c>
      <c r="AH57" s="46"/>
      <c r="AI57" s="46" t="s">
        <v>83</v>
      </c>
      <c r="AJ57" s="46" t="s">
        <v>83</v>
      </c>
      <c r="AK57" s="46" t="s">
        <v>94</v>
      </c>
      <c r="AL57" s="46"/>
      <c r="AM57" s="46" t="s">
        <v>83</v>
      </c>
      <c r="AN57" s="46" t="s">
        <v>83</v>
      </c>
      <c r="AO57" s="46" t="s">
        <v>83</v>
      </c>
      <c r="AP57" s="46" t="s">
        <v>91</v>
      </c>
      <c r="AQ57" s="46"/>
      <c r="AR57" s="46" t="s">
        <v>81</v>
      </c>
      <c r="AS57" s="46" t="s">
        <v>86</v>
      </c>
      <c r="AT57" s="46"/>
      <c r="AU57" s="48">
        <v>1</v>
      </c>
      <c r="AV57" s="46" t="s">
        <v>81</v>
      </c>
      <c r="AW57" s="46" t="s">
        <v>80</v>
      </c>
      <c r="AX57" s="48">
        <v>250</v>
      </c>
      <c r="AY57" s="48">
        <v>238.8</v>
      </c>
      <c r="AZ57" s="48">
        <v>230.4</v>
      </c>
      <c r="BA57" s="48">
        <v>200</v>
      </c>
      <c r="BB57" s="46"/>
      <c r="BC57" s="46"/>
      <c r="BD57" s="48">
        <v>9.81</v>
      </c>
      <c r="BE57" s="46"/>
      <c r="BF57" s="48">
        <v>0.31</v>
      </c>
      <c r="BG57" s="46"/>
      <c r="BH57" s="46"/>
      <c r="BI57" s="48">
        <v>0.15</v>
      </c>
      <c r="BJ57" s="48">
        <v>31.82</v>
      </c>
      <c r="BK57" s="48">
        <v>31.82</v>
      </c>
      <c r="BL57" s="48">
        <v>35</v>
      </c>
      <c r="BM57" s="46"/>
      <c r="BN57" s="46"/>
      <c r="BO57" s="48">
        <v>0.18</v>
      </c>
      <c r="BP57" s="48">
        <v>0.34</v>
      </c>
      <c r="BQ57" s="46"/>
      <c r="BR57" s="48">
        <v>9.7200000000000006</v>
      </c>
      <c r="BS57" s="48">
        <v>31.73</v>
      </c>
      <c r="BT57" s="46"/>
      <c r="BU57" s="48">
        <v>0</v>
      </c>
      <c r="BV57" s="39">
        <v>73</v>
      </c>
      <c r="BW57" s="39">
        <f t="shared" si="0"/>
        <v>1</v>
      </c>
      <c r="BX57" s="39">
        <f>IF(COUNTIF($C$2:C57,C57)=1,1,0)</f>
        <v>1</v>
      </c>
      <c r="BY57" s="39">
        <f t="shared" si="1"/>
        <v>0</v>
      </c>
      <c r="BZ57" s="39" t="b">
        <f t="shared" si="2"/>
        <v>0</v>
      </c>
      <c r="CA57" s="39" t="b">
        <f t="array" ref="CA57">ISNUMBER(SEARCH("Touch Screen",$AI57))</f>
        <v>0</v>
      </c>
      <c r="CB57" s="39" t="b">
        <f t="array" ref="CB57">ISNUMBER(SEARCH("Occupancy Sensor",$AI57))</f>
        <v>0</v>
      </c>
      <c r="CC57" s="39" t="b">
        <f t="array" ref="CC57">ISNUMBER(SEARCH("Full Network Connectivity",$AI57))</f>
        <v>0</v>
      </c>
      <c r="CD57" s="49">
        <f t="shared" si="3"/>
        <v>31.842599999999997</v>
      </c>
      <c r="CE57" s="50">
        <f t="shared" si="5"/>
        <v>1</v>
      </c>
      <c r="CF57" s="39">
        <f t="shared" si="4"/>
        <v>1</v>
      </c>
      <c r="CG57" s="49">
        <f>IF($BW57=1,($Q57*'2. Monitor Criteria'!$C$4)+('2. Monitor Criteria'!$D$4*'1. Data'!$CE57)+'2. Monitor Criteria'!$C$6,IF('1. Data'!$BW57=2,($Q57*'2. Monitor Criteria'!$C$4)+('2. Monitor Criteria'!$D$4*'1. Data'!$CE57)+'2. Monitor Criteria'!$D$6,IF('1. Data'!$BW57=5,($Q57*'2. Monitor Criteria'!$C$4)+('2. Monitor Criteria'!$D$4*'1. Data'!$CE57)+'2. Monitor Criteria'!$F$6,($Q57*'2. Monitor Criteria'!$C$4)+('2. Monitor Criteria'!$D$4*'1. Data'!$CE57)+'2. Monitor Criteria'!$E$6)))</f>
        <v>30.771050000000002</v>
      </c>
      <c r="CH57" s="51">
        <f>CD57-('2. Monitor Criteria'!$D$4*CE57)</f>
        <v>27.852599999999995</v>
      </c>
      <c r="CI57" s="49">
        <f>IF($BY57=0,CH57,IF($BY57=1,CH57-('2. Monitor Criteria'!$B$10*'1. Data'!CG57),CH57-('2. Monitor Criteria'!$C$10*'1. Data'!CG57)))</f>
        <v>27.852599999999995</v>
      </c>
      <c r="CJ57" s="51">
        <f>IF($CA57=TRUE,CI57-(CG57*'2. Monitor Criteria'!$E$10),CI57)</f>
        <v>27.852599999999995</v>
      </c>
      <c r="CK57" s="51">
        <f>IF($BZ57=TRUE,CJ57-('1. Data'!CG57*'2. Monitor Criteria'!$D$10),CJ57)</f>
        <v>27.852599999999995</v>
      </c>
    </row>
    <row r="58" spans="1:89" s="39" customFormat="1" ht="15.75" customHeight="1" x14ac:dyDescent="0.2">
      <c r="A58" s="39">
        <v>74</v>
      </c>
      <c r="B58" s="46" t="s">
        <v>72</v>
      </c>
      <c r="C58" s="46" t="s">
        <v>194</v>
      </c>
      <c r="D58" s="47">
        <v>42855</v>
      </c>
      <c r="E58" s="46" t="s">
        <v>74</v>
      </c>
      <c r="F58" s="46"/>
      <c r="G58" s="46" t="s">
        <v>1307</v>
      </c>
      <c r="H58" s="46" t="s">
        <v>75</v>
      </c>
      <c r="I58" s="46" t="s">
        <v>88</v>
      </c>
      <c r="J58" s="46"/>
      <c r="K58" s="46" t="s">
        <v>77</v>
      </c>
      <c r="L58" s="46"/>
      <c r="M58" s="48">
        <v>600</v>
      </c>
      <c r="N58" s="48">
        <v>9.1</v>
      </c>
      <c r="O58" s="48">
        <v>16.100000000000001</v>
      </c>
      <c r="P58" s="48">
        <v>18.5</v>
      </c>
      <c r="Q58" s="48">
        <v>146.21</v>
      </c>
      <c r="R58" s="48">
        <v>1.78</v>
      </c>
      <c r="S58" s="48">
        <v>768</v>
      </c>
      <c r="T58" s="48">
        <v>1366</v>
      </c>
      <c r="U58" s="48">
        <v>1</v>
      </c>
      <c r="V58" s="48">
        <v>7175</v>
      </c>
      <c r="W58" s="48">
        <v>60</v>
      </c>
      <c r="X58" s="48">
        <v>0.3</v>
      </c>
      <c r="Y58" s="46" t="s">
        <v>83</v>
      </c>
      <c r="Z58" s="46" t="s">
        <v>83</v>
      </c>
      <c r="AA58" s="46"/>
      <c r="AB58" s="46"/>
      <c r="AC58" s="46" t="s">
        <v>81</v>
      </c>
      <c r="AD58" s="46" t="s">
        <v>80</v>
      </c>
      <c r="AE58" s="46" t="s">
        <v>113</v>
      </c>
      <c r="AF58" s="46"/>
      <c r="AG58" s="46" t="s">
        <v>83</v>
      </c>
      <c r="AH58" s="46" t="s">
        <v>83</v>
      </c>
      <c r="AI58" s="46" t="s">
        <v>83</v>
      </c>
      <c r="AJ58" s="46" t="s">
        <v>83</v>
      </c>
      <c r="AK58" s="46" t="s">
        <v>94</v>
      </c>
      <c r="AL58" s="46"/>
      <c r="AM58" s="46" t="s">
        <v>83</v>
      </c>
      <c r="AN58" s="46" t="s">
        <v>83</v>
      </c>
      <c r="AO58" s="46" t="s">
        <v>83</v>
      </c>
      <c r="AP58" s="46" t="s">
        <v>91</v>
      </c>
      <c r="AQ58" s="46"/>
      <c r="AR58" s="46" t="s">
        <v>81</v>
      </c>
      <c r="AS58" s="46" t="s">
        <v>86</v>
      </c>
      <c r="AT58" s="46"/>
      <c r="AU58" s="48">
        <v>1</v>
      </c>
      <c r="AV58" s="46" t="s">
        <v>81</v>
      </c>
      <c r="AW58" s="46" t="s">
        <v>81</v>
      </c>
      <c r="AX58" s="48">
        <v>200</v>
      </c>
      <c r="AY58" s="48">
        <v>248</v>
      </c>
      <c r="AZ58" s="48">
        <v>247.2</v>
      </c>
      <c r="BA58" s="48">
        <v>200</v>
      </c>
      <c r="BB58" s="46"/>
      <c r="BC58" s="46"/>
      <c r="BD58" s="48">
        <v>9.2799999999999994</v>
      </c>
      <c r="BE58" s="46"/>
      <c r="BF58" s="48">
        <v>0.11</v>
      </c>
      <c r="BG58" s="46"/>
      <c r="BH58" s="46"/>
      <c r="BI58" s="48">
        <v>7.0000000000000007E-2</v>
      </c>
      <c r="BJ58" s="48">
        <v>29.08</v>
      </c>
      <c r="BK58" s="48">
        <v>29.08</v>
      </c>
      <c r="BL58" s="48">
        <v>34.9</v>
      </c>
      <c r="BM58" s="46"/>
      <c r="BN58" s="46"/>
      <c r="BO58" s="48">
        <v>0.11</v>
      </c>
      <c r="BP58" s="48">
        <v>0.14000000000000001</v>
      </c>
      <c r="BQ58" s="46"/>
      <c r="BR58" s="48">
        <v>9.4</v>
      </c>
      <c r="BS58" s="48">
        <v>29.62</v>
      </c>
      <c r="BT58" s="46"/>
      <c r="BU58" s="48">
        <v>0</v>
      </c>
      <c r="BV58" s="39">
        <v>74</v>
      </c>
      <c r="BW58" s="39">
        <f t="shared" si="0"/>
        <v>1</v>
      </c>
      <c r="BX58" s="39">
        <f>IF(COUNTIF($C$2:C58,C58)=1,1,0)</f>
        <v>0</v>
      </c>
      <c r="BY58" s="39">
        <f t="shared" si="1"/>
        <v>0</v>
      </c>
      <c r="BZ58" s="39" t="b">
        <f t="shared" si="2"/>
        <v>0</v>
      </c>
      <c r="CA58" s="39" t="b">
        <f t="array" ref="CA58">ISNUMBER(SEARCH("Touch Screen",$AI58))</f>
        <v>0</v>
      </c>
      <c r="CB58" s="39" t="b">
        <f t="array" ref="CB58">ISNUMBER(SEARCH("Occupancy Sensor",$AI58))</f>
        <v>0</v>
      </c>
      <c r="CC58" s="39" t="b">
        <f t="array" ref="CC58">ISNUMBER(SEARCH("Full Network Connectivity",$AI58))</f>
        <v>0</v>
      </c>
      <c r="CD58" s="49">
        <f t="shared" si="3"/>
        <v>29.078819999999997</v>
      </c>
      <c r="CE58" s="50">
        <f t="shared" si="5"/>
        <v>1</v>
      </c>
      <c r="CF58" s="39">
        <f t="shared" si="4"/>
        <v>1</v>
      </c>
      <c r="CG58" s="49">
        <f>IF($BW58=1,($Q58*'2. Monitor Criteria'!$C$4)+('2. Monitor Criteria'!$D$4*'1. Data'!$CE58)+'2. Monitor Criteria'!$C$6,IF('1. Data'!$BW58=2,($Q58*'2. Monitor Criteria'!$C$4)+('2. Monitor Criteria'!$D$4*'1. Data'!$CE58)+'2. Monitor Criteria'!$D$6,IF('1. Data'!$BW58=5,($Q58*'2. Monitor Criteria'!$C$4)+('2. Monitor Criteria'!$D$4*'1. Data'!$CE58)+'2. Monitor Criteria'!$F$6,($Q58*'2. Monitor Criteria'!$C$4)+('2. Monitor Criteria'!$D$4*'1. Data'!$CE58)+'2. Monitor Criteria'!$E$6)))</f>
        <v>30.753830000000001</v>
      </c>
      <c r="CH58" s="51">
        <f>CD58-('2. Monitor Criteria'!$D$4*CE58)</f>
        <v>25.088819999999998</v>
      </c>
      <c r="CI58" s="49">
        <f>IF($BY58=0,CH58,IF($BY58=1,CH58-('2. Monitor Criteria'!$B$10*'1. Data'!CG58),CH58-('2. Monitor Criteria'!$C$10*'1. Data'!CG58)))</f>
        <v>25.088819999999998</v>
      </c>
      <c r="CJ58" s="51">
        <f>IF($CA58=TRUE,CI58-(CG58*'2. Monitor Criteria'!$E$10),CI58)</f>
        <v>25.088819999999998</v>
      </c>
      <c r="CK58" s="51">
        <f>IF($BZ58=TRUE,CJ58-('1. Data'!CG58*'2. Monitor Criteria'!$D$10),CJ58)</f>
        <v>25.088819999999998</v>
      </c>
    </row>
    <row r="59" spans="1:89" s="39" customFormat="1" ht="15.75" customHeight="1" x14ac:dyDescent="0.2">
      <c r="A59" s="39">
        <v>76</v>
      </c>
      <c r="B59" s="46" t="s">
        <v>72</v>
      </c>
      <c r="C59" s="46" t="s">
        <v>198</v>
      </c>
      <c r="D59" s="47">
        <v>42430</v>
      </c>
      <c r="E59" s="46" t="s">
        <v>74</v>
      </c>
      <c r="F59" s="46"/>
      <c r="G59" s="46" t="s">
        <v>1307</v>
      </c>
      <c r="H59" s="46" t="s">
        <v>75</v>
      </c>
      <c r="I59" s="46" t="s">
        <v>88</v>
      </c>
      <c r="J59" s="46"/>
      <c r="K59" s="46" t="s">
        <v>77</v>
      </c>
      <c r="L59" s="46"/>
      <c r="M59" s="48">
        <v>1000</v>
      </c>
      <c r="N59" s="48">
        <v>10</v>
      </c>
      <c r="O59" s="48">
        <v>16.100000000000001</v>
      </c>
      <c r="P59" s="48">
        <v>19</v>
      </c>
      <c r="Q59" s="48">
        <v>161.44999999999999</v>
      </c>
      <c r="R59" s="48">
        <v>1.6</v>
      </c>
      <c r="S59" s="48">
        <v>900</v>
      </c>
      <c r="T59" s="48">
        <v>1440</v>
      </c>
      <c r="U59" s="48">
        <v>1.3</v>
      </c>
      <c r="V59" s="48">
        <v>8027</v>
      </c>
      <c r="W59" s="48">
        <v>60</v>
      </c>
      <c r="X59" s="48">
        <v>32.6</v>
      </c>
      <c r="Y59" s="46" t="s">
        <v>78</v>
      </c>
      <c r="Z59" s="46" t="s">
        <v>83</v>
      </c>
      <c r="AA59" s="46"/>
      <c r="AB59" s="46"/>
      <c r="AC59" s="46" t="s">
        <v>81</v>
      </c>
      <c r="AD59" s="46" t="s">
        <v>81</v>
      </c>
      <c r="AE59" s="46" t="s">
        <v>162</v>
      </c>
      <c r="AF59" s="46"/>
      <c r="AG59" s="46" t="s">
        <v>83</v>
      </c>
      <c r="AH59" s="46"/>
      <c r="AI59" s="46" t="s">
        <v>83</v>
      </c>
      <c r="AJ59" s="46" t="s">
        <v>83</v>
      </c>
      <c r="AK59" s="46" t="s">
        <v>94</v>
      </c>
      <c r="AL59" s="46"/>
      <c r="AM59" s="46" t="s">
        <v>83</v>
      </c>
      <c r="AN59" s="46" t="s">
        <v>83</v>
      </c>
      <c r="AO59" s="46" t="s">
        <v>83</v>
      </c>
      <c r="AP59" s="46" t="s">
        <v>91</v>
      </c>
      <c r="AQ59" s="46"/>
      <c r="AR59" s="46" t="s">
        <v>81</v>
      </c>
      <c r="AS59" s="46" t="s">
        <v>86</v>
      </c>
      <c r="AT59" s="46"/>
      <c r="AU59" s="48">
        <v>1</v>
      </c>
      <c r="AV59" s="46" t="s">
        <v>81</v>
      </c>
      <c r="AW59" s="46" t="s">
        <v>80</v>
      </c>
      <c r="AX59" s="48">
        <v>250</v>
      </c>
      <c r="AY59" s="48">
        <v>282.89999999999998</v>
      </c>
      <c r="AZ59" s="48">
        <v>269.60000000000002</v>
      </c>
      <c r="BA59" s="48">
        <v>200</v>
      </c>
      <c r="BB59" s="46"/>
      <c r="BC59" s="46"/>
      <c r="BD59" s="48">
        <v>9.3800000000000008</v>
      </c>
      <c r="BE59" s="46"/>
      <c r="BF59" s="48">
        <v>0.22</v>
      </c>
      <c r="BG59" s="46"/>
      <c r="BH59" s="46"/>
      <c r="BI59" s="48">
        <v>0.12</v>
      </c>
      <c r="BJ59" s="48">
        <v>30.02</v>
      </c>
      <c r="BK59" s="48">
        <v>30.02</v>
      </c>
      <c r="BL59" s="48">
        <v>41.3</v>
      </c>
      <c r="BM59" s="46"/>
      <c r="BN59" s="46"/>
      <c r="BO59" s="48">
        <v>0.16</v>
      </c>
      <c r="BP59" s="48">
        <v>0.26</v>
      </c>
      <c r="BQ59" s="46"/>
      <c r="BR59" s="48">
        <v>9.32</v>
      </c>
      <c r="BS59" s="48">
        <v>30.06</v>
      </c>
      <c r="BT59" s="46"/>
      <c r="BU59" s="48">
        <v>0</v>
      </c>
      <c r="BV59" s="39">
        <v>76</v>
      </c>
      <c r="BW59" s="39">
        <f t="shared" si="0"/>
        <v>1</v>
      </c>
      <c r="BX59" s="39">
        <f>IF(COUNTIF($C$2:C59,C59)=1,1,0)</f>
        <v>1</v>
      </c>
      <c r="BY59" s="39">
        <f t="shared" si="1"/>
        <v>0</v>
      </c>
      <c r="BZ59" s="39" t="b">
        <f t="shared" si="2"/>
        <v>0</v>
      </c>
      <c r="CA59" s="39" t="b">
        <f t="array" ref="CA59">ISNUMBER(SEARCH("Touch Screen",$AI59))</f>
        <v>0</v>
      </c>
      <c r="CB59" s="39" t="b">
        <f t="array" ref="CB59">ISNUMBER(SEARCH("Occupancy Sensor",$AI59))</f>
        <v>0</v>
      </c>
      <c r="CC59" s="39" t="b">
        <f t="array" ref="CC59">ISNUMBER(SEARCH("Full Network Connectivity",$AI59))</f>
        <v>0</v>
      </c>
      <c r="CD59" s="49">
        <f t="shared" si="3"/>
        <v>30.011759999999999</v>
      </c>
      <c r="CE59" s="50">
        <f t="shared" si="5"/>
        <v>1.3</v>
      </c>
      <c r="CF59" s="39">
        <f t="shared" si="4"/>
        <v>1</v>
      </c>
      <c r="CG59" s="49">
        <f>IF($BW59=1,($Q59*'2. Monitor Criteria'!$C$4)+('2. Monitor Criteria'!$D$4*'1. Data'!$CE59)+'2. Monitor Criteria'!$C$6,IF('1. Data'!$BW59=2,($Q59*'2. Monitor Criteria'!$C$4)+('2. Monitor Criteria'!$D$4*'1. Data'!$CE59)+'2. Monitor Criteria'!$D$6,IF('1. Data'!$BW59=5,($Q59*'2. Monitor Criteria'!$C$4)+('2. Monitor Criteria'!$D$4*'1. Data'!$CE59)+'2. Monitor Criteria'!$F$6,($Q59*'2. Monitor Criteria'!$C$4)+('2. Monitor Criteria'!$D$4*'1. Data'!$CE59)+'2. Monitor Criteria'!$E$6)))</f>
        <v>33.82535</v>
      </c>
      <c r="CH59" s="51">
        <f>CD59-('2. Monitor Criteria'!$D$4*CE59)</f>
        <v>24.824759999999998</v>
      </c>
      <c r="CI59" s="49">
        <f>IF($BY59=0,CH59,IF($BY59=1,CH59-('2. Monitor Criteria'!$B$10*'1. Data'!CG59),CH59-('2. Monitor Criteria'!$C$10*'1. Data'!CG59)))</f>
        <v>24.824759999999998</v>
      </c>
      <c r="CJ59" s="51">
        <f>IF($CA59=TRUE,CI59-(CG59*'2. Monitor Criteria'!$E$10),CI59)</f>
        <v>24.824759999999998</v>
      </c>
      <c r="CK59" s="51">
        <f>IF($BZ59=TRUE,CJ59-('1. Data'!CG59*'2. Monitor Criteria'!$D$10),CJ59)</f>
        <v>24.824759999999998</v>
      </c>
    </row>
    <row r="60" spans="1:89" s="39" customFormat="1" ht="15.75" customHeight="1" x14ac:dyDescent="0.2">
      <c r="A60" s="39">
        <v>77</v>
      </c>
      <c r="B60" s="46" t="s">
        <v>72</v>
      </c>
      <c r="C60" s="46" t="s">
        <v>199</v>
      </c>
      <c r="D60" s="47">
        <v>41485</v>
      </c>
      <c r="E60" s="46" t="s">
        <v>74</v>
      </c>
      <c r="F60" s="46"/>
      <c r="G60" s="46" t="s">
        <v>1307</v>
      </c>
      <c r="H60" s="46" t="s">
        <v>75</v>
      </c>
      <c r="I60" s="46" t="s">
        <v>88</v>
      </c>
      <c r="J60" s="46"/>
      <c r="K60" s="46" t="s">
        <v>77</v>
      </c>
      <c r="L60" s="46"/>
      <c r="M60" s="48">
        <v>600</v>
      </c>
      <c r="N60" s="48">
        <v>9.3000000000000007</v>
      </c>
      <c r="O60" s="48">
        <v>17.100000000000001</v>
      </c>
      <c r="P60" s="48">
        <v>19.5</v>
      </c>
      <c r="Q60" s="48">
        <v>158.96</v>
      </c>
      <c r="R60" s="48">
        <v>1.78</v>
      </c>
      <c r="S60" s="48">
        <v>900</v>
      </c>
      <c r="T60" s="48">
        <v>1600</v>
      </c>
      <c r="U60" s="48">
        <v>1.4</v>
      </c>
      <c r="V60" s="48">
        <v>9059</v>
      </c>
      <c r="W60" s="48">
        <v>60</v>
      </c>
      <c r="X60" s="48">
        <v>33.5</v>
      </c>
      <c r="Y60" s="46" t="s">
        <v>78</v>
      </c>
      <c r="Z60" s="46" t="s">
        <v>83</v>
      </c>
      <c r="AA60" s="46"/>
      <c r="AB60" s="46"/>
      <c r="AC60" s="46" t="s">
        <v>81</v>
      </c>
      <c r="AD60" s="46" t="s">
        <v>81</v>
      </c>
      <c r="AE60" s="46" t="s">
        <v>93</v>
      </c>
      <c r="AF60" s="46"/>
      <c r="AG60" s="46" t="s">
        <v>83</v>
      </c>
      <c r="AH60" s="46"/>
      <c r="AI60" s="46" t="s">
        <v>83</v>
      </c>
      <c r="AJ60" s="46" t="s">
        <v>83</v>
      </c>
      <c r="AK60" s="46" t="s">
        <v>94</v>
      </c>
      <c r="AL60" s="46"/>
      <c r="AM60" s="46" t="s">
        <v>83</v>
      </c>
      <c r="AN60" s="46" t="s">
        <v>83</v>
      </c>
      <c r="AO60" s="46" t="s">
        <v>83</v>
      </c>
      <c r="AP60" s="46" t="s">
        <v>91</v>
      </c>
      <c r="AQ60" s="46"/>
      <c r="AR60" s="46" t="s">
        <v>81</v>
      </c>
      <c r="AS60" s="46" t="s">
        <v>86</v>
      </c>
      <c r="AT60" s="46"/>
      <c r="AU60" s="48">
        <v>1</v>
      </c>
      <c r="AV60" s="46" t="s">
        <v>81</v>
      </c>
      <c r="AW60" s="46" t="s">
        <v>80</v>
      </c>
      <c r="AX60" s="48">
        <v>200</v>
      </c>
      <c r="AY60" s="48">
        <v>222.2</v>
      </c>
      <c r="AZ60" s="48">
        <v>214.2</v>
      </c>
      <c r="BA60" s="48">
        <v>200</v>
      </c>
      <c r="BB60" s="46"/>
      <c r="BC60" s="46"/>
      <c r="BD60" s="48">
        <v>10.76</v>
      </c>
      <c r="BE60" s="46"/>
      <c r="BF60" s="48">
        <v>0.24</v>
      </c>
      <c r="BG60" s="46"/>
      <c r="BH60" s="46"/>
      <c r="BI60" s="48">
        <v>0.1</v>
      </c>
      <c r="BJ60" s="48">
        <v>34.369999999999997</v>
      </c>
      <c r="BK60" s="48">
        <v>34.369999999999997</v>
      </c>
      <c r="BL60" s="48">
        <v>41.7</v>
      </c>
      <c r="BM60" s="46"/>
      <c r="BN60" s="46"/>
      <c r="BO60" s="48">
        <v>0.13</v>
      </c>
      <c r="BP60" s="48">
        <v>0.28000000000000003</v>
      </c>
      <c r="BQ60" s="46"/>
      <c r="BR60" s="48">
        <v>10.71</v>
      </c>
      <c r="BS60" s="48">
        <v>34.450000000000003</v>
      </c>
      <c r="BT60" s="46"/>
      <c r="BU60" s="48">
        <v>0</v>
      </c>
      <c r="BV60" s="39">
        <v>77</v>
      </c>
      <c r="BW60" s="39">
        <f t="shared" si="0"/>
        <v>1</v>
      </c>
      <c r="BX60" s="39">
        <f>IF(COUNTIF($C$2:C60,C60)=1,1,0)</f>
        <v>1</v>
      </c>
      <c r="BY60" s="39">
        <f t="shared" si="1"/>
        <v>0</v>
      </c>
      <c r="BZ60" s="39" t="b">
        <f t="shared" si="2"/>
        <v>0</v>
      </c>
      <c r="CA60" s="39" t="b">
        <f t="array" ref="CA60">ISNUMBER(SEARCH("Touch Screen",$AI60))</f>
        <v>0</v>
      </c>
      <c r="CB60" s="39" t="b">
        <f t="array" ref="CB60">ISNUMBER(SEARCH("Occupancy Sensor",$AI60))</f>
        <v>0</v>
      </c>
      <c r="CC60" s="39" t="b">
        <f t="array" ref="CC60">ISNUMBER(SEARCH("Full Network Connectivity",$AI60))</f>
        <v>0</v>
      </c>
      <c r="CD60" s="49">
        <f t="shared" si="3"/>
        <v>34.356719999999996</v>
      </c>
      <c r="CE60" s="50">
        <f t="shared" si="5"/>
        <v>1.4</v>
      </c>
      <c r="CF60" s="39">
        <f t="shared" si="4"/>
        <v>1</v>
      </c>
      <c r="CG60" s="49">
        <f>IF($BW60=1,($Q60*'2. Monitor Criteria'!$C$4)+('2. Monitor Criteria'!$D$4*'1. Data'!$CE60)+'2. Monitor Criteria'!$C$6,IF('1. Data'!$BW60=2,($Q60*'2. Monitor Criteria'!$C$4)+('2. Monitor Criteria'!$D$4*'1. Data'!$CE60)+'2. Monitor Criteria'!$D$6,IF('1. Data'!$BW60=5,($Q60*'2. Monitor Criteria'!$C$4)+('2. Monitor Criteria'!$D$4*'1. Data'!$CE60)+'2. Monitor Criteria'!$F$6,($Q60*'2. Monitor Criteria'!$C$4)+('2. Monitor Criteria'!$D$4*'1. Data'!$CE60)+'2. Monitor Criteria'!$E$6)))</f>
        <v>33.918080000000003</v>
      </c>
      <c r="CH60" s="51">
        <f>CD60-('2. Monitor Criteria'!$D$4*CE60)</f>
        <v>28.770719999999997</v>
      </c>
      <c r="CI60" s="49">
        <f>IF($BY60=0,CH60,IF($BY60=1,CH60-('2. Monitor Criteria'!$B$10*'1. Data'!CG60),CH60-('2. Monitor Criteria'!$C$10*'1. Data'!CG60)))</f>
        <v>28.770719999999997</v>
      </c>
      <c r="CJ60" s="51">
        <f>IF($CA60=TRUE,CI60-(CG60*'2. Monitor Criteria'!$E$10),CI60)</f>
        <v>28.770719999999997</v>
      </c>
      <c r="CK60" s="51">
        <f>IF($BZ60=TRUE,CJ60-('1. Data'!CG60*'2. Monitor Criteria'!$D$10),CJ60)</f>
        <v>28.770719999999997</v>
      </c>
    </row>
    <row r="61" spans="1:89" s="39" customFormat="1" ht="15.75" customHeight="1" x14ac:dyDescent="0.2">
      <c r="A61" s="39">
        <v>78</v>
      </c>
      <c r="B61" s="46" t="s">
        <v>72</v>
      </c>
      <c r="C61" s="46" t="s">
        <v>138</v>
      </c>
      <c r="D61" s="47">
        <v>42736</v>
      </c>
      <c r="E61" s="46" t="s">
        <v>74</v>
      </c>
      <c r="F61" s="46" t="s">
        <v>1308</v>
      </c>
      <c r="G61" s="46" t="s">
        <v>1307</v>
      </c>
      <c r="H61" s="46" t="s">
        <v>75</v>
      </c>
      <c r="I61" s="46" t="s">
        <v>88</v>
      </c>
      <c r="J61" s="46" t="s">
        <v>103</v>
      </c>
      <c r="K61" s="46" t="s">
        <v>77</v>
      </c>
      <c r="L61" s="46" t="s">
        <v>103</v>
      </c>
      <c r="M61" s="48">
        <v>600</v>
      </c>
      <c r="N61" s="48">
        <v>9.3000000000000007</v>
      </c>
      <c r="O61" s="48">
        <v>17.100000000000001</v>
      </c>
      <c r="P61" s="48">
        <v>19.5</v>
      </c>
      <c r="Q61" s="48">
        <v>158.96</v>
      </c>
      <c r="R61" s="48">
        <v>1.78</v>
      </c>
      <c r="S61" s="48">
        <v>900</v>
      </c>
      <c r="T61" s="48">
        <v>1600</v>
      </c>
      <c r="U61" s="48">
        <v>1.4</v>
      </c>
      <c r="V61" s="48">
        <v>9059</v>
      </c>
      <c r="W61" s="48">
        <v>60</v>
      </c>
      <c r="X61" s="48">
        <v>33.5</v>
      </c>
      <c r="Y61" s="46" t="s">
        <v>78</v>
      </c>
      <c r="Z61" s="46" t="s">
        <v>83</v>
      </c>
      <c r="AA61" s="46"/>
      <c r="AB61" s="46"/>
      <c r="AC61" s="46" t="s">
        <v>81</v>
      </c>
      <c r="AD61" s="46" t="s">
        <v>80</v>
      </c>
      <c r="AE61" s="46" t="s">
        <v>93</v>
      </c>
      <c r="AF61" s="46" t="s">
        <v>103</v>
      </c>
      <c r="AG61" s="46" t="s">
        <v>83</v>
      </c>
      <c r="AH61" s="46" t="s">
        <v>103</v>
      </c>
      <c r="AI61" s="46" t="s">
        <v>83</v>
      </c>
      <c r="AJ61" s="46" t="s">
        <v>83</v>
      </c>
      <c r="AK61" s="46" t="s">
        <v>94</v>
      </c>
      <c r="AL61" s="46" t="s">
        <v>103</v>
      </c>
      <c r="AM61" s="46" t="s">
        <v>83</v>
      </c>
      <c r="AN61" s="46" t="s">
        <v>83</v>
      </c>
      <c r="AO61" s="46" t="s">
        <v>83</v>
      </c>
      <c r="AP61" s="46" t="s">
        <v>91</v>
      </c>
      <c r="AQ61" s="46" t="s">
        <v>103</v>
      </c>
      <c r="AR61" s="46" t="s">
        <v>81</v>
      </c>
      <c r="AS61" s="46" t="s">
        <v>86</v>
      </c>
      <c r="AT61" s="46" t="s">
        <v>103</v>
      </c>
      <c r="AU61" s="48">
        <v>1</v>
      </c>
      <c r="AV61" s="46" t="s">
        <v>81</v>
      </c>
      <c r="AW61" s="46" t="s">
        <v>81</v>
      </c>
      <c r="AX61" s="48">
        <v>250</v>
      </c>
      <c r="AY61" s="48">
        <v>196.6</v>
      </c>
      <c r="AZ61" s="48">
        <v>154.19999999999999</v>
      </c>
      <c r="BA61" s="48">
        <v>196.6</v>
      </c>
      <c r="BB61" s="46"/>
      <c r="BC61" s="46"/>
      <c r="BD61" s="48">
        <v>13.06</v>
      </c>
      <c r="BE61" s="46"/>
      <c r="BF61" s="48">
        <v>0.22</v>
      </c>
      <c r="BG61" s="46"/>
      <c r="BH61" s="46"/>
      <c r="BI61" s="48">
        <v>0.15</v>
      </c>
      <c r="BJ61" s="48">
        <v>41.31</v>
      </c>
      <c r="BK61" s="48">
        <v>41.31</v>
      </c>
      <c r="BL61" s="48">
        <v>41.7</v>
      </c>
      <c r="BM61" s="46"/>
      <c r="BN61" s="46"/>
      <c r="BO61" s="48">
        <v>0.21</v>
      </c>
      <c r="BP61" s="48">
        <v>0.27</v>
      </c>
      <c r="BQ61" s="46"/>
      <c r="BR61" s="48">
        <v>13</v>
      </c>
      <c r="BS61" s="48">
        <v>41.4</v>
      </c>
      <c r="BT61" s="46"/>
      <c r="BU61" s="48">
        <v>0</v>
      </c>
      <c r="BV61" s="39">
        <v>78</v>
      </c>
      <c r="BW61" s="39">
        <f t="shared" si="0"/>
        <v>1</v>
      </c>
      <c r="BX61" s="39">
        <f>IF(COUNTIF($C$2:C61,C61)=1,1,0)</f>
        <v>1</v>
      </c>
      <c r="BY61" s="39">
        <f t="shared" si="1"/>
        <v>0</v>
      </c>
      <c r="BZ61" s="39" t="b">
        <f t="shared" si="2"/>
        <v>0</v>
      </c>
      <c r="CA61" s="39" t="b">
        <f t="array" ref="CA61">ISNUMBER(SEARCH("Touch Screen",$AI61))</f>
        <v>0</v>
      </c>
      <c r="CB61" s="39" t="b">
        <f t="array" ref="CB61">ISNUMBER(SEARCH("Occupancy Sensor",$AI61))</f>
        <v>0</v>
      </c>
      <c r="CC61" s="39" t="b">
        <f t="array" ref="CC61">ISNUMBER(SEARCH("Full Network Connectivity",$AI61))</f>
        <v>0</v>
      </c>
      <c r="CD61" s="49">
        <f t="shared" si="3"/>
        <v>41.294639999999994</v>
      </c>
      <c r="CE61" s="50">
        <f t="shared" si="5"/>
        <v>1.4</v>
      </c>
      <c r="CF61" s="39">
        <f t="shared" si="4"/>
        <v>1</v>
      </c>
      <c r="CG61" s="49">
        <f>IF($BW61=1,($Q61*'2. Monitor Criteria'!$C$4)+('2. Monitor Criteria'!$D$4*'1. Data'!$CE61)+'2. Monitor Criteria'!$C$6,IF('1. Data'!$BW61=2,($Q61*'2. Monitor Criteria'!$C$4)+('2. Monitor Criteria'!$D$4*'1. Data'!$CE61)+'2. Monitor Criteria'!$D$6,IF('1. Data'!$BW61=5,($Q61*'2. Monitor Criteria'!$C$4)+('2. Monitor Criteria'!$D$4*'1. Data'!$CE61)+'2. Monitor Criteria'!$F$6,($Q61*'2. Monitor Criteria'!$C$4)+('2. Monitor Criteria'!$D$4*'1. Data'!$CE61)+'2. Monitor Criteria'!$E$6)))</f>
        <v>33.918080000000003</v>
      </c>
      <c r="CH61" s="51">
        <f>CD61-('2. Monitor Criteria'!$D$4*CE61)</f>
        <v>35.708639999999995</v>
      </c>
      <c r="CI61" s="49">
        <f>IF($BY61=0,CH61,IF($BY61=1,CH61-('2. Monitor Criteria'!$B$10*'1. Data'!CG61),CH61-('2. Monitor Criteria'!$C$10*'1. Data'!CG61)))</f>
        <v>35.708639999999995</v>
      </c>
      <c r="CJ61" s="51">
        <f>IF($CA61=TRUE,CI61-(CG61*'2. Monitor Criteria'!$E$10),CI61)</f>
        <v>35.708639999999995</v>
      </c>
      <c r="CK61" s="51">
        <f>IF($BZ61=TRUE,CJ61-('1. Data'!CG61*'2. Monitor Criteria'!$D$10),CJ61)</f>
        <v>35.708639999999995</v>
      </c>
    </row>
    <row r="62" spans="1:89" s="39" customFormat="1" ht="15.75" customHeight="1" x14ac:dyDescent="0.2">
      <c r="A62" s="39">
        <v>79</v>
      </c>
      <c r="B62" s="46" t="s">
        <v>72</v>
      </c>
      <c r="C62" s="46" t="s">
        <v>139</v>
      </c>
      <c r="D62" s="47">
        <v>42736</v>
      </c>
      <c r="E62" s="46" t="s">
        <v>74</v>
      </c>
      <c r="F62" s="46" t="s">
        <v>1308</v>
      </c>
      <c r="G62" s="46" t="s">
        <v>1307</v>
      </c>
      <c r="H62" s="46" t="s">
        <v>75</v>
      </c>
      <c r="I62" s="46" t="s">
        <v>85</v>
      </c>
      <c r="J62" s="46" t="s">
        <v>119</v>
      </c>
      <c r="K62" s="46" t="s">
        <v>77</v>
      </c>
      <c r="L62" s="46" t="s">
        <v>103</v>
      </c>
      <c r="M62" s="48">
        <v>1000</v>
      </c>
      <c r="N62" s="48">
        <v>10.3</v>
      </c>
      <c r="O62" s="48">
        <v>16.5</v>
      </c>
      <c r="P62" s="48">
        <v>19.5</v>
      </c>
      <c r="Q62" s="48">
        <v>170.22</v>
      </c>
      <c r="R62" s="48">
        <v>1.6</v>
      </c>
      <c r="S62" s="48">
        <v>900</v>
      </c>
      <c r="T62" s="48">
        <v>1440</v>
      </c>
      <c r="U62" s="48">
        <v>1.3</v>
      </c>
      <c r="V62" s="48">
        <v>7613</v>
      </c>
      <c r="W62" s="48">
        <v>60</v>
      </c>
      <c r="X62" s="48">
        <v>32.700000000000003</v>
      </c>
      <c r="Y62" s="46" t="s">
        <v>83</v>
      </c>
      <c r="Z62" s="46" t="s">
        <v>83</v>
      </c>
      <c r="AA62" s="46"/>
      <c r="AB62" s="46"/>
      <c r="AC62" s="46" t="s">
        <v>81</v>
      </c>
      <c r="AD62" s="46" t="s">
        <v>80</v>
      </c>
      <c r="AE62" s="46" t="s">
        <v>93</v>
      </c>
      <c r="AF62" s="46" t="s">
        <v>103</v>
      </c>
      <c r="AG62" s="46" t="s">
        <v>83</v>
      </c>
      <c r="AH62" s="46" t="s">
        <v>103</v>
      </c>
      <c r="AI62" s="46" t="s">
        <v>83</v>
      </c>
      <c r="AJ62" s="46" t="s">
        <v>83</v>
      </c>
      <c r="AK62" s="46" t="s">
        <v>94</v>
      </c>
      <c r="AL62" s="46" t="s">
        <v>103</v>
      </c>
      <c r="AM62" s="46" t="s">
        <v>83</v>
      </c>
      <c r="AN62" s="46" t="s">
        <v>83</v>
      </c>
      <c r="AO62" s="46" t="s">
        <v>83</v>
      </c>
      <c r="AP62" s="46" t="s">
        <v>91</v>
      </c>
      <c r="AQ62" s="46" t="s">
        <v>103</v>
      </c>
      <c r="AR62" s="46" t="s">
        <v>81</v>
      </c>
      <c r="AS62" s="46" t="s">
        <v>86</v>
      </c>
      <c r="AT62" s="46" t="s">
        <v>103</v>
      </c>
      <c r="AU62" s="48">
        <v>1</v>
      </c>
      <c r="AV62" s="46" t="s">
        <v>81</v>
      </c>
      <c r="AW62" s="46" t="s">
        <v>81</v>
      </c>
      <c r="AX62" s="48">
        <v>250</v>
      </c>
      <c r="AY62" s="48">
        <v>240.3</v>
      </c>
      <c r="AZ62" s="48">
        <v>201.7</v>
      </c>
      <c r="BA62" s="48">
        <v>200</v>
      </c>
      <c r="BB62" s="46"/>
      <c r="BC62" s="46"/>
      <c r="BD62" s="48">
        <v>13.53</v>
      </c>
      <c r="BE62" s="46"/>
      <c r="BF62" s="48">
        <v>0.15</v>
      </c>
      <c r="BG62" s="46"/>
      <c r="BH62" s="46"/>
      <c r="BI62" s="48">
        <v>0.1</v>
      </c>
      <c r="BJ62" s="48">
        <v>42.3</v>
      </c>
      <c r="BK62" s="48">
        <v>42.3</v>
      </c>
      <c r="BL62" s="48">
        <v>43.2</v>
      </c>
      <c r="BM62" s="46"/>
      <c r="BN62" s="46"/>
      <c r="BO62" s="48">
        <v>0.13</v>
      </c>
      <c r="BP62" s="48">
        <v>0.18</v>
      </c>
      <c r="BQ62" s="46"/>
      <c r="BR62" s="48">
        <v>13.52</v>
      </c>
      <c r="BS62" s="48">
        <v>42.51</v>
      </c>
      <c r="BT62" s="46"/>
      <c r="BU62" s="48">
        <v>0</v>
      </c>
      <c r="BV62" s="39">
        <v>79</v>
      </c>
      <c r="BW62" s="39">
        <f t="shared" si="0"/>
        <v>1</v>
      </c>
      <c r="BX62" s="39">
        <f>IF(COUNTIF($C$2:C62,C62)=1,1,0)</f>
        <v>1</v>
      </c>
      <c r="BY62" s="39">
        <f t="shared" si="1"/>
        <v>0</v>
      </c>
      <c r="BZ62" s="39" t="b">
        <f t="shared" si="2"/>
        <v>0</v>
      </c>
      <c r="CA62" s="39" t="b">
        <f t="array" ref="CA62">ISNUMBER(SEARCH("Touch Screen",$AI62))</f>
        <v>0</v>
      </c>
      <c r="CB62" s="39" t="b">
        <f t="array" ref="CB62">ISNUMBER(SEARCH("Occupancy Sensor",$AI62))</f>
        <v>0</v>
      </c>
      <c r="CC62" s="39" t="b">
        <f t="array" ref="CC62">ISNUMBER(SEARCH("Full Network Connectivity",$AI62))</f>
        <v>0</v>
      </c>
      <c r="CD62" s="49">
        <f t="shared" si="3"/>
        <v>42.337079999999993</v>
      </c>
      <c r="CE62" s="50">
        <f t="shared" si="5"/>
        <v>1.3</v>
      </c>
      <c r="CF62" s="39">
        <f t="shared" si="4"/>
        <v>1</v>
      </c>
      <c r="CG62" s="49">
        <f>IF($BW62=1,($Q62*'2. Monitor Criteria'!$C$4)+('2. Monitor Criteria'!$D$4*'1. Data'!$CE62)+'2. Monitor Criteria'!$C$6,IF('1. Data'!$BW62=2,($Q62*'2. Monitor Criteria'!$C$4)+('2. Monitor Criteria'!$D$4*'1. Data'!$CE62)+'2. Monitor Criteria'!$D$6,IF('1. Data'!$BW62=5,($Q62*'2. Monitor Criteria'!$C$4)+('2. Monitor Criteria'!$D$4*'1. Data'!$CE62)+'2. Monitor Criteria'!$F$6,($Q62*'2. Monitor Criteria'!$C$4)+('2. Monitor Criteria'!$D$4*'1. Data'!$CE62)+'2. Monitor Criteria'!$E$6)))</f>
        <v>34.904060000000001</v>
      </c>
      <c r="CH62" s="51">
        <f>CD62-('2. Monitor Criteria'!$D$4*CE62)</f>
        <v>37.150079999999996</v>
      </c>
      <c r="CI62" s="49">
        <f>IF($BY62=0,CH62,IF($BY62=1,CH62-('2. Monitor Criteria'!$B$10*'1. Data'!CG62),CH62-('2. Monitor Criteria'!$C$10*'1. Data'!CG62)))</f>
        <v>37.150079999999996</v>
      </c>
      <c r="CJ62" s="51">
        <f>IF($CA62=TRUE,CI62-(CG62*'2. Monitor Criteria'!$E$10),CI62)</f>
        <v>37.150079999999996</v>
      </c>
      <c r="CK62" s="51">
        <f>IF($BZ62=TRUE,CJ62-('1. Data'!CG62*'2. Monitor Criteria'!$D$10),CJ62)</f>
        <v>37.150079999999996</v>
      </c>
    </row>
    <row r="63" spans="1:89" s="39" customFormat="1" ht="15.75" customHeight="1" x14ac:dyDescent="0.2">
      <c r="A63" s="39">
        <v>80</v>
      </c>
      <c r="B63" s="46" t="s">
        <v>72</v>
      </c>
      <c r="C63" s="46" t="s">
        <v>200</v>
      </c>
      <c r="D63" s="47">
        <v>42736</v>
      </c>
      <c r="E63" s="46" t="s">
        <v>74</v>
      </c>
      <c r="F63" s="46" t="s">
        <v>102</v>
      </c>
      <c r="G63" s="46" t="s">
        <v>1307</v>
      </c>
      <c r="H63" s="46" t="s">
        <v>75</v>
      </c>
      <c r="I63" s="46" t="s">
        <v>85</v>
      </c>
      <c r="J63" s="46" t="s">
        <v>119</v>
      </c>
      <c r="K63" s="46" t="s">
        <v>77</v>
      </c>
      <c r="L63" s="46" t="s">
        <v>103</v>
      </c>
      <c r="M63" s="48">
        <v>1000</v>
      </c>
      <c r="N63" s="48">
        <v>11.7</v>
      </c>
      <c r="O63" s="48">
        <v>18.7</v>
      </c>
      <c r="P63" s="48">
        <v>22</v>
      </c>
      <c r="Q63" s="48">
        <v>217.44</v>
      </c>
      <c r="R63" s="48">
        <v>1.6</v>
      </c>
      <c r="S63" s="48">
        <v>1050</v>
      </c>
      <c r="T63" s="48">
        <v>1680</v>
      </c>
      <c r="U63" s="48">
        <v>1.8</v>
      </c>
      <c r="V63" s="48">
        <v>8113</v>
      </c>
      <c r="W63" s="48">
        <v>60</v>
      </c>
      <c r="X63" s="48">
        <v>33.1</v>
      </c>
      <c r="Y63" s="46" t="s">
        <v>78</v>
      </c>
      <c r="Z63" s="46" t="s">
        <v>83</v>
      </c>
      <c r="AA63" s="46"/>
      <c r="AB63" s="46"/>
      <c r="AC63" s="46" t="s">
        <v>80</v>
      </c>
      <c r="AD63" s="46" t="s">
        <v>80</v>
      </c>
      <c r="AE63" s="46" t="s">
        <v>93</v>
      </c>
      <c r="AF63" s="46" t="s">
        <v>103</v>
      </c>
      <c r="AG63" s="46" t="s">
        <v>83</v>
      </c>
      <c r="AH63" s="46" t="s">
        <v>103</v>
      </c>
      <c r="AI63" s="46" t="s">
        <v>83</v>
      </c>
      <c r="AJ63" s="46" t="s">
        <v>83</v>
      </c>
      <c r="AK63" s="46" t="s">
        <v>94</v>
      </c>
      <c r="AL63" s="46" t="s">
        <v>103</v>
      </c>
      <c r="AM63" s="46" t="s">
        <v>83</v>
      </c>
      <c r="AN63" s="46" t="s">
        <v>83</v>
      </c>
      <c r="AO63" s="46" t="s">
        <v>83</v>
      </c>
      <c r="AP63" s="46" t="s">
        <v>91</v>
      </c>
      <c r="AQ63" s="46" t="s">
        <v>103</v>
      </c>
      <c r="AR63" s="46" t="s">
        <v>81</v>
      </c>
      <c r="AS63" s="46" t="s">
        <v>86</v>
      </c>
      <c r="AT63" s="46" t="s">
        <v>103</v>
      </c>
      <c r="AU63" s="48">
        <v>1</v>
      </c>
      <c r="AV63" s="46" t="s">
        <v>81</v>
      </c>
      <c r="AW63" s="46" t="s">
        <v>81</v>
      </c>
      <c r="AX63" s="48">
        <v>250</v>
      </c>
      <c r="AY63" s="48">
        <v>244.1</v>
      </c>
      <c r="AZ63" s="48">
        <v>207.3</v>
      </c>
      <c r="BA63" s="48">
        <v>200</v>
      </c>
      <c r="BB63" s="46"/>
      <c r="BC63" s="46"/>
      <c r="BD63" s="48">
        <v>14.84</v>
      </c>
      <c r="BE63" s="46"/>
      <c r="BF63" s="48">
        <v>0.37</v>
      </c>
      <c r="BG63" s="46"/>
      <c r="BH63" s="46"/>
      <c r="BI63" s="48">
        <v>0.26</v>
      </c>
      <c r="BJ63" s="48">
        <v>47.61</v>
      </c>
      <c r="BK63" s="48">
        <v>47.61</v>
      </c>
      <c r="BL63" s="48">
        <v>48.7</v>
      </c>
      <c r="BM63" s="46"/>
      <c r="BN63" s="46"/>
      <c r="BO63" s="48">
        <v>0.3</v>
      </c>
      <c r="BP63" s="48">
        <v>0.39</v>
      </c>
      <c r="BQ63" s="46"/>
      <c r="BR63" s="48">
        <v>14.52</v>
      </c>
      <c r="BS63" s="48">
        <v>46.74</v>
      </c>
      <c r="BT63" s="46"/>
      <c r="BU63" s="48">
        <v>0</v>
      </c>
      <c r="BV63" s="39">
        <v>80</v>
      </c>
      <c r="BW63" s="39">
        <f t="shared" si="0"/>
        <v>2</v>
      </c>
      <c r="BX63" s="39">
        <f>IF(COUNTIF($C$2:C63,C63)=1,1,0)</f>
        <v>1</v>
      </c>
      <c r="BY63" s="39">
        <f t="shared" si="1"/>
        <v>0</v>
      </c>
      <c r="BZ63" s="39" t="b">
        <f t="shared" si="2"/>
        <v>0</v>
      </c>
      <c r="CA63" s="39" t="b">
        <f t="array" ref="CA63">ISNUMBER(SEARCH("Touch Screen",$AI63))</f>
        <v>0</v>
      </c>
      <c r="CB63" s="39" t="b">
        <f t="array" ref="CB63">ISNUMBER(SEARCH("Occupancy Sensor",$AI63))</f>
        <v>0</v>
      </c>
      <c r="CC63" s="39" t="b">
        <f t="array" ref="CC63">ISNUMBER(SEARCH("Full Network Connectivity",$AI63))</f>
        <v>0</v>
      </c>
      <c r="CD63" s="49">
        <f t="shared" si="3"/>
        <v>47.60622</v>
      </c>
      <c r="CE63" s="50">
        <f t="shared" si="5"/>
        <v>1.8</v>
      </c>
      <c r="CF63" s="39">
        <f t="shared" si="4"/>
        <v>2</v>
      </c>
      <c r="CG63" s="49">
        <f>IF($BW63=1,($Q63*'2. Monitor Criteria'!$C$4)+('2. Monitor Criteria'!$D$4*'1. Data'!$CE63)+'2. Monitor Criteria'!$C$6,IF('1. Data'!$BW63=2,($Q63*'2. Monitor Criteria'!$C$4)+('2. Monitor Criteria'!$D$4*'1. Data'!$CE63)+'2. Monitor Criteria'!$D$6,IF('1. Data'!$BW63=5,($Q63*'2. Monitor Criteria'!$C$4)+('2. Monitor Criteria'!$D$4*'1. Data'!$CE63)+'2. Monitor Criteria'!$F$6,($Q63*'2. Monitor Criteria'!$C$4)+('2. Monitor Criteria'!$D$4*'1. Data'!$CE63)+'2. Monitor Criteria'!$E$6)))</f>
        <v>43.93712</v>
      </c>
      <c r="CH63" s="51">
        <f>CD63-('2. Monitor Criteria'!$D$4*CE63)</f>
        <v>40.424219999999998</v>
      </c>
      <c r="CI63" s="49">
        <f>IF($BY63=0,CH63,IF($BY63=1,CH63-('2. Monitor Criteria'!$B$10*'1. Data'!CG63),CH63-('2. Monitor Criteria'!$C$10*'1. Data'!CG63)))</f>
        <v>40.424219999999998</v>
      </c>
      <c r="CJ63" s="51">
        <f>IF($CA63=TRUE,CI63-(CG63*'2. Monitor Criteria'!$E$10),CI63)</f>
        <v>40.424219999999998</v>
      </c>
      <c r="CK63" s="51">
        <f>IF($BZ63=TRUE,CJ63-('1. Data'!CG63*'2. Monitor Criteria'!$D$10),CJ63)</f>
        <v>40.424219999999998</v>
      </c>
    </row>
    <row r="64" spans="1:89" s="39" customFormat="1" ht="15.75" customHeight="1" x14ac:dyDescent="0.2">
      <c r="A64" s="39">
        <v>81</v>
      </c>
      <c r="B64" s="46" t="s">
        <v>72</v>
      </c>
      <c r="C64" s="46" t="s">
        <v>201</v>
      </c>
      <c r="D64" s="47">
        <v>42736</v>
      </c>
      <c r="E64" s="46" t="s">
        <v>74</v>
      </c>
      <c r="F64" s="46" t="s">
        <v>103</v>
      </c>
      <c r="G64" s="46" t="s">
        <v>1307</v>
      </c>
      <c r="H64" s="46" t="s">
        <v>75</v>
      </c>
      <c r="I64" s="46" t="s">
        <v>85</v>
      </c>
      <c r="J64" s="46" t="s">
        <v>119</v>
      </c>
      <c r="K64" s="46" t="s">
        <v>77</v>
      </c>
      <c r="L64" s="46" t="s">
        <v>103</v>
      </c>
      <c r="M64" s="48">
        <v>1000</v>
      </c>
      <c r="N64" s="48">
        <v>10.6</v>
      </c>
      <c r="O64" s="48">
        <v>18.8</v>
      </c>
      <c r="P64" s="48">
        <v>21.5</v>
      </c>
      <c r="Q64" s="48">
        <v>198.08</v>
      </c>
      <c r="R64" s="48">
        <v>1.78</v>
      </c>
      <c r="S64" s="48">
        <v>1080</v>
      </c>
      <c r="T64" s="48">
        <v>1920</v>
      </c>
      <c r="U64" s="48">
        <v>2.1</v>
      </c>
      <c r="V64" s="48">
        <v>10469</v>
      </c>
      <c r="W64" s="48">
        <v>60</v>
      </c>
      <c r="X64" s="48">
        <v>32.299999999999997</v>
      </c>
      <c r="Y64" s="46" t="s">
        <v>83</v>
      </c>
      <c r="Z64" s="46" t="s">
        <v>83</v>
      </c>
      <c r="AA64" s="46"/>
      <c r="AB64" s="46"/>
      <c r="AC64" s="46" t="s">
        <v>81</v>
      </c>
      <c r="AD64" s="46" t="s">
        <v>80</v>
      </c>
      <c r="AE64" s="46" t="s">
        <v>108</v>
      </c>
      <c r="AF64" s="46" t="s">
        <v>103</v>
      </c>
      <c r="AG64" s="46" t="s">
        <v>83</v>
      </c>
      <c r="AH64" s="46" t="s">
        <v>103</v>
      </c>
      <c r="AI64" s="46" t="s">
        <v>83</v>
      </c>
      <c r="AJ64" s="46" t="s">
        <v>83</v>
      </c>
      <c r="AK64" s="46" t="s">
        <v>90</v>
      </c>
      <c r="AL64" s="46" t="s">
        <v>103</v>
      </c>
      <c r="AM64" s="46" t="s">
        <v>83</v>
      </c>
      <c r="AN64" s="46" t="s">
        <v>83</v>
      </c>
      <c r="AO64" s="46" t="s">
        <v>83</v>
      </c>
      <c r="AP64" s="46" t="s">
        <v>91</v>
      </c>
      <c r="AQ64" s="46" t="s">
        <v>103</v>
      </c>
      <c r="AR64" s="46" t="s">
        <v>81</v>
      </c>
      <c r="AS64" s="46" t="s">
        <v>86</v>
      </c>
      <c r="AT64" s="46" t="s">
        <v>103</v>
      </c>
      <c r="AU64" s="48">
        <v>1</v>
      </c>
      <c r="AV64" s="46" t="s">
        <v>81</v>
      </c>
      <c r="AW64" s="46" t="s">
        <v>81</v>
      </c>
      <c r="AX64" s="48">
        <v>220</v>
      </c>
      <c r="AY64" s="48">
        <v>294</v>
      </c>
      <c r="AZ64" s="48">
        <v>239.8</v>
      </c>
      <c r="BA64" s="48">
        <v>200</v>
      </c>
      <c r="BB64" s="46"/>
      <c r="BC64" s="46"/>
      <c r="BD64" s="48">
        <v>14.89</v>
      </c>
      <c r="BE64" s="46"/>
      <c r="BF64" s="48">
        <v>0.19</v>
      </c>
      <c r="BG64" s="46"/>
      <c r="BH64" s="46"/>
      <c r="BI64" s="48">
        <v>0.13</v>
      </c>
      <c r="BJ64" s="48">
        <v>46.75</v>
      </c>
      <c r="BK64" s="48">
        <v>46.75</v>
      </c>
      <c r="BL64" s="48">
        <v>50.6</v>
      </c>
      <c r="BM64" s="46"/>
      <c r="BN64" s="46"/>
      <c r="BO64" s="48">
        <v>0.21</v>
      </c>
      <c r="BP64" s="48">
        <v>0.26</v>
      </c>
      <c r="BQ64" s="46"/>
      <c r="BR64" s="48">
        <v>15.07</v>
      </c>
      <c r="BS64" s="48">
        <v>47.67</v>
      </c>
      <c r="BT64" s="46"/>
      <c r="BU64" s="48">
        <v>0</v>
      </c>
      <c r="BV64" s="39">
        <v>81</v>
      </c>
      <c r="BW64" s="39">
        <f t="shared" si="0"/>
        <v>2</v>
      </c>
      <c r="BX64" s="39">
        <f>IF(COUNTIF($C$2:C64,C64)=1,1,0)</f>
        <v>1</v>
      </c>
      <c r="BY64" s="39">
        <f t="shared" si="1"/>
        <v>0</v>
      </c>
      <c r="BZ64" s="39" t="b">
        <f t="shared" si="2"/>
        <v>0</v>
      </c>
      <c r="CA64" s="39" t="b">
        <f t="array" ref="CA64">ISNUMBER(SEARCH("Touch Screen",$AI64))</f>
        <v>0</v>
      </c>
      <c r="CB64" s="39" t="b">
        <f t="array" ref="CB64">ISNUMBER(SEARCH("Occupancy Sensor",$AI64))</f>
        <v>0</v>
      </c>
      <c r="CC64" s="39" t="b">
        <f t="array" ref="CC64">ISNUMBER(SEARCH("Full Network Connectivity",$AI64))</f>
        <v>0</v>
      </c>
      <c r="CD64" s="49">
        <f t="shared" si="3"/>
        <v>46.7346</v>
      </c>
      <c r="CE64" s="50">
        <f t="shared" si="5"/>
        <v>2.1</v>
      </c>
      <c r="CF64" s="39">
        <f t="shared" si="4"/>
        <v>2</v>
      </c>
      <c r="CG64" s="49">
        <f>IF($BW64=1,($Q64*'2. Monitor Criteria'!$C$4)+('2. Monitor Criteria'!$D$4*'1. Data'!$CE64)+'2. Monitor Criteria'!$C$6,IF('1. Data'!$BW64=2,($Q64*'2. Monitor Criteria'!$C$4)+('2. Monitor Criteria'!$D$4*'1. Data'!$CE64)+'2. Monitor Criteria'!$D$6,IF('1. Data'!$BW64=5,($Q64*'2. Monitor Criteria'!$C$4)+('2. Monitor Criteria'!$D$4*'1. Data'!$CE64)+'2. Monitor Criteria'!$F$6,($Q64*'2. Monitor Criteria'!$C$4)+('2. Monitor Criteria'!$D$4*'1. Data'!$CE64)+'2. Monitor Criteria'!$E$6)))</f>
        <v>42.752839999999999</v>
      </c>
      <c r="CH64" s="51">
        <f>CD64-('2. Monitor Criteria'!$D$4*CE64)</f>
        <v>38.355599999999995</v>
      </c>
      <c r="CI64" s="49">
        <f>IF($BY64=0,CH64,IF($BY64=1,CH64-('2. Monitor Criteria'!$B$10*'1. Data'!CG64),CH64-('2. Monitor Criteria'!$C$10*'1. Data'!CG64)))</f>
        <v>38.355599999999995</v>
      </c>
      <c r="CJ64" s="51">
        <f>IF($CA64=TRUE,CI64-(CG64*'2. Monitor Criteria'!$E$10),CI64)</f>
        <v>38.355599999999995</v>
      </c>
      <c r="CK64" s="51">
        <f>IF($BZ64=TRUE,CJ64-('1. Data'!CG64*'2. Monitor Criteria'!$D$10),CJ64)</f>
        <v>38.355599999999995</v>
      </c>
    </row>
    <row r="65" spans="1:89" s="39" customFormat="1" ht="15.75" customHeight="1" x14ac:dyDescent="0.2">
      <c r="A65" s="39">
        <v>82</v>
      </c>
      <c r="B65" s="46" t="s">
        <v>72</v>
      </c>
      <c r="C65" s="46" t="s">
        <v>201</v>
      </c>
      <c r="D65" s="47">
        <v>42917</v>
      </c>
      <c r="E65" s="46" t="s">
        <v>1314</v>
      </c>
      <c r="F65" s="46"/>
      <c r="G65" s="46" t="s">
        <v>1307</v>
      </c>
      <c r="H65" s="46" t="s">
        <v>75</v>
      </c>
      <c r="I65" s="46" t="s">
        <v>88</v>
      </c>
      <c r="J65" s="46"/>
      <c r="K65" s="46" t="s">
        <v>77</v>
      </c>
      <c r="L65" s="46"/>
      <c r="M65" s="48">
        <v>600</v>
      </c>
      <c r="N65" s="48">
        <v>10.6</v>
      </c>
      <c r="O65" s="48">
        <v>18.8</v>
      </c>
      <c r="P65" s="48">
        <v>21.5</v>
      </c>
      <c r="Q65" s="48">
        <v>198.08</v>
      </c>
      <c r="R65" s="48">
        <v>1.78</v>
      </c>
      <c r="S65" s="48">
        <v>1080</v>
      </c>
      <c r="T65" s="48">
        <v>1920</v>
      </c>
      <c r="U65" s="48">
        <v>2.1</v>
      </c>
      <c r="V65" s="48">
        <v>10469</v>
      </c>
      <c r="W65" s="48">
        <v>60</v>
      </c>
      <c r="X65" s="48">
        <v>34</v>
      </c>
      <c r="Y65" s="46" t="s">
        <v>78</v>
      </c>
      <c r="Z65" s="46" t="s">
        <v>83</v>
      </c>
      <c r="AA65" s="46"/>
      <c r="AB65" s="46"/>
      <c r="AC65" s="46" t="s">
        <v>81</v>
      </c>
      <c r="AD65" s="46" t="s">
        <v>81</v>
      </c>
      <c r="AE65" s="46" t="s">
        <v>440</v>
      </c>
      <c r="AF65" s="46" t="s">
        <v>459</v>
      </c>
      <c r="AG65" s="46" t="s">
        <v>83</v>
      </c>
      <c r="AH65" s="46"/>
      <c r="AI65" s="46" t="s">
        <v>83</v>
      </c>
      <c r="AJ65" s="46" t="s">
        <v>83</v>
      </c>
      <c r="AK65" s="46" t="s">
        <v>94</v>
      </c>
      <c r="AL65" s="46" t="s">
        <v>459</v>
      </c>
      <c r="AM65" s="46" t="s">
        <v>83</v>
      </c>
      <c r="AN65" s="46" t="s">
        <v>83</v>
      </c>
      <c r="AO65" s="46" t="s">
        <v>83</v>
      </c>
      <c r="AP65" s="46" t="s">
        <v>91</v>
      </c>
      <c r="AQ65" s="46"/>
      <c r="AR65" s="46" t="s">
        <v>81</v>
      </c>
      <c r="AS65" s="46" t="s">
        <v>86</v>
      </c>
      <c r="AT65" s="46"/>
      <c r="AU65" s="48">
        <v>1</v>
      </c>
      <c r="AV65" s="46" t="s">
        <v>81</v>
      </c>
      <c r="AW65" s="46" t="s">
        <v>81</v>
      </c>
      <c r="AX65" s="48">
        <v>200</v>
      </c>
      <c r="AY65" s="48">
        <v>308.3</v>
      </c>
      <c r="AZ65" s="48">
        <v>307.7</v>
      </c>
      <c r="BA65" s="48">
        <v>201</v>
      </c>
      <c r="BB65" s="46"/>
      <c r="BC65" s="46"/>
      <c r="BD65" s="48">
        <v>11.1</v>
      </c>
      <c r="BE65" s="46"/>
      <c r="BF65" s="48">
        <v>0.14000000000000001</v>
      </c>
      <c r="BG65" s="46"/>
      <c r="BH65" s="46"/>
      <c r="BI65" s="48">
        <v>7.0000000000000007E-2</v>
      </c>
      <c r="BJ65" s="48">
        <v>34.85</v>
      </c>
      <c r="BK65" s="48">
        <v>34.85</v>
      </c>
      <c r="BL65" s="48">
        <v>50.6</v>
      </c>
      <c r="BM65" s="46"/>
      <c r="BN65" s="46"/>
      <c r="BO65" s="48">
        <v>0.11</v>
      </c>
      <c r="BP65" s="48">
        <v>0.18</v>
      </c>
      <c r="BQ65" s="46"/>
      <c r="BR65" s="48">
        <v>11.27</v>
      </c>
      <c r="BS65" s="48">
        <v>35.57</v>
      </c>
      <c r="BT65" s="46"/>
      <c r="BU65" s="48">
        <v>0</v>
      </c>
      <c r="BV65" s="39">
        <v>82</v>
      </c>
      <c r="BW65" s="39">
        <f t="shared" si="0"/>
        <v>2</v>
      </c>
      <c r="BX65" s="39">
        <f>IF(COUNTIF($C$2:C65,C65)=1,1,0)</f>
        <v>0</v>
      </c>
      <c r="BY65" s="39">
        <f t="shared" si="1"/>
        <v>0</v>
      </c>
      <c r="BZ65" s="39" t="b">
        <f t="shared" si="2"/>
        <v>0</v>
      </c>
      <c r="CA65" s="39" t="b">
        <f t="array" ref="CA65">ISNUMBER(SEARCH("Touch Screen",$AI65))</f>
        <v>0</v>
      </c>
      <c r="CB65" s="39" t="b">
        <f t="array" ref="CB65">ISNUMBER(SEARCH("Occupancy Sensor",$AI65))</f>
        <v>0</v>
      </c>
      <c r="CC65" s="39" t="b">
        <f t="array" ref="CC65">ISNUMBER(SEARCH("Full Network Connectivity",$AI65))</f>
        <v>0</v>
      </c>
      <c r="CD65" s="49">
        <f t="shared" si="3"/>
        <v>34.82976</v>
      </c>
      <c r="CE65" s="50">
        <f t="shared" si="5"/>
        <v>2.1</v>
      </c>
      <c r="CF65" s="39">
        <f t="shared" si="4"/>
        <v>2</v>
      </c>
      <c r="CG65" s="49">
        <f>IF($BW65=1,($Q65*'2. Monitor Criteria'!$C$4)+('2. Monitor Criteria'!$D$4*'1. Data'!$CE65)+'2. Monitor Criteria'!$C$6,IF('1. Data'!$BW65=2,($Q65*'2. Monitor Criteria'!$C$4)+('2. Monitor Criteria'!$D$4*'1. Data'!$CE65)+'2. Monitor Criteria'!$D$6,IF('1. Data'!$BW65=5,($Q65*'2. Monitor Criteria'!$C$4)+('2. Monitor Criteria'!$D$4*'1. Data'!$CE65)+'2. Monitor Criteria'!$F$6,($Q65*'2. Monitor Criteria'!$C$4)+('2. Monitor Criteria'!$D$4*'1. Data'!$CE65)+'2. Monitor Criteria'!$E$6)))</f>
        <v>42.752839999999999</v>
      </c>
      <c r="CH65" s="51">
        <f>CD65-('2. Monitor Criteria'!$D$4*CE65)</f>
        <v>26.450759999999999</v>
      </c>
      <c r="CI65" s="49">
        <f>IF($BY65=0,CH65,IF($BY65=1,CH65-('2. Monitor Criteria'!$B$10*'1. Data'!CG65),CH65-('2. Monitor Criteria'!$C$10*'1. Data'!CG65)))</f>
        <v>26.450759999999999</v>
      </c>
      <c r="CJ65" s="51">
        <f>IF($CA65=TRUE,CI65-(CG65*'2. Monitor Criteria'!$E$10),CI65)</f>
        <v>26.450759999999999</v>
      </c>
      <c r="CK65" s="51">
        <f>IF($BZ65=TRUE,CJ65-('1. Data'!CG65*'2. Monitor Criteria'!$D$10),CJ65)</f>
        <v>26.450759999999999</v>
      </c>
    </row>
    <row r="66" spans="1:89" s="39" customFormat="1" ht="15.75" customHeight="1" x14ac:dyDescent="0.2">
      <c r="A66" s="39">
        <v>83</v>
      </c>
      <c r="B66" s="46" t="s">
        <v>72</v>
      </c>
      <c r="C66" s="46" t="s">
        <v>201</v>
      </c>
      <c r="D66" s="47">
        <v>42855</v>
      </c>
      <c r="E66" s="46" t="s">
        <v>74</v>
      </c>
      <c r="F66" s="46"/>
      <c r="G66" s="46" t="s">
        <v>1307</v>
      </c>
      <c r="H66" s="46" t="s">
        <v>75</v>
      </c>
      <c r="I66" s="46" t="s">
        <v>88</v>
      </c>
      <c r="J66" s="46"/>
      <c r="K66" s="46" t="s">
        <v>77</v>
      </c>
      <c r="L66" s="46"/>
      <c r="M66" s="48">
        <v>600</v>
      </c>
      <c r="N66" s="48">
        <v>10.6</v>
      </c>
      <c r="O66" s="48">
        <v>18.8</v>
      </c>
      <c r="P66" s="48">
        <v>21.5</v>
      </c>
      <c r="Q66" s="48">
        <v>197.52</v>
      </c>
      <c r="R66" s="48">
        <v>1.78</v>
      </c>
      <c r="S66" s="48">
        <v>1080</v>
      </c>
      <c r="T66" s="48">
        <v>1920</v>
      </c>
      <c r="U66" s="48">
        <v>2.1</v>
      </c>
      <c r="V66" s="48">
        <v>10498</v>
      </c>
      <c r="W66" s="48">
        <v>60</v>
      </c>
      <c r="X66" s="48">
        <v>0.3</v>
      </c>
      <c r="Y66" s="46" t="s">
        <v>83</v>
      </c>
      <c r="Z66" s="46" t="s">
        <v>83</v>
      </c>
      <c r="AA66" s="46"/>
      <c r="AB66" s="46"/>
      <c r="AC66" s="46" t="s">
        <v>81</v>
      </c>
      <c r="AD66" s="46" t="s">
        <v>80</v>
      </c>
      <c r="AE66" s="46" t="s">
        <v>111</v>
      </c>
      <c r="AF66" s="46"/>
      <c r="AG66" s="46" t="s">
        <v>83</v>
      </c>
      <c r="AH66" s="46" t="s">
        <v>83</v>
      </c>
      <c r="AI66" s="46" t="s">
        <v>83</v>
      </c>
      <c r="AJ66" s="46" t="s">
        <v>83</v>
      </c>
      <c r="AK66" s="46" t="s">
        <v>84</v>
      </c>
      <c r="AL66" s="46"/>
      <c r="AM66" s="46" t="s">
        <v>83</v>
      </c>
      <c r="AN66" s="46" t="s">
        <v>83</v>
      </c>
      <c r="AO66" s="46" t="s">
        <v>83</v>
      </c>
      <c r="AP66" s="46" t="s">
        <v>91</v>
      </c>
      <c r="AQ66" s="46"/>
      <c r="AR66" s="46" t="s">
        <v>81</v>
      </c>
      <c r="AS66" s="46" t="s">
        <v>86</v>
      </c>
      <c r="AT66" s="46"/>
      <c r="AU66" s="48">
        <v>1</v>
      </c>
      <c r="AV66" s="46" t="s">
        <v>81</v>
      </c>
      <c r="AW66" s="46" t="s">
        <v>81</v>
      </c>
      <c r="AX66" s="48">
        <v>200</v>
      </c>
      <c r="AY66" s="48">
        <v>259.8</v>
      </c>
      <c r="AZ66" s="48">
        <v>258</v>
      </c>
      <c r="BA66" s="48">
        <v>200</v>
      </c>
      <c r="BB66" s="46"/>
      <c r="BC66" s="46"/>
      <c r="BD66" s="48">
        <v>13.48</v>
      </c>
      <c r="BE66" s="46"/>
      <c r="BF66" s="48">
        <v>0.04</v>
      </c>
      <c r="BG66" s="46"/>
      <c r="BH66" s="46"/>
      <c r="BI66" s="48">
        <v>0.05</v>
      </c>
      <c r="BJ66" s="48">
        <v>41.56</v>
      </c>
      <c r="BK66" s="48">
        <v>41.56</v>
      </c>
      <c r="BL66" s="48">
        <v>50.6</v>
      </c>
      <c r="BM66" s="46"/>
      <c r="BN66" s="46"/>
      <c r="BO66" s="48">
        <v>0.1</v>
      </c>
      <c r="BP66" s="48">
        <v>0.12</v>
      </c>
      <c r="BQ66" s="46"/>
      <c r="BR66" s="48">
        <v>13.43</v>
      </c>
      <c r="BS66" s="48">
        <v>41.86</v>
      </c>
      <c r="BT66" s="46"/>
      <c r="BU66" s="48">
        <v>0</v>
      </c>
      <c r="BV66" s="39">
        <v>83</v>
      </c>
      <c r="BW66" s="39">
        <f t="shared" ref="BW66:BW129" si="6">IF(Q66&lt;171,1,IF(Q66&lt;226,2,IF(Q66&lt;266,3,IF(Q66&lt;385,4,5))))</f>
        <v>2</v>
      </c>
      <c r="BX66" s="39">
        <f>IF(COUNTIF($C$2:C66,C66)=1,1,0)</f>
        <v>0</v>
      </c>
      <c r="BY66" s="39">
        <f t="shared" ref="BY66:BY129" si="7">IF(Z66="EPD I (32.9% CIE LUV/99% sRGB area or greater)",1,IF(Z66="EPD II (38.4 CIE LUV/99% Adobe RGB area or greater)",2,0))</f>
        <v>0</v>
      </c>
      <c r="BZ66" s="39" t="b">
        <f t="shared" ref="BZ66:BZ129" si="8">ISNUMBER(SEARCH("Automatic Brightness Control",AI66))</f>
        <v>0</v>
      </c>
      <c r="CA66" s="39" t="b">
        <f t="array" ref="CA66">ISNUMBER(SEARCH("Touch Screen",$AI66))</f>
        <v>0</v>
      </c>
      <c r="CB66" s="39" t="b">
        <f t="array" ref="CB66">ISNUMBER(SEARCH("Occupancy Sensor",$AI66))</f>
        <v>0</v>
      </c>
      <c r="CC66" s="39" t="b">
        <f t="array" ref="CC66">ISNUMBER(SEARCH("Full Network Connectivity",$AI66))</f>
        <v>0</v>
      </c>
      <c r="CD66" s="49">
        <f t="shared" ref="CD66:CD129" si="9">8.76*((0.65*BF66)+(0.35*BD66))</f>
        <v>41.55744</v>
      </c>
      <c r="CE66" s="50">
        <f t="shared" si="5"/>
        <v>2.1</v>
      </c>
      <c r="CF66" s="39">
        <f t="shared" ref="CF66:CF129" si="10">IF(AND(U66&lt;=5, P66&lt;20),1,IF(AND(U66&lt;=5,P66&lt;23),2,IF(AND(U66&lt;=5,P66&lt;25),3,IF(AND(U66&lt;=5,P66&lt;30),4,IF(U66&lt;=5,5,IF(AND(U66&gt;5,P66&lt;20),6,IF(AND(U66&gt;5,P66&lt;23),7,IF(AND(U66&gt;5,P66&lt;25),8,IF(AND(U66&gt;5,P66&lt;30),9,10)))))))))</f>
        <v>2</v>
      </c>
      <c r="CG66" s="49">
        <f>IF($BW66=1,($Q66*'2. Monitor Criteria'!$C$4)+('2. Monitor Criteria'!$D$4*'1. Data'!$CE66)+'2. Monitor Criteria'!$C$6,IF('1. Data'!$BW66=2,($Q66*'2. Monitor Criteria'!$C$4)+('2. Monitor Criteria'!$D$4*'1. Data'!$CE66)+'2. Monitor Criteria'!$D$6,IF('1. Data'!$BW66=5,($Q66*'2. Monitor Criteria'!$C$4)+('2. Monitor Criteria'!$D$4*'1. Data'!$CE66)+'2. Monitor Criteria'!$F$6,($Q66*'2. Monitor Criteria'!$C$4)+('2. Monitor Criteria'!$D$4*'1. Data'!$CE66)+'2. Monitor Criteria'!$E$6)))</f>
        <v>42.683959999999999</v>
      </c>
      <c r="CH66" s="51">
        <f>CD66-('2. Monitor Criteria'!$D$4*CE66)</f>
        <v>33.178439999999995</v>
      </c>
      <c r="CI66" s="49">
        <f>IF($BY66=0,CH66,IF($BY66=1,CH66-('2. Monitor Criteria'!$B$10*'1. Data'!CG66),CH66-('2. Monitor Criteria'!$C$10*'1. Data'!CG66)))</f>
        <v>33.178439999999995</v>
      </c>
      <c r="CJ66" s="51">
        <f>IF($CA66=TRUE,CI66-(CG66*'2. Monitor Criteria'!$E$10),CI66)</f>
        <v>33.178439999999995</v>
      </c>
      <c r="CK66" s="51">
        <f>IF($BZ66=TRUE,CJ66-('1. Data'!CG66*'2. Monitor Criteria'!$D$10),CJ66)</f>
        <v>33.178439999999995</v>
      </c>
    </row>
    <row r="67" spans="1:89" s="39" customFormat="1" ht="15.75" customHeight="1" x14ac:dyDescent="0.2">
      <c r="A67" s="39">
        <v>84</v>
      </c>
      <c r="B67" s="46" t="s">
        <v>72</v>
      </c>
      <c r="C67" s="46" t="s">
        <v>202</v>
      </c>
      <c r="D67" s="47">
        <v>42653</v>
      </c>
      <c r="E67" s="46" t="s">
        <v>74</v>
      </c>
      <c r="F67" s="46"/>
      <c r="G67" s="46" t="s">
        <v>1307</v>
      </c>
      <c r="H67" s="46" t="s">
        <v>75</v>
      </c>
      <c r="I67" s="46" t="s">
        <v>88</v>
      </c>
      <c r="J67" s="46"/>
      <c r="K67" s="46" t="s">
        <v>77</v>
      </c>
      <c r="L67" s="46"/>
      <c r="M67" s="48">
        <v>1000</v>
      </c>
      <c r="N67" s="48">
        <v>10.3</v>
      </c>
      <c r="O67" s="48">
        <v>16.5</v>
      </c>
      <c r="P67" s="48">
        <v>19.5</v>
      </c>
      <c r="Q67" s="48">
        <v>170.9</v>
      </c>
      <c r="R67" s="48">
        <v>1.6</v>
      </c>
      <c r="S67" s="48">
        <v>900</v>
      </c>
      <c r="T67" s="48">
        <v>1440</v>
      </c>
      <c r="U67" s="48">
        <v>1.3</v>
      </c>
      <c r="V67" s="48">
        <v>7583</v>
      </c>
      <c r="W67" s="48">
        <v>60</v>
      </c>
      <c r="X67" s="48">
        <v>0.3</v>
      </c>
      <c r="Y67" s="46" t="s">
        <v>83</v>
      </c>
      <c r="Z67" s="46" t="s">
        <v>83</v>
      </c>
      <c r="AA67" s="46"/>
      <c r="AB67" s="46"/>
      <c r="AC67" s="46" t="s">
        <v>81</v>
      </c>
      <c r="AD67" s="46" t="s">
        <v>81</v>
      </c>
      <c r="AE67" s="46" t="s">
        <v>93</v>
      </c>
      <c r="AF67" s="46"/>
      <c r="AG67" s="46" t="s">
        <v>99</v>
      </c>
      <c r="AH67" s="46"/>
      <c r="AI67" s="46" t="s">
        <v>83</v>
      </c>
      <c r="AJ67" s="46" t="s">
        <v>83</v>
      </c>
      <c r="AK67" s="46" t="s">
        <v>94</v>
      </c>
      <c r="AL67" s="46"/>
      <c r="AM67" s="46" t="s">
        <v>83</v>
      </c>
      <c r="AN67" s="46" t="s">
        <v>83</v>
      </c>
      <c r="AO67" s="46" t="s">
        <v>83</v>
      </c>
      <c r="AP67" s="46" t="s">
        <v>91</v>
      </c>
      <c r="AQ67" s="46"/>
      <c r="AR67" s="46" t="s">
        <v>81</v>
      </c>
      <c r="AS67" s="46" t="s">
        <v>86</v>
      </c>
      <c r="AT67" s="46"/>
      <c r="AU67" s="48">
        <v>2</v>
      </c>
      <c r="AV67" s="46" t="s">
        <v>81</v>
      </c>
      <c r="AW67" s="46" t="s">
        <v>81</v>
      </c>
      <c r="AX67" s="48">
        <v>250</v>
      </c>
      <c r="AY67" s="48">
        <v>240.3</v>
      </c>
      <c r="AZ67" s="48">
        <v>201.7</v>
      </c>
      <c r="BA67" s="48">
        <v>200</v>
      </c>
      <c r="BB67" s="46"/>
      <c r="BC67" s="46"/>
      <c r="BD67" s="48">
        <v>13.53</v>
      </c>
      <c r="BE67" s="46"/>
      <c r="BF67" s="48">
        <v>0.26</v>
      </c>
      <c r="BG67" s="46"/>
      <c r="BH67" s="46"/>
      <c r="BI67" s="48">
        <v>0.2</v>
      </c>
      <c r="BJ67" s="48">
        <v>42.96</v>
      </c>
      <c r="BK67" s="48">
        <v>42.96</v>
      </c>
      <c r="BL67" s="48">
        <v>43.3</v>
      </c>
      <c r="BM67" s="46"/>
      <c r="BN67" s="46"/>
      <c r="BO67" s="48">
        <v>0.2</v>
      </c>
      <c r="BP67" s="48">
        <v>0.25</v>
      </c>
      <c r="BQ67" s="46"/>
      <c r="BR67" s="48">
        <v>13.52</v>
      </c>
      <c r="BS67" s="48">
        <v>42.88</v>
      </c>
      <c r="BT67" s="46"/>
      <c r="BU67" s="48">
        <v>0</v>
      </c>
      <c r="BV67" s="39">
        <v>84</v>
      </c>
      <c r="BW67" s="39">
        <f t="shared" si="6"/>
        <v>1</v>
      </c>
      <c r="BX67" s="39">
        <f>IF(COUNTIF($C$2:C67,C67)=1,1,0)</f>
        <v>1</v>
      </c>
      <c r="BY67" s="39">
        <f t="shared" si="7"/>
        <v>0</v>
      </c>
      <c r="BZ67" s="39" t="b">
        <f t="shared" si="8"/>
        <v>0</v>
      </c>
      <c r="CA67" s="39" t="b">
        <f t="array" ref="CA67">ISNUMBER(SEARCH("Touch Screen",$AI67))</f>
        <v>0</v>
      </c>
      <c r="CB67" s="39" t="b">
        <f t="array" ref="CB67">ISNUMBER(SEARCH("Occupancy Sensor",$AI67))</f>
        <v>0</v>
      </c>
      <c r="CC67" s="39" t="b">
        <f t="array" ref="CC67">ISNUMBER(SEARCH("Full Network Connectivity",$AI67))</f>
        <v>0</v>
      </c>
      <c r="CD67" s="49">
        <f t="shared" si="9"/>
        <v>42.963419999999985</v>
      </c>
      <c r="CE67" s="50">
        <f t="shared" ref="CE67:CE130" si="11">U67</f>
        <v>1.3</v>
      </c>
      <c r="CF67" s="39">
        <f t="shared" si="10"/>
        <v>1</v>
      </c>
      <c r="CG67" s="49">
        <f>IF($BW67=1,($Q67*'2. Monitor Criteria'!$C$4)+('2. Monitor Criteria'!$D$4*'1. Data'!$CE67)+'2. Monitor Criteria'!$C$6,IF('1. Data'!$BW67=2,($Q67*'2. Monitor Criteria'!$C$4)+('2. Monitor Criteria'!$D$4*'1. Data'!$CE67)+'2. Monitor Criteria'!$D$6,IF('1. Data'!$BW67=5,($Q67*'2. Monitor Criteria'!$C$4)+('2. Monitor Criteria'!$D$4*'1. Data'!$CE67)+'2. Monitor Criteria'!$F$6,($Q67*'2. Monitor Criteria'!$C$4)+('2. Monitor Criteria'!$D$4*'1. Data'!$CE67)+'2. Monitor Criteria'!$E$6)))</f>
        <v>34.987700000000004</v>
      </c>
      <c r="CH67" s="51">
        <f>CD67-('2. Monitor Criteria'!$D$4*CE67)</f>
        <v>37.776419999999987</v>
      </c>
      <c r="CI67" s="49">
        <f>IF($BY67=0,CH67,IF($BY67=1,CH67-('2. Monitor Criteria'!$B$10*'1. Data'!CG67),CH67-('2. Monitor Criteria'!$C$10*'1. Data'!CG67)))</f>
        <v>37.776419999999987</v>
      </c>
      <c r="CJ67" s="51">
        <f>IF($CA67=TRUE,CI67-(CG67*'2. Monitor Criteria'!$E$10),CI67)</f>
        <v>37.776419999999987</v>
      </c>
      <c r="CK67" s="51">
        <f>IF($BZ67=TRUE,CJ67-('1. Data'!CG67*'2. Monitor Criteria'!$D$10),CJ67)</f>
        <v>37.776419999999987</v>
      </c>
    </row>
    <row r="68" spans="1:89" s="39" customFormat="1" ht="15.75" customHeight="1" x14ac:dyDescent="0.2">
      <c r="A68" s="39">
        <v>85</v>
      </c>
      <c r="B68" s="46" t="s">
        <v>72</v>
      </c>
      <c r="C68" s="46" t="s">
        <v>203</v>
      </c>
      <c r="D68" s="47">
        <v>42505</v>
      </c>
      <c r="E68" s="46" t="s">
        <v>74</v>
      </c>
      <c r="F68" s="46"/>
      <c r="G68" s="46" t="s">
        <v>1307</v>
      </c>
      <c r="H68" s="46" t="s">
        <v>75</v>
      </c>
      <c r="I68" s="46" t="s">
        <v>76</v>
      </c>
      <c r="J68" s="46"/>
      <c r="K68" s="46" t="s">
        <v>77</v>
      </c>
      <c r="L68" s="46"/>
      <c r="M68" s="48">
        <v>1000</v>
      </c>
      <c r="N68" s="48">
        <v>10.5</v>
      </c>
      <c r="O68" s="48">
        <v>18.7</v>
      </c>
      <c r="P68" s="48">
        <v>21.5</v>
      </c>
      <c r="Q68" s="48">
        <v>197.59</v>
      </c>
      <c r="R68" s="48">
        <v>1.78</v>
      </c>
      <c r="S68" s="48">
        <v>1080</v>
      </c>
      <c r="T68" s="48">
        <v>1920</v>
      </c>
      <c r="U68" s="48">
        <v>2.1</v>
      </c>
      <c r="V68" s="48">
        <v>10495</v>
      </c>
      <c r="W68" s="48">
        <v>60</v>
      </c>
      <c r="X68" s="48">
        <v>85</v>
      </c>
      <c r="Y68" s="46" t="s">
        <v>204</v>
      </c>
      <c r="Z68" s="46" t="s">
        <v>83</v>
      </c>
      <c r="AA68" s="46"/>
      <c r="AB68" s="46"/>
      <c r="AC68" s="46" t="s">
        <v>81</v>
      </c>
      <c r="AD68" s="46" t="s">
        <v>81</v>
      </c>
      <c r="AE68" s="46" t="s">
        <v>144</v>
      </c>
      <c r="AF68" s="46" t="s">
        <v>97</v>
      </c>
      <c r="AG68" s="46" t="s">
        <v>98</v>
      </c>
      <c r="AH68" s="46"/>
      <c r="AI68" s="46" t="s">
        <v>99</v>
      </c>
      <c r="AJ68" s="46" t="s">
        <v>83</v>
      </c>
      <c r="AK68" s="46" t="s">
        <v>90</v>
      </c>
      <c r="AL68" s="46" t="s">
        <v>97</v>
      </c>
      <c r="AM68" s="46" t="s">
        <v>83</v>
      </c>
      <c r="AN68" s="46" t="s">
        <v>83</v>
      </c>
      <c r="AO68" s="46" t="s">
        <v>83</v>
      </c>
      <c r="AP68" s="46" t="s">
        <v>91</v>
      </c>
      <c r="AQ68" s="46"/>
      <c r="AR68" s="46" t="s">
        <v>81</v>
      </c>
      <c r="AS68" s="46" t="s">
        <v>100</v>
      </c>
      <c r="AT68" s="46"/>
      <c r="AU68" s="48">
        <v>1</v>
      </c>
      <c r="AV68" s="46" t="s">
        <v>81</v>
      </c>
      <c r="AW68" s="46" t="s">
        <v>81</v>
      </c>
      <c r="AX68" s="48">
        <v>250</v>
      </c>
      <c r="AY68" s="48">
        <v>255.5</v>
      </c>
      <c r="AZ68" s="48">
        <v>192.4</v>
      </c>
      <c r="BA68" s="48">
        <v>200.4</v>
      </c>
      <c r="BB68" s="46"/>
      <c r="BC68" s="46"/>
      <c r="BD68" s="48">
        <v>14.15</v>
      </c>
      <c r="BE68" s="46"/>
      <c r="BF68" s="48">
        <v>0.18</v>
      </c>
      <c r="BG68" s="46"/>
      <c r="BH68" s="46"/>
      <c r="BI68" s="48">
        <v>0.11</v>
      </c>
      <c r="BJ68" s="48">
        <v>44.41</v>
      </c>
      <c r="BK68" s="48">
        <v>44.41</v>
      </c>
      <c r="BL68" s="48">
        <v>50.6</v>
      </c>
      <c r="BM68" s="46"/>
      <c r="BN68" s="46"/>
      <c r="BO68" s="48">
        <v>0.15</v>
      </c>
      <c r="BP68" s="48">
        <v>0.22</v>
      </c>
      <c r="BQ68" s="46"/>
      <c r="BR68" s="48">
        <v>14.35</v>
      </c>
      <c r="BS68" s="48">
        <v>45.27</v>
      </c>
      <c r="BT68" s="46"/>
      <c r="BU68" s="48">
        <v>0</v>
      </c>
      <c r="BV68" s="39">
        <v>85</v>
      </c>
      <c r="BW68" s="39">
        <f t="shared" si="6"/>
        <v>2</v>
      </c>
      <c r="BX68" s="39">
        <f>IF(COUNTIF($C$2:C68,C68)=1,1,0)</f>
        <v>1</v>
      </c>
      <c r="BY68" s="39">
        <f t="shared" si="7"/>
        <v>0</v>
      </c>
      <c r="BZ68" s="39" t="b">
        <f t="shared" si="8"/>
        <v>0</v>
      </c>
      <c r="CA68" s="39" t="b">
        <f t="array" ref="CA68">ISNUMBER(SEARCH("Touch Screen",$AI68))</f>
        <v>0</v>
      </c>
      <c r="CB68" s="39" t="b">
        <f t="array" ref="CB68">ISNUMBER(SEARCH("Occupancy Sensor",$AI68))</f>
        <v>0</v>
      </c>
      <c r="CC68" s="39" t="b">
        <f t="array" ref="CC68">ISNUMBER(SEARCH("Full Network Connectivity",$AI68))</f>
        <v>0</v>
      </c>
      <c r="CD68" s="49">
        <f t="shared" si="9"/>
        <v>44.408819999999999</v>
      </c>
      <c r="CE68" s="50">
        <f t="shared" si="11"/>
        <v>2.1</v>
      </c>
      <c r="CF68" s="39">
        <f t="shared" si="10"/>
        <v>2</v>
      </c>
      <c r="CG68" s="49">
        <f>IF($BW68=1,($Q68*'2. Monitor Criteria'!$C$4)+('2. Monitor Criteria'!$D$4*'1. Data'!$CE68)+'2. Monitor Criteria'!$C$6,IF('1. Data'!$BW68=2,($Q68*'2. Monitor Criteria'!$C$4)+('2. Monitor Criteria'!$D$4*'1. Data'!$CE68)+'2. Monitor Criteria'!$D$6,IF('1. Data'!$BW68=5,($Q68*'2. Monitor Criteria'!$C$4)+('2. Monitor Criteria'!$D$4*'1. Data'!$CE68)+'2. Monitor Criteria'!$F$6,($Q68*'2. Monitor Criteria'!$C$4)+('2. Monitor Criteria'!$D$4*'1. Data'!$CE68)+'2. Monitor Criteria'!$E$6)))</f>
        <v>42.692569999999996</v>
      </c>
      <c r="CH68" s="51">
        <f>CD68-('2. Monitor Criteria'!$D$4*CE68)</f>
        <v>36.029820000000001</v>
      </c>
      <c r="CI68" s="49">
        <f>IF($BY68=0,CH68,IF($BY68=1,CH68-('2. Monitor Criteria'!$B$10*'1. Data'!CG68),CH68-('2. Monitor Criteria'!$C$10*'1. Data'!CG68)))</f>
        <v>36.029820000000001</v>
      </c>
      <c r="CJ68" s="51">
        <f>IF($CA68=TRUE,CI68-(CG68*'2. Monitor Criteria'!$E$10),CI68)</f>
        <v>36.029820000000001</v>
      </c>
      <c r="CK68" s="51">
        <f>IF($BZ68=TRUE,CJ68-('1. Data'!CG68*'2. Monitor Criteria'!$D$10),CJ68)</f>
        <v>36.029820000000001</v>
      </c>
    </row>
    <row r="69" spans="1:89" s="39" customFormat="1" ht="15.75" customHeight="1" x14ac:dyDescent="0.2">
      <c r="A69" s="39">
        <v>86</v>
      </c>
      <c r="B69" s="46" t="s">
        <v>72</v>
      </c>
      <c r="C69" s="46" t="s">
        <v>205</v>
      </c>
      <c r="D69" s="47">
        <v>42403</v>
      </c>
      <c r="E69" s="46" t="s">
        <v>74</v>
      </c>
      <c r="F69" s="46"/>
      <c r="G69" s="46" t="s">
        <v>1307</v>
      </c>
      <c r="H69" s="46" t="s">
        <v>75</v>
      </c>
      <c r="I69" s="46" t="s">
        <v>88</v>
      </c>
      <c r="J69" s="46"/>
      <c r="K69" s="46" t="s">
        <v>77</v>
      </c>
      <c r="L69" s="46"/>
      <c r="M69" s="48">
        <v>1000</v>
      </c>
      <c r="N69" s="48">
        <v>11.7</v>
      </c>
      <c r="O69" s="48">
        <v>20.7</v>
      </c>
      <c r="P69" s="48">
        <v>23.8</v>
      </c>
      <c r="Q69" s="48">
        <v>242.04</v>
      </c>
      <c r="R69" s="48">
        <v>1.78</v>
      </c>
      <c r="S69" s="48">
        <v>1080</v>
      </c>
      <c r="T69" s="48">
        <v>1920</v>
      </c>
      <c r="U69" s="48">
        <v>2.1</v>
      </c>
      <c r="V69" s="48">
        <v>8567</v>
      </c>
      <c r="W69" s="48">
        <v>60</v>
      </c>
      <c r="X69" s="48">
        <v>0.4</v>
      </c>
      <c r="Y69" s="46" t="s">
        <v>83</v>
      </c>
      <c r="Z69" s="46" t="s">
        <v>83</v>
      </c>
      <c r="AA69" s="46"/>
      <c r="AB69" s="46"/>
      <c r="AC69" s="46" t="s">
        <v>81</v>
      </c>
      <c r="AD69" s="46" t="s">
        <v>81</v>
      </c>
      <c r="AE69" s="46" t="s">
        <v>127</v>
      </c>
      <c r="AF69" s="46"/>
      <c r="AG69" s="46" t="s">
        <v>83</v>
      </c>
      <c r="AH69" s="46"/>
      <c r="AI69" s="46" t="s">
        <v>83</v>
      </c>
      <c r="AJ69" s="46" t="s">
        <v>83</v>
      </c>
      <c r="AK69" s="46" t="s">
        <v>84</v>
      </c>
      <c r="AL69" s="46"/>
      <c r="AM69" s="46" t="s">
        <v>83</v>
      </c>
      <c r="AN69" s="46" t="s">
        <v>83</v>
      </c>
      <c r="AO69" s="46" t="s">
        <v>83</v>
      </c>
      <c r="AP69" s="46" t="s">
        <v>91</v>
      </c>
      <c r="AQ69" s="46"/>
      <c r="AR69" s="46" t="s">
        <v>81</v>
      </c>
      <c r="AS69" s="46" t="s">
        <v>86</v>
      </c>
      <c r="AT69" s="46"/>
      <c r="AU69" s="48">
        <v>2</v>
      </c>
      <c r="AV69" s="46" t="s">
        <v>81</v>
      </c>
      <c r="AW69" s="46" t="s">
        <v>81</v>
      </c>
      <c r="AX69" s="48">
        <v>250</v>
      </c>
      <c r="AY69" s="48">
        <v>249.4</v>
      </c>
      <c r="AZ69" s="48">
        <v>198.5</v>
      </c>
      <c r="BA69" s="48">
        <v>200</v>
      </c>
      <c r="BB69" s="46"/>
      <c r="BC69" s="46"/>
      <c r="BD69" s="48">
        <v>15.8</v>
      </c>
      <c r="BE69" s="46"/>
      <c r="BF69" s="48">
        <v>0.28000000000000003</v>
      </c>
      <c r="BG69" s="46"/>
      <c r="BH69" s="46"/>
      <c r="BI69" s="48">
        <v>0.22</v>
      </c>
      <c r="BJ69" s="48">
        <v>50.04</v>
      </c>
      <c r="BK69" s="48">
        <v>50.04</v>
      </c>
      <c r="BL69" s="48">
        <v>53.8</v>
      </c>
      <c r="BM69" s="46"/>
      <c r="BN69" s="46"/>
      <c r="BO69" s="48">
        <v>0.3</v>
      </c>
      <c r="BP69" s="48">
        <v>0.35</v>
      </c>
      <c r="BQ69" s="46"/>
      <c r="BR69" s="48">
        <v>15.82</v>
      </c>
      <c r="BS69" s="48">
        <v>50.5</v>
      </c>
      <c r="BT69" s="46"/>
      <c r="BU69" s="48">
        <v>0</v>
      </c>
      <c r="BV69" s="39">
        <v>86</v>
      </c>
      <c r="BW69" s="39">
        <f t="shared" si="6"/>
        <v>3</v>
      </c>
      <c r="BX69" s="39">
        <f>IF(COUNTIF($C$2:C69,C69)=1,1,0)</f>
        <v>1</v>
      </c>
      <c r="BY69" s="39">
        <f t="shared" si="7"/>
        <v>0</v>
      </c>
      <c r="BZ69" s="39" t="b">
        <f t="shared" si="8"/>
        <v>0</v>
      </c>
      <c r="CA69" s="39" t="b">
        <f t="array" ref="CA69">ISNUMBER(SEARCH("Touch Screen",$AI69))</f>
        <v>0</v>
      </c>
      <c r="CB69" s="39" t="b">
        <f t="array" ref="CB69">ISNUMBER(SEARCH("Occupancy Sensor",$AI69))</f>
        <v>0</v>
      </c>
      <c r="CC69" s="39" t="b">
        <f t="array" ref="CC69">ISNUMBER(SEARCH("Full Network Connectivity",$AI69))</f>
        <v>0</v>
      </c>
      <c r="CD69" s="49">
        <f t="shared" si="9"/>
        <v>50.037120000000002</v>
      </c>
      <c r="CE69" s="50">
        <f t="shared" si="11"/>
        <v>2.1</v>
      </c>
      <c r="CF69" s="39">
        <f t="shared" si="10"/>
        <v>3</v>
      </c>
      <c r="CG69" s="49">
        <f>IF($BW69=1,($Q69*'2. Monitor Criteria'!$C$4)+('2. Monitor Criteria'!$D$4*'1. Data'!$CE69)+'2. Monitor Criteria'!$C$6,IF('1. Data'!$BW69=2,($Q69*'2. Monitor Criteria'!$C$4)+('2. Monitor Criteria'!$D$4*'1. Data'!$CE69)+'2. Monitor Criteria'!$D$6,IF('1. Data'!$BW69=5,($Q69*'2. Monitor Criteria'!$C$4)+('2. Monitor Criteria'!$D$4*'1. Data'!$CE69)+'2. Monitor Criteria'!$F$6,($Q69*'2. Monitor Criteria'!$C$4)+('2. Monitor Criteria'!$D$4*'1. Data'!$CE69)+'2. Monitor Criteria'!$E$6)))</f>
        <v>46.629919999999998</v>
      </c>
      <c r="CH69" s="51">
        <f>CD69-('2. Monitor Criteria'!$D$4*CE69)</f>
        <v>41.658119999999997</v>
      </c>
      <c r="CI69" s="49">
        <f>IF($BY69=0,CH69,IF($BY69=1,CH69-('2. Monitor Criteria'!$B$10*'1. Data'!CG69),CH69-('2. Monitor Criteria'!$C$10*'1. Data'!CG69)))</f>
        <v>41.658119999999997</v>
      </c>
      <c r="CJ69" s="51">
        <f>IF($CA69=TRUE,CI69-(CG69*'2. Monitor Criteria'!$E$10),CI69)</f>
        <v>41.658119999999997</v>
      </c>
      <c r="CK69" s="51">
        <f>IF($BZ69=TRUE,CJ69-('1. Data'!CG69*'2. Monitor Criteria'!$D$10),CJ69)</f>
        <v>41.658119999999997</v>
      </c>
    </row>
    <row r="70" spans="1:89" s="39" customFormat="1" ht="15.75" customHeight="1" x14ac:dyDescent="0.2">
      <c r="A70" s="39">
        <v>88</v>
      </c>
      <c r="B70" s="46" t="s">
        <v>206</v>
      </c>
      <c r="C70" s="46" t="s">
        <v>209</v>
      </c>
      <c r="D70" s="47">
        <v>42581</v>
      </c>
      <c r="E70" s="46" t="s">
        <v>74</v>
      </c>
      <c r="F70" s="46"/>
      <c r="G70" s="46" t="s">
        <v>1307</v>
      </c>
      <c r="H70" s="46" t="s">
        <v>75</v>
      </c>
      <c r="I70" s="46" t="s">
        <v>76</v>
      </c>
      <c r="J70" s="46"/>
      <c r="K70" s="46" t="s">
        <v>77</v>
      </c>
      <c r="L70" s="46"/>
      <c r="M70" s="48">
        <v>500</v>
      </c>
      <c r="N70" s="48">
        <v>10.3</v>
      </c>
      <c r="O70" s="48">
        <v>16.5</v>
      </c>
      <c r="P70" s="48">
        <v>19.5</v>
      </c>
      <c r="Q70" s="48">
        <v>170.69</v>
      </c>
      <c r="R70" s="48">
        <v>1.6</v>
      </c>
      <c r="S70" s="48">
        <v>900</v>
      </c>
      <c r="T70" s="48">
        <v>1440</v>
      </c>
      <c r="U70" s="48">
        <v>1.3</v>
      </c>
      <c r="V70" s="48">
        <v>7593</v>
      </c>
      <c r="W70" s="48">
        <v>60</v>
      </c>
      <c r="X70" s="48">
        <v>32.700000000000003</v>
      </c>
      <c r="Y70" s="46" t="s">
        <v>78</v>
      </c>
      <c r="Z70" s="46" t="s">
        <v>83</v>
      </c>
      <c r="AA70" s="46"/>
      <c r="AB70" s="46"/>
      <c r="AC70" s="46" t="s">
        <v>81</v>
      </c>
      <c r="AD70" s="46" t="s">
        <v>81</v>
      </c>
      <c r="AE70" s="46" t="s">
        <v>210</v>
      </c>
      <c r="AF70" s="46"/>
      <c r="AG70" s="46" t="s">
        <v>83</v>
      </c>
      <c r="AH70" s="46"/>
      <c r="AI70" s="46" t="s">
        <v>83</v>
      </c>
      <c r="AJ70" s="46" t="s">
        <v>83</v>
      </c>
      <c r="AK70" s="46" t="s">
        <v>84</v>
      </c>
      <c r="AL70" s="46"/>
      <c r="AM70" s="46" t="s">
        <v>83</v>
      </c>
      <c r="AN70" s="46" t="s">
        <v>83</v>
      </c>
      <c r="AO70" s="46" t="s">
        <v>83</v>
      </c>
      <c r="AP70" s="46" t="s">
        <v>91</v>
      </c>
      <c r="AQ70" s="46"/>
      <c r="AR70" s="46" t="s">
        <v>81</v>
      </c>
      <c r="AS70" s="46" t="s">
        <v>86</v>
      </c>
      <c r="AT70" s="46"/>
      <c r="AU70" s="46"/>
      <c r="AV70" s="46" t="s">
        <v>81</v>
      </c>
      <c r="AW70" s="46" t="s">
        <v>80</v>
      </c>
      <c r="AX70" s="48">
        <v>250</v>
      </c>
      <c r="AY70" s="48">
        <v>238.1</v>
      </c>
      <c r="AZ70" s="48">
        <v>213.9</v>
      </c>
      <c r="BA70" s="48">
        <v>201.1</v>
      </c>
      <c r="BB70" s="46"/>
      <c r="BC70" s="46"/>
      <c r="BD70" s="48">
        <v>11.08</v>
      </c>
      <c r="BE70" s="46"/>
      <c r="BF70" s="48">
        <v>0.14000000000000001</v>
      </c>
      <c r="BG70" s="46"/>
      <c r="BH70" s="46"/>
      <c r="BI70" s="48">
        <v>0.1</v>
      </c>
      <c r="BJ70" s="48">
        <v>34.76</v>
      </c>
      <c r="BK70" s="48">
        <v>34.76</v>
      </c>
      <c r="BL70" s="48">
        <v>43.29</v>
      </c>
      <c r="BM70" s="46"/>
      <c r="BN70" s="46"/>
      <c r="BO70" s="48">
        <v>0.16</v>
      </c>
      <c r="BP70" s="48">
        <v>0.21</v>
      </c>
      <c r="BQ70" s="46"/>
      <c r="BR70" s="48">
        <v>11.18</v>
      </c>
      <c r="BS70" s="48">
        <v>35.47</v>
      </c>
      <c r="BT70" s="46"/>
      <c r="BU70" s="48">
        <v>0</v>
      </c>
      <c r="BV70" s="39">
        <v>88</v>
      </c>
      <c r="BW70" s="39">
        <f t="shared" si="6"/>
        <v>1</v>
      </c>
      <c r="BX70" s="39">
        <f>IF(COUNTIF($C$2:C70,C70)=1,1,0)</f>
        <v>1</v>
      </c>
      <c r="BY70" s="39">
        <f t="shared" si="7"/>
        <v>0</v>
      </c>
      <c r="BZ70" s="39" t="b">
        <f t="shared" si="8"/>
        <v>0</v>
      </c>
      <c r="CA70" s="39" t="b">
        <f t="array" ref="CA70">ISNUMBER(SEARCH("Touch Screen",$AI70))</f>
        <v>0</v>
      </c>
      <c r="CB70" s="39" t="b">
        <f t="array" ref="CB70">ISNUMBER(SEARCH("Occupancy Sensor",$AI70))</f>
        <v>0</v>
      </c>
      <c r="CC70" s="39" t="b">
        <f t="array" ref="CC70">ISNUMBER(SEARCH("Full Network Connectivity",$AI70))</f>
        <v>0</v>
      </c>
      <c r="CD70" s="49">
        <f t="shared" si="9"/>
        <v>34.768439999999998</v>
      </c>
      <c r="CE70" s="50">
        <f t="shared" si="11"/>
        <v>1.3</v>
      </c>
      <c r="CF70" s="39">
        <f t="shared" si="10"/>
        <v>1</v>
      </c>
      <c r="CG70" s="49">
        <f>IF($BW70=1,($Q70*'2. Monitor Criteria'!$C$4)+('2. Monitor Criteria'!$D$4*'1. Data'!$CE70)+'2. Monitor Criteria'!$C$6,IF('1. Data'!$BW70=2,($Q70*'2. Monitor Criteria'!$C$4)+('2. Monitor Criteria'!$D$4*'1. Data'!$CE70)+'2. Monitor Criteria'!$D$6,IF('1. Data'!$BW70=5,($Q70*'2. Monitor Criteria'!$C$4)+('2. Monitor Criteria'!$D$4*'1. Data'!$CE70)+'2. Monitor Criteria'!$F$6,($Q70*'2. Monitor Criteria'!$C$4)+('2. Monitor Criteria'!$D$4*'1. Data'!$CE70)+'2. Monitor Criteria'!$E$6)))</f>
        <v>34.961869999999998</v>
      </c>
      <c r="CH70" s="51">
        <f>CD70-('2. Monitor Criteria'!$D$4*CE70)</f>
        <v>29.581439999999997</v>
      </c>
      <c r="CI70" s="49">
        <f>IF($BY70=0,CH70,IF($BY70=1,CH70-('2. Monitor Criteria'!$B$10*'1. Data'!CG70),CH70-('2. Monitor Criteria'!$C$10*'1. Data'!CG70)))</f>
        <v>29.581439999999997</v>
      </c>
      <c r="CJ70" s="51">
        <f>IF($CA70=TRUE,CI70-(CG70*'2. Monitor Criteria'!$E$10),CI70)</f>
        <v>29.581439999999997</v>
      </c>
      <c r="CK70" s="51">
        <f>IF($BZ70=TRUE,CJ70-('1. Data'!CG70*'2. Monitor Criteria'!$D$10),CJ70)</f>
        <v>29.581439999999997</v>
      </c>
    </row>
    <row r="71" spans="1:89" s="39" customFormat="1" ht="15.75" customHeight="1" x14ac:dyDescent="0.2">
      <c r="A71" s="39">
        <v>89</v>
      </c>
      <c r="B71" s="46" t="s">
        <v>206</v>
      </c>
      <c r="C71" s="46" t="s">
        <v>211</v>
      </c>
      <c r="D71" s="47">
        <v>42543</v>
      </c>
      <c r="E71" s="46" t="s">
        <v>74</v>
      </c>
      <c r="F71" s="46"/>
      <c r="G71" s="46" t="s">
        <v>1307</v>
      </c>
      <c r="H71" s="46" t="s">
        <v>75</v>
      </c>
      <c r="I71" s="46" t="s">
        <v>76</v>
      </c>
      <c r="J71" s="46"/>
      <c r="K71" s="46" t="s">
        <v>77</v>
      </c>
      <c r="L71" s="46"/>
      <c r="M71" s="48">
        <v>500</v>
      </c>
      <c r="N71" s="48">
        <v>10.5</v>
      </c>
      <c r="O71" s="48">
        <v>18.7</v>
      </c>
      <c r="P71" s="48">
        <v>21.5</v>
      </c>
      <c r="Q71" s="48">
        <v>197.6</v>
      </c>
      <c r="R71" s="48">
        <v>1.78</v>
      </c>
      <c r="S71" s="48">
        <v>1080</v>
      </c>
      <c r="T71" s="48">
        <v>1920</v>
      </c>
      <c r="U71" s="48">
        <v>2.1</v>
      </c>
      <c r="V71" s="48">
        <v>10494</v>
      </c>
      <c r="W71" s="48">
        <v>60</v>
      </c>
      <c r="X71" s="48">
        <v>32.700000000000003</v>
      </c>
      <c r="Y71" s="46" t="s">
        <v>78</v>
      </c>
      <c r="Z71" s="46" t="s">
        <v>83</v>
      </c>
      <c r="AA71" s="46"/>
      <c r="AB71" s="46"/>
      <c r="AC71" s="46" t="s">
        <v>81</v>
      </c>
      <c r="AD71" s="46" t="s">
        <v>81</v>
      </c>
      <c r="AE71" s="46" t="s">
        <v>212</v>
      </c>
      <c r="AF71" s="46"/>
      <c r="AG71" s="46" t="s">
        <v>83</v>
      </c>
      <c r="AH71" s="46"/>
      <c r="AI71" s="46" t="s">
        <v>83</v>
      </c>
      <c r="AJ71" s="46" t="s">
        <v>83</v>
      </c>
      <c r="AK71" s="46" t="s">
        <v>84</v>
      </c>
      <c r="AL71" s="46"/>
      <c r="AM71" s="46" t="s">
        <v>83</v>
      </c>
      <c r="AN71" s="46" t="s">
        <v>83</v>
      </c>
      <c r="AO71" s="46" t="s">
        <v>83</v>
      </c>
      <c r="AP71" s="46" t="s">
        <v>91</v>
      </c>
      <c r="AQ71" s="46"/>
      <c r="AR71" s="46" t="s">
        <v>81</v>
      </c>
      <c r="AS71" s="46" t="s">
        <v>86</v>
      </c>
      <c r="AT71" s="46"/>
      <c r="AU71" s="48">
        <v>10</v>
      </c>
      <c r="AV71" s="46" t="s">
        <v>81</v>
      </c>
      <c r="AW71" s="46" t="s">
        <v>80</v>
      </c>
      <c r="AX71" s="48">
        <v>250</v>
      </c>
      <c r="AY71" s="48">
        <v>266.8</v>
      </c>
      <c r="AZ71" s="48">
        <v>253.7</v>
      </c>
      <c r="BA71" s="48">
        <v>200</v>
      </c>
      <c r="BB71" s="46"/>
      <c r="BC71" s="46"/>
      <c r="BD71" s="48">
        <v>13.05</v>
      </c>
      <c r="BE71" s="46"/>
      <c r="BF71" s="48">
        <v>0.13</v>
      </c>
      <c r="BG71" s="46"/>
      <c r="BH71" s="46"/>
      <c r="BI71" s="48">
        <v>0.16</v>
      </c>
      <c r="BJ71" s="48">
        <v>40.74</v>
      </c>
      <c r="BK71" s="48">
        <v>40.74</v>
      </c>
      <c r="BL71" s="48">
        <v>59.2</v>
      </c>
      <c r="BM71" s="46"/>
      <c r="BN71" s="46"/>
      <c r="BO71" s="48">
        <v>0.23</v>
      </c>
      <c r="BP71" s="48">
        <v>0.2</v>
      </c>
      <c r="BQ71" s="46"/>
      <c r="BR71" s="48">
        <v>13.13</v>
      </c>
      <c r="BS71" s="48">
        <v>41.41</v>
      </c>
      <c r="BT71" s="46"/>
      <c r="BU71" s="48">
        <v>0</v>
      </c>
      <c r="BV71" s="39">
        <v>89</v>
      </c>
      <c r="BW71" s="39">
        <f t="shared" si="6"/>
        <v>2</v>
      </c>
      <c r="BX71" s="39">
        <f>IF(COUNTIF($C$2:C71,C71)=1,1,0)</f>
        <v>1</v>
      </c>
      <c r="BY71" s="39">
        <f t="shared" si="7"/>
        <v>0</v>
      </c>
      <c r="BZ71" s="39" t="b">
        <f t="shared" si="8"/>
        <v>0</v>
      </c>
      <c r="CA71" s="39" t="b">
        <f t="array" ref="CA71">ISNUMBER(SEARCH("Touch Screen",$AI71))</f>
        <v>0</v>
      </c>
      <c r="CB71" s="39" t="b">
        <f t="array" ref="CB71">ISNUMBER(SEARCH("Occupancy Sensor",$AI71))</f>
        <v>0</v>
      </c>
      <c r="CC71" s="39" t="b">
        <f t="array" ref="CC71">ISNUMBER(SEARCH("Full Network Connectivity",$AI71))</f>
        <v>0</v>
      </c>
      <c r="CD71" s="49">
        <f t="shared" si="9"/>
        <v>40.751519999999999</v>
      </c>
      <c r="CE71" s="50">
        <f t="shared" si="11"/>
        <v>2.1</v>
      </c>
      <c r="CF71" s="39">
        <f t="shared" si="10"/>
        <v>2</v>
      </c>
      <c r="CG71" s="49">
        <f>IF($BW71=1,($Q71*'2. Monitor Criteria'!$C$4)+('2. Monitor Criteria'!$D$4*'1. Data'!$CE71)+'2. Monitor Criteria'!$C$6,IF('1. Data'!$BW71=2,($Q71*'2. Monitor Criteria'!$C$4)+('2. Monitor Criteria'!$D$4*'1. Data'!$CE71)+'2. Monitor Criteria'!$D$6,IF('1. Data'!$BW71=5,($Q71*'2. Monitor Criteria'!$C$4)+('2. Monitor Criteria'!$D$4*'1. Data'!$CE71)+'2. Monitor Criteria'!$F$6,($Q71*'2. Monitor Criteria'!$C$4)+('2. Monitor Criteria'!$D$4*'1. Data'!$CE71)+'2. Monitor Criteria'!$E$6)))</f>
        <v>42.693800000000003</v>
      </c>
      <c r="CH71" s="51">
        <f>CD71-('2. Monitor Criteria'!$D$4*CE71)</f>
        <v>32.372519999999994</v>
      </c>
      <c r="CI71" s="49">
        <f>IF($BY71=0,CH71,IF($BY71=1,CH71-('2. Monitor Criteria'!$B$10*'1. Data'!CG71),CH71-('2. Monitor Criteria'!$C$10*'1. Data'!CG71)))</f>
        <v>32.372519999999994</v>
      </c>
      <c r="CJ71" s="51">
        <f>IF($CA71=TRUE,CI71-(CG71*'2. Monitor Criteria'!$E$10),CI71)</f>
        <v>32.372519999999994</v>
      </c>
      <c r="CK71" s="51">
        <f>IF($BZ71=TRUE,CJ71-('1. Data'!CG71*'2. Monitor Criteria'!$D$10),CJ71)</f>
        <v>32.372519999999994</v>
      </c>
    </row>
    <row r="72" spans="1:89" s="39" customFormat="1" ht="15.75" customHeight="1" x14ac:dyDescent="0.2">
      <c r="A72" s="39">
        <v>90</v>
      </c>
      <c r="B72" s="46" t="s">
        <v>206</v>
      </c>
      <c r="C72" s="46" t="s">
        <v>213</v>
      </c>
      <c r="D72" s="47">
        <v>42521</v>
      </c>
      <c r="E72" s="46" t="s">
        <v>74</v>
      </c>
      <c r="F72" s="46"/>
      <c r="G72" s="46" t="s">
        <v>1307</v>
      </c>
      <c r="H72" s="46" t="s">
        <v>75</v>
      </c>
      <c r="I72" s="46" t="s">
        <v>76</v>
      </c>
      <c r="J72" s="46"/>
      <c r="K72" s="46" t="s">
        <v>77</v>
      </c>
      <c r="L72" s="46"/>
      <c r="M72" s="48">
        <v>500</v>
      </c>
      <c r="N72" s="48">
        <v>11.3</v>
      </c>
      <c r="O72" s="48">
        <v>20</v>
      </c>
      <c r="P72" s="48">
        <v>23</v>
      </c>
      <c r="Q72" s="48">
        <v>226.05</v>
      </c>
      <c r="R72" s="48">
        <v>1.78</v>
      </c>
      <c r="S72" s="48">
        <v>1080</v>
      </c>
      <c r="T72" s="48">
        <v>1920</v>
      </c>
      <c r="U72" s="48">
        <v>2.1</v>
      </c>
      <c r="V72" s="48">
        <v>9173</v>
      </c>
      <c r="W72" s="48">
        <v>60</v>
      </c>
      <c r="X72" s="48">
        <v>0</v>
      </c>
      <c r="Y72" s="46" t="s">
        <v>78</v>
      </c>
      <c r="Z72" s="46" t="s">
        <v>83</v>
      </c>
      <c r="AA72" s="46"/>
      <c r="AB72" s="46"/>
      <c r="AC72" s="46" t="s">
        <v>81</v>
      </c>
      <c r="AD72" s="46" t="s">
        <v>81</v>
      </c>
      <c r="AE72" s="46" t="s">
        <v>212</v>
      </c>
      <c r="AF72" s="46"/>
      <c r="AG72" s="46" t="s">
        <v>83</v>
      </c>
      <c r="AH72" s="46"/>
      <c r="AI72" s="46" t="s">
        <v>83</v>
      </c>
      <c r="AJ72" s="46" t="s">
        <v>83</v>
      </c>
      <c r="AK72" s="46" t="s">
        <v>84</v>
      </c>
      <c r="AL72" s="46"/>
      <c r="AM72" s="46" t="s">
        <v>83</v>
      </c>
      <c r="AN72" s="46" t="s">
        <v>83</v>
      </c>
      <c r="AO72" s="46" t="s">
        <v>83</v>
      </c>
      <c r="AP72" s="46" t="s">
        <v>91</v>
      </c>
      <c r="AQ72" s="46"/>
      <c r="AR72" s="46" t="s">
        <v>81</v>
      </c>
      <c r="AS72" s="46" t="s">
        <v>86</v>
      </c>
      <c r="AT72" s="46"/>
      <c r="AU72" s="48">
        <v>10</v>
      </c>
      <c r="AV72" s="46" t="s">
        <v>81</v>
      </c>
      <c r="AW72" s="46" t="s">
        <v>80</v>
      </c>
      <c r="AX72" s="48">
        <v>250</v>
      </c>
      <c r="AY72" s="48">
        <v>265.5</v>
      </c>
      <c r="AZ72" s="48">
        <v>251.6</v>
      </c>
      <c r="BA72" s="48">
        <v>200</v>
      </c>
      <c r="BB72" s="46"/>
      <c r="BC72" s="46"/>
      <c r="BD72" s="48">
        <v>14.33</v>
      </c>
      <c r="BE72" s="46"/>
      <c r="BF72" s="48">
        <v>0.13</v>
      </c>
      <c r="BG72" s="46"/>
      <c r="BH72" s="46"/>
      <c r="BI72" s="48">
        <v>0.08</v>
      </c>
      <c r="BJ72" s="48">
        <v>44.71</v>
      </c>
      <c r="BK72" s="48">
        <v>44.71</v>
      </c>
      <c r="BL72" s="48">
        <v>50.82</v>
      </c>
      <c r="BM72" s="46"/>
      <c r="BN72" s="46"/>
      <c r="BO72" s="48">
        <v>0.15</v>
      </c>
      <c r="BP72" s="48">
        <v>0.2</v>
      </c>
      <c r="BQ72" s="46"/>
      <c r="BR72" s="48">
        <v>14.49</v>
      </c>
      <c r="BS72" s="48">
        <v>45.55</v>
      </c>
      <c r="BT72" s="46"/>
      <c r="BU72" s="48">
        <v>0</v>
      </c>
      <c r="BV72" s="39">
        <v>90</v>
      </c>
      <c r="BW72" s="39">
        <f t="shared" si="6"/>
        <v>3</v>
      </c>
      <c r="BX72" s="39">
        <f>IF(COUNTIF($C$2:C72,C72)=1,1,0)</f>
        <v>1</v>
      </c>
      <c r="BY72" s="39">
        <f t="shared" si="7"/>
        <v>0</v>
      </c>
      <c r="BZ72" s="39" t="b">
        <f t="shared" si="8"/>
        <v>0</v>
      </c>
      <c r="CA72" s="39" t="b">
        <f t="array" ref="CA72">ISNUMBER(SEARCH("Touch Screen",$AI72))</f>
        <v>0</v>
      </c>
      <c r="CB72" s="39" t="b">
        <f t="array" ref="CB72">ISNUMBER(SEARCH("Occupancy Sensor",$AI72))</f>
        <v>0</v>
      </c>
      <c r="CC72" s="39" t="b">
        <f t="array" ref="CC72">ISNUMBER(SEARCH("Full Network Connectivity",$AI72))</f>
        <v>0</v>
      </c>
      <c r="CD72" s="49">
        <f t="shared" si="9"/>
        <v>44.675999999999995</v>
      </c>
      <c r="CE72" s="50">
        <f t="shared" si="11"/>
        <v>2.1</v>
      </c>
      <c r="CF72" s="39">
        <f t="shared" si="10"/>
        <v>3</v>
      </c>
      <c r="CG72" s="49">
        <f>IF($BW72=1,($Q72*'2. Monitor Criteria'!$C$4)+('2. Monitor Criteria'!$D$4*'1. Data'!$CE72)+'2. Monitor Criteria'!$C$6,IF('1. Data'!$BW72=2,($Q72*'2. Monitor Criteria'!$C$4)+('2. Monitor Criteria'!$D$4*'1. Data'!$CE72)+'2. Monitor Criteria'!$D$6,IF('1. Data'!$BW72=5,($Q72*'2. Monitor Criteria'!$C$4)+('2. Monitor Criteria'!$D$4*'1. Data'!$CE72)+'2. Monitor Criteria'!$F$6,($Q72*'2. Monitor Criteria'!$C$4)+('2. Monitor Criteria'!$D$4*'1. Data'!$CE72)+'2. Monitor Criteria'!$E$6)))</f>
        <v>44.663150000000002</v>
      </c>
      <c r="CH72" s="51">
        <f>CD72-('2. Monitor Criteria'!$D$4*CE72)</f>
        <v>36.296999999999997</v>
      </c>
      <c r="CI72" s="49">
        <f>IF($BY72=0,CH72,IF($BY72=1,CH72-('2. Monitor Criteria'!$B$10*'1. Data'!CG72),CH72-('2. Monitor Criteria'!$C$10*'1. Data'!CG72)))</f>
        <v>36.296999999999997</v>
      </c>
      <c r="CJ72" s="51">
        <f>IF($CA72=TRUE,CI72-(CG72*'2. Monitor Criteria'!$E$10),CI72)</f>
        <v>36.296999999999997</v>
      </c>
      <c r="CK72" s="51">
        <f>IF($BZ72=TRUE,CJ72-('1. Data'!CG72*'2. Monitor Criteria'!$D$10),CJ72)</f>
        <v>36.296999999999997</v>
      </c>
    </row>
    <row r="73" spans="1:89" s="39" customFormat="1" ht="15.75" customHeight="1" x14ac:dyDescent="0.2">
      <c r="A73" s="39">
        <v>91</v>
      </c>
      <c r="B73" s="46" t="s">
        <v>206</v>
      </c>
      <c r="C73" s="46" t="s">
        <v>214</v>
      </c>
      <c r="D73" s="47">
        <v>42521</v>
      </c>
      <c r="E73" s="46" t="s">
        <v>74</v>
      </c>
      <c r="F73" s="46"/>
      <c r="G73" s="46" t="s">
        <v>1307</v>
      </c>
      <c r="H73" s="46" t="s">
        <v>75</v>
      </c>
      <c r="I73" s="46" t="s">
        <v>76</v>
      </c>
      <c r="J73" s="46"/>
      <c r="K73" s="46" t="s">
        <v>77</v>
      </c>
      <c r="L73" s="46"/>
      <c r="M73" s="48">
        <v>600</v>
      </c>
      <c r="N73" s="48">
        <v>11.7</v>
      </c>
      <c r="O73" s="48">
        <v>20.7</v>
      </c>
      <c r="P73" s="48">
        <v>23.8</v>
      </c>
      <c r="Q73" s="48">
        <v>242.18</v>
      </c>
      <c r="R73" s="48">
        <v>1.78</v>
      </c>
      <c r="S73" s="48">
        <v>1080</v>
      </c>
      <c r="T73" s="48">
        <v>1920</v>
      </c>
      <c r="U73" s="48">
        <v>2.1</v>
      </c>
      <c r="V73" s="48">
        <v>8562</v>
      </c>
      <c r="W73" s="48">
        <v>60</v>
      </c>
      <c r="X73" s="48">
        <v>0</v>
      </c>
      <c r="Y73" s="46" t="s">
        <v>78</v>
      </c>
      <c r="Z73" s="46" t="s">
        <v>83</v>
      </c>
      <c r="AA73" s="46"/>
      <c r="AB73" s="46"/>
      <c r="AC73" s="46" t="s">
        <v>81</v>
      </c>
      <c r="AD73" s="46" t="s">
        <v>81</v>
      </c>
      <c r="AE73" s="46" t="s">
        <v>212</v>
      </c>
      <c r="AF73" s="46"/>
      <c r="AG73" s="46" t="s">
        <v>83</v>
      </c>
      <c r="AH73" s="46"/>
      <c r="AI73" s="46" t="s">
        <v>83</v>
      </c>
      <c r="AJ73" s="46" t="s">
        <v>83</v>
      </c>
      <c r="AK73" s="46" t="s">
        <v>84</v>
      </c>
      <c r="AL73" s="46"/>
      <c r="AM73" s="46" t="s">
        <v>83</v>
      </c>
      <c r="AN73" s="46" t="s">
        <v>83</v>
      </c>
      <c r="AO73" s="46" t="s">
        <v>83</v>
      </c>
      <c r="AP73" s="46" t="s">
        <v>91</v>
      </c>
      <c r="AQ73" s="46"/>
      <c r="AR73" s="46" t="s">
        <v>81</v>
      </c>
      <c r="AS73" s="46" t="s">
        <v>86</v>
      </c>
      <c r="AT73" s="46"/>
      <c r="AU73" s="48">
        <v>10</v>
      </c>
      <c r="AV73" s="46" t="s">
        <v>81</v>
      </c>
      <c r="AW73" s="46" t="s">
        <v>80</v>
      </c>
      <c r="AX73" s="48">
        <v>250</v>
      </c>
      <c r="AY73" s="48">
        <v>256.8</v>
      </c>
      <c r="AZ73" s="48">
        <v>236.3</v>
      </c>
      <c r="BA73" s="48">
        <v>200</v>
      </c>
      <c r="BB73" s="46"/>
      <c r="BC73" s="46"/>
      <c r="BD73" s="48">
        <v>14.4</v>
      </c>
      <c r="BE73" s="46"/>
      <c r="BF73" s="48">
        <v>0.16</v>
      </c>
      <c r="BG73" s="48">
        <v>0.2</v>
      </c>
      <c r="BH73" s="46"/>
      <c r="BI73" s="48">
        <v>0.12</v>
      </c>
      <c r="BJ73" s="48">
        <v>45.18</v>
      </c>
      <c r="BK73" s="48">
        <v>45.18</v>
      </c>
      <c r="BL73" s="48">
        <v>54.15</v>
      </c>
      <c r="BM73" s="46"/>
      <c r="BN73" s="46"/>
      <c r="BO73" s="48">
        <v>0.18</v>
      </c>
      <c r="BP73" s="48">
        <v>0.22</v>
      </c>
      <c r="BQ73" s="48">
        <v>0.3</v>
      </c>
      <c r="BR73" s="48">
        <v>14.65</v>
      </c>
      <c r="BS73" s="48">
        <v>46.17</v>
      </c>
      <c r="BT73" s="46"/>
      <c r="BU73" s="48">
        <v>0</v>
      </c>
      <c r="BV73" s="39">
        <v>91</v>
      </c>
      <c r="BW73" s="39">
        <f t="shared" si="6"/>
        <v>3</v>
      </c>
      <c r="BX73" s="39">
        <f>IF(COUNTIF($C$2:C73,C73)=1,1,0)</f>
        <v>1</v>
      </c>
      <c r="BY73" s="39">
        <f t="shared" si="7"/>
        <v>0</v>
      </c>
      <c r="BZ73" s="39" t="b">
        <f t="shared" si="8"/>
        <v>0</v>
      </c>
      <c r="CA73" s="39" t="b">
        <f t="array" ref="CA73">ISNUMBER(SEARCH("Touch Screen",$AI73))</f>
        <v>0</v>
      </c>
      <c r="CB73" s="39" t="b">
        <f t="array" ref="CB73">ISNUMBER(SEARCH("Occupancy Sensor",$AI73))</f>
        <v>0</v>
      </c>
      <c r="CC73" s="39" t="b">
        <f t="array" ref="CC73">ISNUMBER(SEARCH("Full Network Connectivity",$AI73))</f>
        <v>0</v>
      </c>
      <c r="CD73" s="49">
        <f t="shared" si="9"/>
        <v>45.061439999999997</v>
      </c>
      <c r="CE73" s="50">
        <f t="shared" si="11"/>
        <v>2.1</v>
      </c>
      <c r="CF73" s="39">
        <f t="shared" si="10"/>
        <v>3</v>
      </c>
      <c r="CG73" s="49">
        <f>IF($BW73=1,($Q73*'2. Monitor Criteria'!$C$4)+('2. Monitor Criteria'!$D$4*'1. Data'!$CE73)+'2. Monitor Criteria'!$C$6,IF('1. Data'!$BW73=2,($Q73*'2. Monitor Criteria'!$C$4)+('2. Monitor Criteria'!$D$4*'1. Data'!$CE73)+'2. Monitor Criteria'!$D$6,IF('1. Data'!$BW73=5,($Q73*'2. Monitor Criteria'!$C$4)+('2. Monitor Criteria'!$D$4*'1. Data'!$CE73)+'2. Monitor Criteria'!$F$6,($Q73*'2. Monitor Criteria'!$C$4)+('2. Monitor Criteria'!$D$4*'1. Data'!$CE73)+'2. Monitor Criteria'!$E$6)))</f>
        <v>46.647140000000007</v>
      </c>
      <c r="CH73" s="51">
        <f>CD73-('2. Monitor Criteria'!$D$4*CE73)</f>
        <v>36.68244</v>
      </c>
      <c r="CI73" s="49">
        <f>IF($BY73=0,CH73,IF($BY73=1,CH73-('2. Monitor Criteria'!$B$10*'1. Data'!CG73),CH73-('2. Monitor Criteria'!$C$10*'1. Data'!CG73)))</f>
        <v>36.68244</v>
      </c>
      <c r="CJ73" s="51">
        <f>IF($CA73=TRUE,CI73-(CG73*'2. Monitor Criteria'!$E$10),CI73)</f>
        <v>36.68244</v>
      </c>
      <c r="CK73" s="51">
        <f>IF($BZ73=TRUE,CJ73-('1. Data'!CG73*'2. Monitor Criteria'!$D$10),CJ73)</f>
        <v>36.68244</v>
      </c>
    </row>
    <row r="74" spans="1:89" s="39" customFormat="1" ht="15.75" customHeight="1" x14ac:dyDescent="0.2">
      <c r="A74" s="39">
        <v>93</v>
      </c>
      <c r="B74" s="46" t="s">
        <v>206</v>
      </c>
      <c r="C74" s="46" t="s">
        <v>216</v>
      </c>
      <c r="D74" s="47">
        <v>42460</v>
      </c>
      <c r="E74" s="46" t="s">
        <v>74</v>
      </c>
      <c r="F74" s="46"/>
      <c r="G74" s="46" t="s">
        <v>1307</v>
      </c>
      <c r="H74" s="46" t="s">
        <v>75</v>
      </c>
      <c r="I74" s="46" t="s">
        <v>141</v>
      </c>
      <c r="J74" s="46"/>
      <c r="K74" s="46" t="s">
        <v>77</v>
      </c>
      <c r="L74" s="46"/>
      <c r="M74" s="48">
        <v>1000</v>
      </c>
      <c r="N74" s="48">
        <v>11.7</v>
      </c>
      <c r="O74" s="48">
        <v>20.7</v>
      </c>
      <c r="P74" s="48">
        <v>23.8</v>
      </c>
      <c r="Q74" s="48">
        <v>242.01</v>
      </c>
      <c r="R74" s="48">
        <v>1.78</v>
      </c>
      <c r="S74" s="48">
        <v>1440</v>
      </c>
      <c r="T74" s="48">
        <v>2560</v>
      </c>
      <c r="U74" s="48">
        <v>3.7</v>
      </c>
      <c r="V74" s="48">
        <v>15233</v>
      </c>
      <c r="W74" s="48">
        <v>60</v>
      </c>
      <c r="X74" s="48">
        <v>0</v>
      </c>
      <c r="Y74" s="46" t="s">
        <v>78</v>
      </c>
      <c r="Z74" s="46" t="s">
        <v>83</v>
      </c>
      <c r="AA74" s="46"/>
      <c r="AB74" s="46"/>
      <c r="AC74" s="46" t="s">
        <v>81</v>
      </c>
      <c r="AD74" s="46" t="s">
        <v>81</v>
      </c>
      <c r="AE74" s="46" t="s">
        <v>217</v>
      </c>
      <c r="AF74" s="46"/>
      <c r="AG74" s="46" t="s">
        <v>83</v>
      </c>
      <c r="AH74" s="46"/>
      <c r="AI74" s="46" t="s">
        <v>83</v>
      </c>
      <c r="AJ74" s="46" t="s">
        <v>83</v>
      </c>
      <c r="AK74" s="46" t="s">
        <v>84</v>
      </c>
      <c r="AL74" s="46"/>
      <c r="AM74" s="46" t="s">
        <v>83</v>
      </c>
      <c r="AN74" s="46" t="s">
        <v>83</v>
      </c>
      <c r="AO74" s="46" t="s">
        <v>83</v>
      </c>
      <c r="AP74" s="46" t="s">
        <v>91</v>
      </c>
      <c r="AQ74" s="46"/>
      <c r="AR74" s="46" t="s">
        <v>81</v>
      </c>
      <c r="AS74" s="46" t="s">
        <v>86</v>
      </c>
      <c r="AT74" s="46"/>
      <c r="AU74" s="48">
        <v>10</v>
      </c>
      <c r="AV74" s="46" t="s">
        <v>81</v>
      </c>
      <c r="AW74" s="46" t="s">
        <v>80</v>
      </c>
      <c r="AX74" s="48">
        <v>300</v>
      </c>
      <c r="AY74" s="48">
        <v>347.1</v>
      </c>
      <c r="AZ74" s="48">
        <v>315.60000000000002</v>
      </c>
      <c r="BA74" s="48">
        <v>200</v>
      </c>
      <c r="BB74" s="46"/>
      <c r="BC74" s="46"/>
      <c r="BD74" s="48">
        <v>18.57</v>
      </c>
      <c r="BE74" s="46"/>
      <c r="BF74" s="48">
        <v>0.17</v>
      </c>
      <c r="BG74" s="48">
        <v>0.19</v>
      </c>
      <c r="BH74" s="46"/>
      <c r="BI74" s="48">
        <v>0.13</v>
      </c>
      <c r="BJ74" s="48">
        <v>57.93</v>
      </c>
      <c r="BK74" s="48">
        <v>57.93</v>
      </c>
      <c r="BL74" s="48">
        <v>64</v>
      </c>
      <c r="BM74" s="46"/>
      <c r="BN74" s="46"/>
      <c r="BO74" s="48">
        <v>0.18</v>
      </c>
      <c r="BP74" s="48">
        <v>0.22</v>
      </c>
      <c r="BQ74" s="48">
        <v>0.24</v>
      </c>
      <c r="BR74" s="48">
        <v>18.5</v>
      </c>
      <c r="BS74" s="48">
        <v>58</v>
      </c>
      <c r="BT74" s="46"/>
      <c r="BU74" s="48">
        <v>0</v>
      </c>
      <c r="BV74" s="39">
        <v>93</v>
      </c>
      <c r="BW74" s="39">
        <f t="shared" si="6"/>
        <v>3</v>
      </c>
      <c r="BX74" s="39">
        <f>IF(COUNTIF($C$2:C74,C74)=1,1,0)</f>
        <v>1</v>
      </c>
      <c r="BY74" s="39">
        <f t="shared" si="7"/>
        <v>0</v>
      </c>
      <c r="BZ74" s="39" t="b">
        <f t="shared" si="8"/>
        <v>0</v>
      </c>
      <c r="CA74" s="39" t="b">
        <f t="array" ref="CA74">ISNUMBER(SEARCH("Touch Screen",$AI74))</f>
        <v>0</v>
      </c>
      <c r="CB74" s="39" t="b">
        <f t="array" ref="CB74">ISNUMBER(SEARCH("Occupancy Sensor",$AI74))</f>
        <v>0</v>
      </c>
      <c r="CC74" s="39" t="b">
        <f t="array" ref="CC74">ISNUMBER(SEARCH("Full Network Connectivity",$AI74))</f>
        <v>0</v>
      </c>
      <c r="CD74" s="49">
        <f t="shared" si="9"/>
        <v>57.90359999999999</v>
      </c>
      <c r="CE74" s="50">
        <f t="shared" si="11"/>
        <v>3.7</v>
      </c>
      <c r="CF74" s="39">
        <f t="shared" si="10"/>
        <v>3</v>
      </c>
      <c r="CG74" s="49">
        <f>IF($BW74=1,($Q74*'2. Monitor Criteria'!$C$4)+('2. Monitor Criteria'!$D$4*'1. Data'!$CE74)+'2. Monitor Criteria'!$C$6,IF('1. Data'!$BW74=2,($Q74*'2. Monitor Criteria'!$C$4)+('2. Monitor Criteria'!$D$4*'1. Data'!$CE74)+'2. Monitor Criteria'!$D$6,IF('1. Data'!$BW74=5,($Q74*'2. Monitor Criteria'!$C$4)+('2. Monitor Criteria'!$D$4*'1. Data'!$CE74)+'2. Monitor Criteria'!$F$6,($Q74*'2. Monitor Criteria'!$C$4)+('2. Monitor Criteria'!$D$4*'1. Data'!$CE74)+'2. Monitor Criteria'!$E$6)))</f>
        <v>53.010230000000007</v>
      </c>
      <c r="CH74" s="51">
        <f>CD74-('2. Monitor Criteria'!$D$4*CE74)</f>
        <v>43.140599999999992</v>
      </c>
      <c r="CI74" s="49">
        <f>IF($BY74=0,CH74,IF($BY74=1,CH74-('2. Monitor Criteria'!$B$10*'1. Data'!CG74),CH74-('2. Monitor Criteria'!$C$10*'1. Data'!CG74)))</f>
        <v>43.140599999999992</v>
      </c>
      <c r="CJ74" s="51">
        <f>IF($CA74=TRUE,CI74-(CG74*'2. Monitor Criteria'!$E$10),CI74)</f>
        <v>43.140599999999992</v>
      </c>
      <c r="CK74" s="51">
        <f>IF($BZ74=TRUE,CJ74-('1. Data'!CG74*'2. Monitor Criteria'!$D$10),CJ74)</f>
        <v>43.140599999999992</v>
      </c>
    </row>
    <row r="75" spans="1:89" s="39" customFormat="1" ht="15.75" customHeight="1" x14ac:dyDescent="0.2">
      <c r="A75" s="39">
        <v>95</v>
      </c>
      <c r="B75" s="46" t="s">
        <v>206</v>
      </c>
      <c r="C75" s="46" t="s">
        <v>218</v>
      </c>
      <c r="D75" s="47">
        <v>42339</v>
      </c>
      <c r="E75" s="46" t="s">
        <v>74</v>
      </c>
      <c r="F75" s="46" t="s">
        <v>103</v>
      </c>
      <c r="G75" s="46" t="s">
        <v>1307</v>
      </c>
      <c r="H75" s="46" t="s">
        <v>75</v>
      </c>
      <c r="I75" s="46" t="s">
        <v>85</v>
      </c>
      <c r="J75" s="46" t="s">
        <v>119</v>
      </c>
      <c r="K75" s="46" t="s">
        <v>77</v>
      </c>
      <c r="L75" s="46" t="s">
        <v>103</v>
      </c>
      <c r="M75" s="48">
        <v>700</v>
      </c>
      <c r="N75" s="48">
        <v>7.6</v>
      </c>
      <c r="O75" s="48">
        <v>13.5</v>
      </c>
      <c r="P75" s="48">
        <v>15.6</v>
      </c>
      <c r="Q75" s="48">
        <v>103.27</v>
      </c>
      <c r="R75" s="48">
        <v>1.78</v>
      </c>
      <c r="S75" s="48">
        <v>1080</v>
      </c>
      <c r="T75" s="48">
        <v>1920</v>
      </c>
      <c r="U75" s="48">
        <v>2.1</v>
      </c>
      <c r="V75" s="48">
        <v>20079</v>
      </c>
      <c r="W75" s="48">
        <v>60</v>
      </c>
      <c r="X75" s="48">
        <v>45</v>
      </c>
      <c r="Y75" s="46" t="s">
        <v>83</v>
      </c>
      <c r="Z75" s="46" t="s">
        <v>83</v>
      </c>
      <c r="AA75" s="46"/>
      <c r="AB75" s="46"/>
      <c r="AC75" s="46" t="s">
        <v>81</v>
      </c>
      <c r="AD75" s="46" t="s">
        <v>80</v>
      </c>
      <c r="AE75" s="46" t="s">
        <v>219</v>
      </c>
      <c r="AF75" s="46" t="s">
        <v>83</v>
      </c>
      <c r="AG75" s="46" t="s">
        <v>83</v>
      </c>
      <c r="AH75" s="46" t="s">
        <v>83</v>
      </c>
      <c r="AI75" s="46" t="s">
        <v>83</v>
      </c>
      <c r="AJ75" s="46" t="s">
        <v>83</v>
      </c>
      <c r="AK75" s="46" t="s">
        <v>85</v>
      </c>
      <c r="AL75" s="46" t="s">
        <v>83</v>
      </c>
      <c r="AM75" s="46" t="s">
        <v>83</v>
      </c>
      <c r="AN75" s="46" t="s">
        <v>83</v>
      </c>
      <c r="AO75" s="46" t="s">
        <v>83</v>
      </c>
      <c r="AP75" s="46" t="s">
        <v>220</v>
      </c>
      <c r="AQ75" s="46"/>
      <c r="AR75" s="46" t="s">
        <v>81</v>
      </c>
      <c r="AS75" s="46" t="s">
        <v>86</v>
      </c>
      <c r="AT75" s="46" t="s">
        <v>83</v>
      </c>
      <c r="AU75" s="48">
        <v>0</v>
      </c>
      <c r="AV75" s="46" t="s">
        <v>81</v>
      </c>
      <c r="AW75" s="46" t="s">
        <v>81</v>
      </c>
      <c r="AX75" s="48">
        <v>160</v>
      </c>
      <c r="AY75" s="48">
        <v>157.19999999999999</v>
      </c>
      <c r="AZ75" s="48">
        <v>107.6</v>
      </c>
      <c r="BA75" s="48">
        <v>157.19999999999999</v>
      </c>
      <c r="BB75" s="46"/>
      <c r="BC75" s="46"/>
      <c r="BD75" s="48">
        <v>5.83</v>
      </c>
      <c r="BE75" s="46"/>
      <c r="BF75" s="48">
        <v>0.17</v>
      </c>
      <c r="BG75" s="46"/>
      <c r="BH75" s="46"/>
      <c r="BI75" s="48">
        <v>0.13</v>
      </c>
      <c r="BJ75" s="48">
        <v>18.850000000000001</v>
      </c>
      <c r="BK75" s="48">
        <v>18.850000000000001</v>
      </c>
      <c r="BL75" s="48">
        <v>27.9</v>
      </c>
      <c r="BM75" s="46"/>
      <c r="BN75" s="46"/>
      <c r="BO75" s="48">
        <v>0.13</v>
      </c>
      <c r="BP75" s="48">
        <v>0.17</v>
      </c>
      <c r="BQ75" s="46"/>
      <c r="BR75" s="48">
        <v>5.83</v>
      </c>
      <c r="BS75" s="48">
        <v>18.850000000000001</v>
      </c>
      <c r="BT75" s="46"/>
      <c r="BU75" s="48">
        <v>0</v>
      </c>
      <c r="BV75" s="39">
        <v>95</v>
      </c>
      <c r="BW75" s="39">
        <f t="shared" si="6"/>
        <v>1</v>
      </c>
      <c r="BX75" s="39">
        <f>IF(COUNTIF($C$2:C75,C75)=1,1,0)</f>
        <v>1</v>
      </c>
      <c r="BY75" s="39">
        <f t="shared" si="7"/>
        <v>0</v>
      </c>
      <c r="BZ75" s="39" t="b">
        <f t="shared" si="8"/>
        <v>0</v>
      </c>
      <c r="CA75" s="39" t="b">
        <f t="array" ref="CA75">ISNUMBER(SEARCH("Touch Screen",$AI75))</f>
        <v>0</v>
      </c>
      <c r="CB75" s="39" t="b">
        <f t="array" ref="CB75">ISNUMBER(SEARCH("Occupancy Sensor",$AI75))</f>
        <v>0</v>
      </c>
      <c r="CC75" s="39" t="b">
        <f t="array" ref="CC75">ISNUMBER(SEARCH("Full Network Connectivity",$AI75))</f>
        <v>0</v>
      </c>
      <c r="CD75" s="49">
        <f t="shared" si="9"/>
        <v>18.842759999999998</v>
      </c>
      <c r="CE75" s="50">
        <f t="shared" si="11"/>
        <v>2.1</v>
      </c>
      <c r="CF75" s="39">
        <f t="shared" si="10"/>
        <v>1</v>
      </c>
      <c r="CG75" s="49">
        <f>IF($BW75=1,($Q75*'2. Monitor Criteria'!$C$4)+('2. Monitor Criteria'!$D$4*'1. Data'!$CE75)+'2. Monitor Criteria'!$C$6,IF('1. Data'!$BW75=2,($Q75*'2. Monitor Criteria'!$C$4)+('2. Monitor Criteria'!$D$4*'1. Data'!$CE75)+'2. Monitor Criteria'!$D$6,IF('1. Data'!$BW75=5,($Q75*'2. Monitor Criteria'!$C$4)+('2. Monitor Criteria'!$D$4*'1. Data'!$CE75)+'2. Monitor Criteria'!$F$6,($Q75*'2. Monitor Criteria'!$C$4)+('2. Monitor Criteria'!$D$4*'1. Data'!$CE75)+'2. Monitor Criteria'!$E$6)))</f>
        <v>29.86121</v>
      </c>
      <c r="CH75" s="51">
        <f>CD75-(('2. Monitor Criteria'!$D$4*CE75)*0.85)</f>
        <v>11.720609999999997</v>
      </c>
      <c r="CI75" s="49">
        <f>IF($BY75=0,CH75,IF($BY75=1,CH75-('2. Monitor Criteria'!$B$10*'1. Data'!CG75),CH75-('2. Monitor Criteria'!$C$10*'1. Data'!CG75)))</f>
        <v>11.720609999999997</v>
      </c>
      <c r="CJ75" s="51">
        <f>IF($CA75=TRUE,CI75-(CG75*'2. Monitor Criteria'!$E$10),CI75)</f>
        <v>11.720609999999997</v>
      </c>
      <c r="CK75" s="51">
        <f>IF($BZ75=TRUE,CJ75-('1. Data'!CG75*'2. Monitor Criteria'!$D$10),CJ75)</f>
        <v>11.720609999999997</v>
      </c>
    </row>
    <row r="76" spans="1:89" s="39" customFormat="1" ht="15.75" customHeight="1" x14ac:dyDescent="0.2">
      <c r="A76" s="39">
        <v>96</v>
      </c>
      <c r="B76" s="46" t="s">
        <v>206</v>
      </c>
      <c r="C76" s="46" t="s">
        <v>1166</v>
      </c>
      <c r="D76" s="47">
        <v>42809</v>
      </c>
      <c r="E76" s="46" t="s">
        <v>74</v>
      </c>
      <c r="F76" s="46" t="s">
        <v>103</v>
      </c>
      <c r="G76" s="46" t="s">
        <v>1307</v>
      </c>
      <c r="H76" s="46" t="s">
        <v>75</v>
      </c>
      <c r="I76" s="46" t="s">
        <v>85</v>
      </c>
      <c r="J76" s="46" t="s">
        <v>119</v>
      </c>
      <c r="K76" s="46" t="s">
        <v>77</v>
      </c>
      <c r="L76" s="46" t="s">
        <v>103</v>
      </c>
      <c r="M76" s="48">
        <v>800</v>
      </c>
      <c r="N76" s="48">
        <v>7.6</v>
      </c>
      <c r="O76" s="48">
        <v>13.5</v>
      </c>
      <c r="P76" s="48">
        <v>15.6</v>
      </c>
      <c r="Q76" s="48">
        <v>103.27</v>
      </c>
      <c r="R76" s="48">
        <v>1.78</v>
      </c>
      <c r="S76" s="48">
        <v>1080</v>
      </c>
      <c r="T76" s="48">
        <v>1920</v>
      </c>
      <c r="U76" s="48">
        <v>2.1</v>
      </c>
      <c r="V76" s="48">
        <v>20069</v>
      </c>
      <c r="W76" s="48">
        <v>60</v>
      </c>
      <c r="X76" s="48">
        <v>18.5</v>
      </c>
      <c r="Y76" s="46" t="s">
        <v>83</v>
      </c>
      <c r="Z76" s="46" t="s">
        <v>83</v>
      </c>
      <c r="AA76" s="46"/>
      <c r="AB76" s="46"/>
      <c r="AC76" s="46" t="s">
        <v>81</v>
      </c>
      <c r="AD76" s="46" t="s">
        <v>80</v>
      </c>
      <c r="AE76" s="46" t="s">
        <v>219</v>
      </c>
      <c r="AF76" s="46" t="s">
        <v>83</v>
      </c>
      <c r="AG76" s="46" t="s">
        <v>83</v>
      </c>
      <c r="AH76" s="46" t="s">
        <v>83</v>
      </c>
      <c r="AI76" s="46" t="s">
        <v>83</v>
      </c>
      <c r="AJ76" s="46" t="s">
        <v>83</v>
      </c>
      <c r="AK76" s="46" t="s">
        <v>85</v>
      </c>
      <c r="AL76" s="46" t="s">
        <v>83</v>
      </c>
      <c r="AM76" s="46" t="s">
        <v>83</v>
      </c>
      <c r="AN76" s="46" t="s">
        <v>83</v>
      </c>
      <c r="AO76" s="46" t="s">
        <v>83</v>
      </c>
      <c r="AP76" s="46" t="s">
        <v>220</v>
      </c>
      <c r="AQ76" s="46"/>
      <c r="AR76" s="46" t="s">
        <v>81</v>
      </c>
      <c r="AS76" s="46" t="s">
        <v>86</v>
      </c>
      <c r="AT76" s="46" t="s">
        <v>83</v>
      </c>
      <c r="AU76" s="48">
        <v>0</v>
      </c>
      <c r="AV76" s="46" t="s">
        <v>81</v>
      </c>
      <c r="AW76" s="46" t="s">
        <v>81</v>
      </c>
      <c r="AX76" s="48">
        <v>220</v>
      </c>
      <c r="AY76" s="48">
        <v>188.2</v>
      </c>
      <c r="AZ76" s="48">
        <v>187.9</v>
      </c>
      <c r="BA76" s="48">
        <v>188.2</v>
      </c>
      <c r="BB76" s="46"/>
      <c r="BC76" s="46"/>
      <c r="BD76" s="48">
        <v>7.62</v>
      </c>
      <c r="BE76" s="46"/>
      <c r="BF76" s="48">
        <v>0.67</v>
      </c>
      <c r="BG76" s="46"/>
      <c r="BH76" s="46"/>
      <c r="BI76" s="48">
        <v>0.28999999999999998</v>
      </c>
      <c r="BJ76" s="48">
        <v>26.9</v>
      </c>
      <c r="BK76" s="48">
        <v>26.9</v>
      </c>
      <c r="BL76" s="48">
        <v>27.9</v>
      </c>
      <c r="BM76" s="46"/>
      <c r="BN76" s="46"/>
      <c r="BO76" s="48">
        <v>0.28999999999999998</v>
      </c>
      <c r="BP76" s="48">
        <v>0.67</v>
      </c>
      <c r="BQ76" s="46"/>
      <c r="BR76" s="48">
        <v>7.62</v>
      </c>
      <c r="BS76" s="48">
        <v>26.9</v>
      </c>
      <c r="BT76" s="46"/>
      <c r="BU76" s="48">
        <v>0</v>
      </c>
      <c r="BV76" s="39">
        <v>96</v>
      </c>
      <c r="BW76" s="39">
        <f t="shared" si="6"/>
        <v>1</v>
      </c>
      <c r="BX76" s="39">
        <f>IF(COUNTIF($C$2:C76,C76)=1,1,0)</f>
        <v>1</v>
      </c>
      <c r="BY76" s="39">
        <f t="shared" si="7"/>
        <v>0</v>
      </c>
      <c r="BZ76" s="39" t="b">
        <f t="shared" si="8"/>
        <v>0</v>
      </c>
      <c r="CA76" s="39" t="b">
        <f t="array" ref="CA76">ISNUMBER(SEARCH("Touch Screen",$AI76))</f>
        <v>0</v>
      </c>
      <c r="CB76" s="39" t="b">
        <f t="array" ref="CB76">ISNUMBER(SEARCH("Occupancy Sensor",$AI76))</f>
        <v>0</v>
      </c>
      <c r="CC76" s="39" t="b">
        <f t="array" ref="CC76">ISNUMBER(SEARCH("Full Network Connectivity",$AI76))</f>
        <v>0</v>
      </c>
      <c r="CD76" s="49">
        <f t="shared" si="9"/>
        <v>27.177900000000001</v>
      </c>
      <c r="CE76" s="50">
        <f t="shared" si="11"/>
        <v>2.1</v>
      </c>
      <c r="CF76" s="39">
        <f t="shared" si="10"/>
        <v>1</v>
      </c>
      <c r="CG76" s="49">
        <f>IF($BW76=1,($Q76*'2. Monitor Criteria'!$C$4)+('2. Monitor Criteria'!$D$4*'1. Data'!$CE76)+'2. Monitor Criteria'!$C$6,IF('1. Data'!$BW76=2,($Q76*'2. Monitor Criteria'!$C$4)+('2. Monitor Criteria'!$D$4*'1. Data'!$CE76)+'2. Monitor Criteria'!$D$6,IF('1. Data'!$BW76=5,($Q76*'2. Monitor Criteria'!$C$4)+('2. Monitor Criteria'!$D$4*'1. Data'!$CE76)+'2. Monitor Criteria'!$F$6,($Q76*'2. Monitor Criteria'!$C$4)+('2. Monitor Criteria'!$D$4*'1. Data'!$CE76)+'2. Monitor Criteria'!$E$6)))</f>
        <v>29.86121</v>
      </c>
      <c r="CH76" s="51">
        <f>CD76-(('2. Monitor Criteria'!$D$4*CE76)*0.85)</f>
        <v>20.05575</v>
      </c>
      <c r="CI76" s="49">
        <f>IF($BY76=0,CH76,IF($BY76=1,CH76-('2. Monitor Criteria'!$B$10*'1. Data'!CG76),CH76-('2. Monitor Criteria'!$C$10*'1. Data'!CG76)))</f>
        <v>20.05575</v>
      </c>
      <c r="CJ76" s="51">
        <f>IF($CA76=TRUE,CI76-(CG76*'2. Monitor Criteria'!$E$10),CI76)</f>
        <v>20.05575</v>
      </c>
      <c r="CK76" s="51">
        <f>IF($BZ76=TRUE,CJ76-('1. Data'!CG76*'2. Monitor Criteria'!$D$10),CJ76)</f>
        <v>20.05575</v>
      </c>
    </row>
    <row r="77" spans="1:89" s="39" customFormat="1" ht="15.75" customHeight="1" x14ac:dyDescent="0.2">
      <c r="A77" s="39">
        <v>98</v>
      </c>
      <c r="B77" s="46" t="s">
        <v>206</v>
      </c>
      <c r="C77" s="46" t="s">
        <v>1248</v>
      </c>
      <c r="D77" s="47">
        <v>42931</v>
      </c>
      <c r="E77" s="46" t="s">
        <v>74</v>
      </c>
      <c r="F77" s="46"/>
      <c r="G77" s="46" t="s">
        <v>1309</v>
      </c>
      <c r="H77" s="46" t="s">
        <v>75</v>
      </c>
      <c r="I77" s="46" t="s">
        <v>76</v>
      </c>
      <c r="J77" s="46"/>
      <c r="K77" s="46" t="s">
        <v>77</v>
      </c>
      <c r="L77" s="46"/>
      <c r="M77" s="48">
        <v>1000</v>
      </c>
      <c r="N77" s="48">
        <v>13.2</v>
      </c>
      <c r="O77" s="48">
        <v>23.5</v>
      </c>
      <c r="P77" s="48">
        <v>27</v>
      </c>
      <c r="Q77" s="48">
        <v>310.47000000000003</v>
      </c>
      <c r="R77" s="48">
        <v>1.78</v>
      </c>
      <c r="S77" s="48">
        <v>1440</v>
      </c>
      <c r="T77" s="48">
        <v>2560</v>
      </c>
      <c r="U77" s="48">
        <v>3.7</v>
      </c>
      <c r="V77" s="48">
        <v>11874</v>
      </c>
      <c r="W77" s="48">
        <v>60</v>
      </c>
      <c r="X77" s="48">
        <v>35.4</v>
      </c>
      <c r="Y77" s="46" t="s">
        <v>114</v>
      </c>
      <c r="Z77" s="46" t="s">
        <v>83</v>
      </c>
      <c r="AA77" s="46"/>
      <c r="AB77" s="46"/>
      <c r="AC77" s="46" t="s">
        <v>80</v>
      </c>
      <c r="AD77" s="46" t="s">
        <v>81</v>
      </c>
      <c r="AE77" s="46" t="s">
        <v>411</v>
      </c>
      <c r="AF77" s="46" t="s">
        <v>1317</v>
      </c>
      <c r="AG77" s="46" t="s">
        <v>98</v>
      </c>
      <c r="AH77" s="46"/>
      <c r="AI77" s="46" t="s">
        <v>99</v>
      </c>
      <c r="AJ77" s="46" t="s">
        <v>83</v>
      </c>
      <c r="AK77" s="46" t="s">
        <v>84</v>
      </c>
      <c r="AL77" s="46" t="s">
        <v>1317</v>
      </c>
      <c r="AM77" s="46" t="s">
        <v>83</v>
      </c>
      <c r="AN77" s="46" t="s">
        <v>83</v>
      </c>
      <c r="AO77" s="46" t="s">
        <v>83</v>
      </c>
      <c r="AP77" s="46" t="s">
        <v>91</v>
      </c>
      <c r="AQ77" s="46"/>
      <c r="AR77" s="46" t="s">
        <v>81</v>
      </c>
      <c r="AS77" s="46" t="s">
        <v>100</v>
      </c>
      <c r="AT77" s="46"/>
      <c r="AU77" s="48">
        <v>1</v>
      </c>
      <c r="AV77" s="46" t="s">
        <v>81</v>
      </c>
      <c r="AW77" s="46" t="s">
        <v>81</v>
      </c>
      <c r="AX77" s="48">
        <v>300</v>
      </c>
      <c r="AY77" s="48">
        <v>335.5</v>
      </c>
      <c r="AZ77" s="48">
        <v>330.3</v>
      </c>
      <c r="BA77" s="48">
        <v>203.3</v>
      </c>
      <c r="BB77" s="46"/>
      <c r="BC77" s="46"/>
      <c r="BD77" s="48">
        <v>20.99</v>
      </c>
      <c r="BE77" s="46"/>
      <c r="BF77" s="48">
        <v>0.23</v>
      </c>
      <c r="BG77" s="46"/>
      <c r="BH77" s="46"/>
      <c r="BI77" s="48">
        <v>0.22</v>
      </c>
      <c r="BJ77" s="48">
        <v>65.64</v>
      </c>
      <c r="BK77" s="48">
        <v>65.64</v>
      </c>
      <c r="BL77" s="48">
        <v>73.69</v>
      </c>
      <c r="BM77" s="46"/>
      <c r="BN77" s="46"/>
      <c r="BO77" s="48">
        <v>0.26</v>
      </c>
      <c r="BP77" s="48">
        <v>0.27</v>
      </c>
      <c r="BQ77" s="46"/>
      <c r="BR77" s="48">
        <v>21.31</v>
      </c>
      <c r="BS77" s="48">
        <v>66.89</v>
      </c>
      <c r="BT77" s="46"/>
      <c r="BU77" s="48">
        <v>0</v>
      </c>
      <c r="BV77" s="39">
        <v>98</v>
      </c>
      <c r="BW77" s="39">
        <f t="shared" si="6"/>
        <v>4</v>
      </c>
      <c r="BX77" s="39">
        <f>IF(COUNTIF($C$2:C77,C77)=1,1,0)</f>
        <v>1</v>
      </c>
      <c r="BY77" s="39">
        <f t="shared" si="7"/>
        <v>0</v>
      </c>
      <c r="BZ77" s="39" t="b">
        <f t="shared" si="8"/>
        <v>0</v>
      </c>
      <c r="CA77" s="39" t="b">
        <f t="array" ref="CA77">ISNUMBER(SEARCH("Touch Screen",$AI77))</f>
        <v>0</v>
      </c>
      <c r="CB77" s="39" t="b">
        <f t="array" ref="CB77">ISNUMBER(SEARCH("Occupancy Sensor",$AI77))</f>
        <v>0</v>
      </c>
      <c r="CC77" s="39" t="b">
        <f t="array" ref="CC77">ISNUMBER(SEARCH("Full Network Connectivity",$AI77))</f>
        <v>0</v>
      </c>
      <c r="CD77" s="49">
        <f t="shared" si="9"/>
        <v>65.664959999999994</v>
      </c>
      <c r="CE77" s="50">
        <f t="shared" si="11"/>
        <v>3.7</v>
      </c>
      <c r="CF77" s="39">
        <f t="shared" si="10"/>
        <v>4</v>
      </c>
      <c r="CG77" s="49">
        <f>IF($BW77=1,($Q77*'2. Monitor Criteria'!$C$4)+('2. Monitor Criteria'!$D$4*'1. Data'!$CE77)+'2. Monitor Criteria'!$C$6,IF('1. Data'!$BW77=2,($Q77*'2. Monitor Criteria'!$C$4)+('2. Monitor Criteria'!$D$4*'1. Data'!$CE77)+'2. Monitor Criteria'!$D$6,IF('1. Data'!$BW77=5,($Q77*'2. Monitor Criteria'!$C$4)+('2. Monitor Criteria'!$D$4*'1. Data'!$CE77)+'2. Monitor Criteria'!$F$6,($Q77*'2. Monitor Criteria'!$C$4)+('2. Monitor Criteria'!$D$4*'1. Data'!$CE77)+'2. Monitor Criteria'!$E$6)))</f>
        <v>61.430810000000008</v>
      </c>
      <c r="CH77" s="51">
        <f>CD77-('2. Monitor Criteria'!$D$4*CE77)</f>
        <v>50.901959999999988</v>
      </c>
      <c r="CI77" s="49">
        <f>IF($BY77=0,CH77,IF($BY77=1,CH77-('2. Monitor Criteria'!$B$10*'1. Data'!CG77),CH77-('2. Monitor Criteria'!$C$10*'1. Data'!CG77)))</f>
        <v>50.901959999999988</v>
      </c>
      <c r="CJ77" s="51">
        <f>IF($CA77=TRUE,CI77-(CG77*'2. Monitor Criteria'!$E$10),CI77)</f>
        <v>50.901959999999988</v>
      </c>
      <c r="CK77" s="51">
        <f>IF($BZ77=TRUE,CJ77-('1. Data'!CG77*'2. Monitor Criteria'!$D$10),CJ77)</f>
        <v>50.901959999999988</v>
      </c>
    </row>
    <row r="78" spans="1:89" s="39" customFormat="1" ht="15.75" customHeight="1" x14ac:dyDescent="0.2">
      <c r="A78" s="39">
        <v>102</v>
      </c>
      <c r="B78" s="46" t="s">
        <v>206</v>
      </c>
      <c r="C78" s="46" t="s">
        <v>232</v>
      </c>
      <c r="D78" s="47">
        <v>41068</v>
      </c>
      <c r="E78" s="46" t="s">
        <v>74</v>
      </c>
      <c r="F78" s="46" t="s">
        <v>103</v>
      </c>
      <c r="G78" s="46" t="s">
        <v>1307</v>
      </c>
      <c r="H78" s="46" t="s">
        <v>75</v>
      </c>
      <c r="I78" s="46" t="s">
        <v>85</v>
      </c>
      <c r="J78" s="46" t="s">
        <v>119</v>
      </c>
      <c r="K78" s="46" t="s">
        <v>77</v>
      </c>
      <c r="L78" s="46" t="s">
        <v>103</v>
      </c>
      <c r="M78" s="48">
        <v>1000</v>
      </c>
      <c r="N78" s="48">
        <v>11.3</v>
      </c>
      <c r="O78" s="48">
        <v>20</v>
      </c>
      <c r="P78" s="48">
        <v>23</v>
      </c>
      <c r="Q78" s="48">
        <v>226.05</v>
      </c>
      <c r="R78" s="48">
        <v>1.78</v>
      </c>
      <c r="S78" s="48">
        <v>1080</v>
      </c>
      <c r="T78" s="48">
        <v>1920</v>
      </c>
      <c r="U78" s="48">
        <v>2.1</v>
      </c>
      <c r="V78" s="48">
        <v>9173</v>
      </c>
      <c r="W78" s="48">
        <v>60</v>
      </c>
      <c r="X78" s="48">
        <v>33.200000000000003</v>
      </c>
      <c r="Y78" s="46" t="s">
        <v>78</v>
      </c>
      <c r="Z78" s="46" t="s">
        <v>83</v>
      </c>
      <c r="AA78" s="46"/>
      <c r="AB78" s="46"/>
      <c r="AC78" s="46" t="s">
        <v>81</v>
      </c>
      <c r="AD78" s="46" t="s">
        <v>80</v>
      </c>
      <c r="AE78" s="46" t="s">
        <v>233</v>
      </c>
      <c r="AF78" s="46" t="s">
        <v>103</v>
      </c>
      <c r="AG78" s="46" t="s">
        <v>99</v>
      </c>
      <c r="AH78" s="46" t="s">
        <v>103</v>
      </c>
      <c r="AI78" s="46" t="s">
        <v>99</v>
      </c>
      <c r="AJ78" s="46" t="s">
        <v>83</v>
      </c>
      <c r="AK78" s="46" t="s">
        <v>84</v>
      </c>
      <c r="AL78" s="46" t="s">
        <v>103</v>
      </c>
      <c r="AM78" s="46" t="s">
        <v>83</v>
      </c>
      <c r="AN78" s="46" t="s">
        <v>83</v>
      </c>
      <c r="AO78" s="46" t="s">
        <v>83</v>
      </c>
      <c r="AP78" s="46" t="s">
        <v>91</v>
      </c>
      <c r="AQ78" s="46" t="s">
        <v>103</v>
      </c>
      <c r="AR78" s="46" t="s">
        <v>81</v>
      </c>
      <c r="AS78" s="46" t="s">
        <v>86</v>
      </c>
      <c r="AT78" s="46" t="s">
        <v>103</v>
      </c>
      <c r="AU78" s="48">
        <v>0</v>
      </c>
      <c r="AV78" s="46" t="s">
        <v>81</v>
      </c>
      <c r="AW78" s="46" t="s">
        <v>81</v>
      </c>
      <c r="AX78" s="48">
        <v>250</v>
      </c>
      <c r="AY78" s="48">
        <v>317.2</v>
      </c>
      <c r="AZ78" s="48">
        <v>317.2</v>
      </c>
      <c r="BA78" s="48">
        <v>200</v>
      </c>
      <c r="BB78" s="46"/>
      <c r="BC78" s="46"/>
      <c r="BD78" s="48">
        <v>14.79</v>
      </c>
      <c r="BE78" s="46"/>
      <c r="BF78" s="48">
        <v>0.41</v>
      </c>
      <c r="BG78" s="48">
        <v>0.41</v>
      </c>
      <c r="BH78" s="46"/>
      <c r="BI78" s="48">
        <v>0.26</v>
      </c>
      <c r="BJ78" s="48">
        <v>47.68</v>
      </c>
      <c r="BK78" s="48">
        <v>47.68</v>
      </c>
      <c r="BL78" s="48">
        <v>50.8</v>
      </c>
      <c r="BM78" s="46"/>
      <c r="BN78" s="46"/>
      <c r="BO78" s="48">
        <v>0.32</v>
      </c>
      <c r="BP78" s="48">
        <v>0.46</v>
      </c>
      <c r="BQ78" s="48">
        <v>0.46</v>
      </c>
      <c r="BR78" s="48">
        <v>14.84</v>
      </c>
      <c r="BS78" s="48">
        <v>48.12</v>
      </c>
      <c r="BT78" s="46"/>
      <c r="BU78" s="48">
        <v>0</v>
      </c>
      <c r="BV78" s="39">
        <v>102</v>
      </c>
      <c r="BW78" s="39">
        <f t="shared" si="6"/>
        <v>3</v>
      </c>
      <c r="BX78" s="39">
        <f>IF(COUNTIF($C$2:C78,C78)=1,1,0)</f>
        <v>1</v>
      </c>
      <c r="BY78" s="39">
        <f t="shared" si="7"/>
        <v>0</v>
      </c>
      <c r="BZ78" s="39" t="b">
        <f t="shared" si="8"/>
        <v>0</v>
      </c>
      <c r="CA78" s="39" t="b">
        <f t="array" ref="CA78">ISNUMBER(SEARCH("Touch Screen",$AI78))</f>
        <v>0</v>
      </c>
      <c r="CB78" s="39" t="b">
        <f t="array" ref="CB78">ISNUMBER(SEARCH("Occupancy Sensor",$AI78))</f>
        <v>0</v>
      </c>
      <c r="CC78" s="39" t="b">
        <f t="array" ref="CC78">ISNUMBER(SEARCH("Full Network Connectivity",$AI78))</f>
        <v>0</v>
      </c>
      <c r="CD78" s="49">
        <f t="shared" si="9"/>
        <v>47.680679999999988</v>
      </c>
      <c r="CE78" s="50">
        <f t="shared" si="11"/>
        <v>2.1</v>
      </c>
      <c r="CF78" s="39">
        <f t="shared" si="10"/>
        <v>3</v>
      </c>
      <c r="CG78" s="49">
        <f>IF($BW78=1,($Q78*'2. Monitor Criteria'!$C$4)+('2. Monitor Criteria'!$D$4*'1. Data'!$CE78)+'2. Monitor Criteria'!$C$6,IF('1. Data'!$BW78=2,($Q78*'2. Monitor Criteria'!$C$4)+('2. Monitor Criteria'!$D$4*'1. Data'!$CE78)+'2. Monitor Criteria'!$D$6,IF('1. Data'!$BW78=5,($Q78*'2. Monitor Criteria'!$C$4)+('2. Monitor Criteria'!$D$4*'1. Data'!$CE78)+'2. Monitor Criteria'!$F$6,($Q78*'2. Monitor Criteria'!$C$4)+('2. Monitor Criteria'!$D$4*'1. Data'!$CE78)+'2. Monitor Criteria'!$E$6)))</f>
        <v>44.663150000000002</v>
      </c>
      <c r="CH78" s="51">
        <f>CD78-('2. Monitor Criteria'!$D$4*CE78)</f>
        <v>39.30167999999999</v>
      </c>
      <c r="CI78" s="49">
        <f>IF($BY78=0,CH78,IF($BY78=1,CH78-('2. Monitor Criteria'!$B$10*'1. Data'!CG78),CH78-('2. Monitor Criteria'!$C$10*'1. Data'!CG78)))</f>
        <v>39.30167999999999</v>
      </c>
      <c r="CJ78" s="51">
        <f>IF($CA78=TRUE,CI78-(CG78*'2. Monitor Criteria'!$E$10),CI78)</f>
        <v>39.30167999999999</v>
      </c>
      <c r="CK78" s="51">
        <f>IF($BZ78=TRUE,CJ78-('1. Data'!CG78*'2. Monitor Criteria'!$D$10),CJ78)</f>
        <v>39.30167999999999</v>
      </c>
    </row>
    <row r="79" spans="1:89" s="39" customFormat="1" ht="15.75" customHeight="1" x14ac:dyDescent="0.2">
      <c r="A79" s="39">
        <v>106</v>
      </c>
      <c r="B79" s="46" t="s">
        <v>206</v>
      </c>
      <c r="C79" s="46" t="s">
        <v>1249</v>
      </c>
      <c r="D79" s="47">
        <v>42343</v>
      </c>
      <c r="E79" s="46" t="s">
        <v>74</v>
      </c>
      <c r="F79" s="46" t="s">
        <v>103</v>
      </c>
      <c r="G79" s="46" t="s">
        <v>1307</v>
      </c>
      <c r="H79" s="46" t="s">
        <v>75</v>
      </c>
      <c r="I79" s="46" t="s">
        <v>85</v>
      </c>
      <c r="J79" s="46" t="s">
        <v>119</v>
      </c>
      <c r="K79" s="46" t="s">
        <v>77</v>
      </c>
      <c r="L79" s="46" t="s">
        <v>103</v>
      </c>
      <c r="M79" s="48">
        <v>1000</v>
      </c>
      <c r="N79" s="48">
        <v>13.2</v>
      </c>
      <c r="O79" s="48">
        <v>23.5</v>
      </c>
      <c r="P79" s="48">
        <v>27</v>
      </c>
      <c r="Q79" s="48">
        <v>309.87</v>
      </c>
      <c r="R79" s="48">
        <v>1.78</v>
      </c>
      <c r="S79" s="48">
        <v>2160</v>
      </c>
      <c r="T79" s="48">
        <v>3840</v>
      </c>
      <c r="U79" s="48">
        <v>2.1</v>
      </c>
      <c r="V79" s="48">
        <v>26767</v>
      </c>
      <c r="W79" s="48">
        <v>60</v>
      </c>
      <c r="X79" s="48">
        <v>35.799999999999997</v>
      </c>
      <c r="Y79" s="46" t="s">
        <v>78</v>
      </c>
      <c r="Z79" s="46" t="s">
        <v>83</v>
      </c>
      <c r="AA79" s="46"/>
      <c r="AB79" s="46"/>
      <c r="AC79" s="46" t="s">
        <v>81</v>
      </c>
      <c r="AD79" s="46" t="s">
        <v>80</v>
      </c>
      <c r="AE79" s="46" t="s">
        <v>239</v>
      </c>
      <c r="AF79" s="46" t="s">
        <v>103</v>
      </c>
      <c r="AG79" s="46" t="s">
        <v>83</v>
      </c>
      <c r="AH79" s="46" t="s">
        <v>103</v>
      </c>
      <c r="AI79" s="46" t="s">
        <v>83</v>
      </c>
      <c r="AJ79" s="46" t="s">
        <v>83</v>
      </c>
      <c r="AK79" s="46" t="s">
        <v>84</v>
      </c>
      <c r="AL79" s="46" t="s">
        <v>103</v>
      </c>
      <c r="AM79" s="46" t="s">
        <v>83</v>
      </c>
      <c r="AN79" s="46" t="s">
        <v>83</v>
      </c>
      <c r="AO79" s="46" t="s">
        <v>83</v>
      </c>
      <c r="AP79" s="46" t="s">
        <v>91</v>
      </c>
      <c r="AQ79" s="46" t="s">
        <v>103</v>
      </c>
      <c r="AR79" s="46" t="s">
        <v>81</v>
      </c>
      <c r="AS79" s="46" t="s">
        <v>86</v>
      </c>
      <c r="AT79" s="46" t="s">
        <v>103</v>
      </c>
      <c r="AU79" s="48">
        <v>5</v>
      </c>
      <c r="AV79" s="46" t="s">
        <v>81</v>
      </c>
      <c r="AW79" s="46" t="s">
        <v>81</v>
      </c>
      <c r="AX79" s="48">
        <v>400</v>
      </c>
      <c r="AY79" s="48">
        <v>425</v>
      </c>
      <c r="AZ79" s="48">
        <v>376</v>
      </c>
      <c r="BA79" s="48">
        <v>200</v>
      </c>
      <c r="BB79" s="46"/>
      <c r="BC79" s="46"/>
      <c r="BD79" s="48">
        <v>29.27</v>
      </c>
      <c r="BE79" s="46"/>
      <c r="BF79" s="48">
        <v>0.31</v>
      </c>
      <c r="BG79" s="46"/>
      <c r="BH79" s="46"/>
      <c r="BI79" s="48">
        <v>0.28000000000000003</v>
      </c>
      <c r="BJ79" s="48">
        <v>91.5</v>
      </c>
      <c r="BK79" s="48">
        <v>91.5</v>
      </c>
      <c r="BL79" s="48">
        <v>101.9</v>
      </c>
      <c r="BM79" s="46"/>
      <c r="BN79" s="46"/>
      <c r="BO79" s="48">
        <v>0.28999999999999998</v>
      </c>
      <c r="BP79" s="48">
        <v>0.33</v>
      </c>
      <c r="BQ79" s="46"/>
      <c r="BR79" s="48">
        <v>29.43</v>
      </c>
      <c r="BS79" s="48">
        <v>92.11</v>
      </c>
      <c r="BT79" s="46"/>
      <c r="BU79" s="48">
        <v>0</v>
      </c>
      <c r="BV79" s="39">
        <v>106</v>
      </c>
      <c r="BW79" s="39">
        <f t="shared" si="6"/>
        <v>4</v>
      </c>
      <c r="BX79" s="39">
        <f>IF(COUNTIF($C$2:C79,C79)=1,1,0)</f>
        <v>1</v>
      </c>
      <c r="BY79" s="39">
        <f t="shared" si="7"/>
        <v>0</v>
      </c>
      <c r="BZ79" s="39" t="b">
        <f t="shared" si="8"/>
        <v>0</v>
      </c>
      <c r="CA79" s="39" t="b">
        <f t="array" ref="CA79">ISNUMBER(SEARCH("Touch Screen",$AI79))</f>
        <v>0</v>
      </c>
      <c r="CB79" s="39" t="b">
        <f t="array" ref="CB79">ISNUMBER(SEARCH("Occupancy Sensor",$AI79))</f>
        <v>0</v>
      </c>
      <c r="CC79" s="39" t="b">
        <f t="array" ref="CC79">ISNUMBER(SEARCH("Full Network Connectivity",$AI79))</f>
        <v>0</v>
      </c>
      <c r="CD79" s="49">
        <f t="shared" si="9"/>
        <v>91.506959999999978</v>
      </c>
      <c r="CE79" s="50">
        <f t="shared" si="11"/>
        <v>2.1</v>
      </c>
      <c r="CF79" s="39">
        <f t="shared" si="10"/>
        <v>4</v>
      </c>
      <c r="CG79" s="49">
        <f>IF($BW79=1,($Q79*'2. Monitor Criteria'!$C$4)+('2. Monitor Criteria'!$D$4*'1. Data'!$CE79)+'2. Monitor Criteria'!$C$6,IF('1. Data'!$BW79=2,($Q79*'2. Monitor Criteria'!$C$4)+('2. Monitor Criteria'!$D$4*'1. Data'!$CE79)+'2. Monitor Criteria'!$D$6,IF('1. Data'!$BW79=5,($Q79*'2. Monitor Criteria'!$C$4)+('2. Monitor Criteria'!$D$4*'1. Data'!$CE79)+'2. Monitor Criteria'!$F$6,($Q79*'2. Monitor Criteria'!$C$4)+('2. Monitor Criteria'!$D$4*'1. Data'!$CE79)+'2. Monitor Criteria'!$E$6)))</f>
        <v>54.973010000000002</v>
      </c>
      <c r="CH79" s="51">
        <f>CD79-('2. Monitor Criteria'!$D$4*CE79)</f>
        <v>83.127959999999973</v>
      </c>
      <c r="CI79" s="49">
        <f>IF($BY79=0,CH79,IF($BY79=1,CH79-('2. Monitor Criteria'!$B$10*'1. Data'!CG79),CH79-('2. Monitor Criteria'!$C$10*'1. Data'!CG79)))</f>
        <v>83.127959999999973</v>
      </c>
      <c r="CJ79" s="51">
        <f>IF($CA79=TRUE,CI79-(CG79*'2. Monitor Criteria'!$E$10),CI79)</f>
        <v>83.127959999999973</v>
      </c>
      <c r="CK79" s="51">
        <f>IF($BZ79=TRUE,CJ79-('1. Data'!CG79*'2. Monitor Criteria'!$D$10),CJ79)</f>
        <v>83.127959999999973</v>
      </c>
    </row>
    <row r="80" spans="1:89" s="39" customFormat="1" ht="15.75" customHeight="1" x14ac:dyDescent="0.2">
      <c r="A80" s="39">
        <v>113</v>
      </c>
      <c r="B80" s="46" t="s">
        <v>206</v>
      </c>
      <c r="C80" s="46" t="s">
        <v>250</v>
      </c>
      <c r="D80" s="47">
        <v>42475</v>
      </c>
      <c r="E80" s="46" t="s">
        <v>74</v>
      </c>
      <c r="F80" s="46"/>
      <c r="G80" s="46" t="s">
        <v>1307</v>
      </c>
      <c r="H80" s="46" t="s">
        <v>75</v>
      </c>
      <c r="I80" s="46" t="s">
        <v>76</v>
      </c>
      <c r="J80" s="46"/>
      <c r="K80" s="46" t="s">
        <v>77</v>
      </c>
      <c r="L80" s="46"/>
      <c r="M80" s="48">
        <v>1200</v>
      </c>
      <c r="N80" s="48">
        <v>15.5</v>
      </c>
      <c r="O80" s="48">
        <v>27.5</v>
      </c>
      <c r="P80" s="48">
        <v>31.5</v>
      </c>
      <c r="Q80" s="48">
        <v>425.27</v>
      </c>
      <c r="R80" s="48">
        <v>1.78</v>
      </c>
      <c r="S80" s="48">
        <v>1080</v>
      </c>
      <c r="T80" s="48">
        <v>1920</v>
      </c>
      <c r="U80" s="48">
        <v>2.1</v>
      </c>
      <c r="V80" s="48">
        <v>4876</v>
      </c>
      <c r="W80" s="48">
        <v>60</v>
      </c>
      <c r="X80" s="48">
        <v>87</v>
      </c>
      <c r="Y80" s="46" t="s">
        <v>78</v>
      </c>
      <c r="Z80" s="46" t="s">
        <v>83</v>
      </c>
      <c r="AA80" s="46"/>
      <c r="AB80" s="46"/>
      <c r="AC80" s="46" t="s">
        <v>81</v>
      </c>
      <c r="AD80" s="46" t="s">
        <v>81</v>
      </c>
      <c r="AE80" s="46" t="s">
        <v>251</v>
      </c>
      <c r="AF80" s="46"/>
      <c r="AG80" s="46" t="s">
        <v>252</v>
      </c>
      <c r="AH80" s="46"/>
      <c r="AI80" s="46" t="s">
        <v>83</v>
      </c>
      <c r="AJ80" s="46" t="s">
        <v>83</v>
      </c>
      <c r="AK80" s="46" t="s">
        <v>94</v>
      </c>
      <c r="AL80" s="46"/>
      <c r="AM80" s="46" t="s">
        <v>83</v>
      </c>
      <c r="AN80" s="46" t="s">
        <v>83</v>
      </c>
      <c r="AO80" s="46" t="s">
        <v>83</v>
      </c>
      <c r="AP80" s="46" t="s">
        <v>91</v>
      </c>
      <c r="AQ80" s="46"/>
      <c r="AR80" s="46" t="s">
        <v>81</v>
      </c>
      <c r="AS80" s="46" t="s">
        <v>100</v>
      </c>
      <c r="AT80" s="46"/>
      <c r="AU80" s="48">
        <v>1</v>
      </c>
      <c r="AV80" s="46" t="s">
        <v>81</v>
      </c>
      <c r="AW80" s="46" t="s">
        <v>81</v>
      </c>
      <c r="AX80" s="48">
        <v>270</v>
      </c>
      <c r="AY80" s="48">
        <v>276.89999999999998</v>
      </c>
      <c r="AZ80" s="48">
        <v>213.6</v>
      </c>
      <c r="BA80" s="48">
        <v>202.2</v>
      </c>
      <c r="BB80" s="46"/>
      <c r="BC80" s="46"/>
      <c r="BD80" s="48">
        <v>23.88</v>
      </c>
      <c r="BE80" s="46"/>
      <c r="BF80" s="48">
        <v>0.21</v>
      </c>
      <c r="BG80" s="46"/>
      <c r="BH80" s="46"/>
      <c r="BI80" s="48">
        <v>0.19</v>
      </c>
      <c r="BJ80" s="48">
        <v>74.400000000000006</v>
      </c>
      <c r="BK80" s="48">
        <v>74.400000000000006</v>
      </c>
      <c r="BL80" s="48">
        <v>86.8</v>
      </c>
      <c r="BM80" s="46"/>
      <c r="BN80" s="46"/>
      <c r="BO80" s="48">
        <v>0.24</v>
      </c>
      <c r="BP80" s="48">
        <v>0.24</v>
      </c>
      <c r="BQ80" s="46"/>
      <c r="BR80" s="48">
        <v>24.05</v>
      </c>
      <c r="BS80" s="48">
        <v>75.12</v>
      </c>
      <c r="BT80" s="46"/>
      <c r="BU80" s="48">
        <v>0</v>
      </c>
      <c r="BV80" s="39">
        <v>113</v>
      </c>
      <c r="BW80" s="39">
        <f t="shared" si="6"/>
        <v>5</v>
      </c>
      <c r="BX80" s="39">
        <f>IF(COUNTIF($C$2:C80,C80)=1,1,0)</f>
        <v>1</v>
      </c>
      <c r="BY80" s="39">
        <f t="shared" si="7"/>
        <v>0</v>
      </c>
      <c r="BZ80" s="39" t="b">
        <f t="shared" si="8"/>
        <v>0</v>
      </c>
      <c r="CA80" s="39" t="b">
        <f t="array" ref="CA80">ISNUMBER(SEARCH("Touch Screen",$AI80))</f>
        <v>0</v>
      </c>
      <c r="CB80" s="39" t="b">
        <f t="array" ref="CB80">ISNUMBER(SEARCH("Occupancy Sensor",$AI80))</f>
        <v>0</v>
      </c>
      <c r="CC80" s="39" t="b">
        <f t="array" ref="CC80">ISNUMBER(SEARCH("Full Network Connectivity",$AI80))</f>
        <v>0</v>
      </c>
      <c r="CD80" s="49">
        <f t="shared" si="9"/>
        <v>74.411819999999992</v>
      </c>
      <c r="CE80" s="50">
        <f t="shared" si="11"/>
        <v>2.1</v>
      </c>
      <c r="CF80" s="39">
        <f t="shared" si="10"/>
        <v>5</v>
      </c>
      <c r="CG80" s="49">
        <f>IF($BW80=1,($Q80*'2. Monitor Criteria'!$C$4)+('2. Monitor Criteria'!$D$4*'1. Data'!$CE80)+'2. Monitor Criteria'!$C$6,IF('1. Data'!$BW80=2,($Q80*'2. Monitor Criteria'!$C$4)+('2. Monitor Criteria'!$D$4*'1. Data'!$CE80)+'2. Monitor Criteria'!$D$6,IF('1. Data'!$BW80=5,($Q80*'2. Monitor Criteria'!$C$4)+('2. Monitor Criteria'!$D$4*'1. Data'!$CE80)+'2. Monitor Criteria'!$F$6,($Q80*'2. Monitor Criteria'!$C$4)+('2. Monitor Criteria'!$D$4*'1. Data'!$CE80)+'2. Monitor Criteria'!$E$6)))</f>
        <v>76.217209999999994</v>
      </c>
      <c r="CH80" s="51">
        <f>CD80-('2. Monitor Criteria'!$D$4*CE80)</f>
        <v>66.032819999999987</v>
      </c>
      <c r="CI80" s="49">
        <f>IF($BY80=0,CH80,IF($BY80=1,CH80-('2. Monitor Criteria'!$B$10*'1. Data'!CG80),CH80-('2. Monitor Criteria'!$C$10*'1. Data'!CG80)))</f>
        <v>66.032819999999987</v>
      </c>
      <c r="CJ80" s="49">
        <f>IF($CA80=TRUE,CI80-(CG80*'2. Monitor Criteria'!$E$10),CI80)</f>
        <v>66.032819999999987</v>
      </c>
      <c r="CK80" s="49">
        <f>IF($BZ80=TRUE,CJ80-('1. Data'!CG80*'2. Monitor Criteria'!$D$10),CJ80)</f>
        <v>66.032819999999987</v>
      </c>
    </row>
    <row r="81" spans="1:89" s="39" customFormat="1" ht="15.75" customHeight="1" x14ac:dyDescent="0.2">
      <c r="A81" s="39">
        <v>114</v>
      </c>
      <c r="B81" s="46" t="s">
        <v>206</v>
      </c>
      <c r="C81" s="46" t="s">
        <v>1168</v>
      </c>
      <c r="D81" s="47">
        <v>42867</v>
      </c>
      <c r="E81" s="46" t="s">
        <v>74</v>
      </c>
      <c r="F81" s="46" t="s">
        <v>103</v>
      </c>
      <c r="G81" s="46" t="s">
        <v>1307</v>
      </c>
      <c r="H81" s="46" t="s">
        <v>75</v>
      </c>
      <c r="I81" s="46" t="s">
        <v>85</v>
      </c>
      <c r="J81" s="46" t="s">
        <v>119</v>
      </c>
      <c r="K81" s="46" t="s">
        <v>77</v>
      </c>
      <c r="L81" s="46" t="s">
        <v>103</v>
      </c>
      <c r="M81" s="48">
        <v>1000</v>
      </c>
      <c r="N81" s="48">
        <v>10.6</v>
      </c>
      <c r="O81" s="48">
        <v>13.3</v>
      </c>
      <c r="P81" s="48">
        <v>17</v>
      </c>
      <c r="Q81" s="48">
        <v>141.6</v>
      </c>
      <c r="R81" s="48">
        <v>1.25</v>
      </c>
      <c r="S81" s="48">
        <v>1024</v>
      </c>
      <c r="T81" s="48">
        <v>1280</v>
      </c>
      <c r="U81" s="48">
        <v>1.3</v>
      </c>
      <c r="V81" s="48">
        <v>9257</v>
      </c>
      <c r="W81" s="48">
        <v>60</v>
      </c>
      <c r="X81" s="48">
        <v>33.200000000000003</v>
      </c>
      <c r="Y81" s="46" t="s">
        <v>78</v>
      </c>
      <c r="Z81" s="46" t="s">
        <v>83</v>
      </c>
      <c r="AA81" s="46"/>
      <c r="AB81" s="46"/>
      <c r="AC81" s="46" t="s">
        <v>81</v>
      </c>
      <c r="AD81" s="46" t="s">
        <v>81</v>
      </c>
      <c r="AE81" s="46" t="s">
        <v>113</v>
      </c>
      <c r="AF81" s="46" t="s">
        <v>103</v>
      </c>
      <c r="AG81" s="46" t="s">
        <v>83</v>
      </c>
      <c r="AH81" s="46" t="s">
        <v>103</v>
      </c>
      <c r="AI81" s="46" t="s">
        <v>83</v>
      </c>
      <c r="AJ81" s="46" t="s">
        <v>83</v>
      </c>
      <c r="AK81" s="46" t="s">
        <v>94</v>
      </c>
      <c r="AL81" s="46" t="s">
        <v>103</v>
      </c>
      <c r="AM81" s="46" t="s">
        <v>83</v>
      </c>
      <c r="AN81" s="46" t="s">
        <v>83</v>
      </c>
      <c r="AO81" s="46" t="s">
        <v>83</v>
      </c>
      <c r="AP81" s="46" t="s">
        <v>91</v>
      </c>
      <c r="AQ81" s="46" t="s">
        <v>103</v>
      </c>
      <c r="AR81" s="46" t="s">
        <v>81</v>
      </c>
      <c r="AS81" s="46" t="s">
        <v>86</v>
      </c>
      <c r="AT81" s="46" t="s">
        <v>103</v>
      </c>
      <c r="AU81" s="48">
        <v>0</v>
      </c>
      <c r="AV81" s="46" t="s">
        <v>81</v>
      </c>
      <c r="AW81" s="46" t="s">
        <v>81</v>
      </c>
      <c r="AX81" s="48">
        <v>300</v>
      </c>
      <c r="AY81" s="48">
        <v>302.3</v>
      </c>
      <c r="AZ81" s="48">
        <v>302.3</v>
      </c>
      <c r="BA81" s="48">
        <v>200</v>
      </c>
      <c r="BB81" s="46"/>
      <c r="BC81" s="46"/>
      <c r="BD81" s="48">
        <v>10.130000000000001</v>
      </c>
      <c r="BE81" s="46"/>
      <c r="BF81" s="48">
        <v>0.16</v>
      </c>
      <c r="BG81" s="46"/>
      <c r="BH81" s="46"/>
      <c r="BI81" s="48">
        <v>0.13</v>
      </c>
      <c r="BJ81" s="48">
        <v>31.97</v>
      </c>
      <c r="BK81" s="48">
        <v>31.97</v>
      </c>
      <c r="BL81" s="48">
        <v>33.4</v>
      </c>
      <c r="BM81" s="46"/>
      <c r="BN81" s="46"/>
      <c r="BO81" s="48">
        <v>0.17</v>
      </c>
      <c r="BP81" s="48">
        <v>0.19</v>
      </c>
      <c r="BQ81" s="46"/>
      <c r="BR81" s="48">
        <v>10.42</v>
      </c>
      <c r="BS81" s="48">
        <v>33.03</v>
      </c>
      <c r="BT81" s="46"/>
      <c r="BU81" s="48">
        <v>0</v>
      </c>
      <c r="BV81" s="39">
        <v>114</v>
      </c>
      <c r="BW81" s="39">
        <f t="shared" si="6"/>
        <v>1</v>
      </c>
      <c r="BX81" s="39">
        <f>IF(COUNTIF($C$2:C81,C81)=1,1,0)</f>
        <v>1</v>
      </c>
      <c r="BY81" s="39">
        <f t="shared" si="7"/>
        <v>0</v>
      </c>
      <c r="BZ81" s="39" t="b">
        <f t="shared" si="8"/>
        <v>0</v>
      </c>
      <c r="CA81" s="39" t="b">
        <f t="array" ref="CA81">ISNUMBER(SEARCH("Touch Screen",$AI81))</f>
        <v>0</v>
      </c>
      <c r="CB81" s="39" t="b">
        <f t="array" ref="CB81">ISNUMBER(SEARCH("Occupancy Sensor",$AI81))</f>
        <v>0</v>
      </c>
      <c r="CC81" s="39" t="b">
        <f t="array" ref="CC81">ISNUMBER(SEARCH("Full Network Connectivity",$AI81))</f>
        <v>0</v>
      </c>
      <c r="CD81" s="49">
        <f t="shared" si="9"/>
        <v>31.969620000000003</v>
      </c>
      <c r="CE81" s="50">
        <f t="shared" si="11"/>
        <v>1.3</v>
      </c>
      <c r="CF81" s="39">
        <f t="shared" si="10"/>
        <v>1</v>
      </c>
      <c r="CG81" s="49">
        <f>IF($BW81=1,($Q81*'2. Monitor Criteria'!$C$4)+('2. Monitor Criteria'!$D$4*'1. Data'!$CE81)+'2. Monitor Criteria'!$C$6,IF('1. Data'!$BW81=2,($Q81*'2. Monitor Criteria'!$C$4)+('2. Monitor Criteria'!$D$4*'1. Data'!$CE81)+'2. Monitor Criteria'!$D$6,IF('1. Data'!$BW81=5,($Q81*'2. Monitor Criteria'!$C$4)+('2. Monitor Criteria'!$D$4*'1. Data'!$CE81)+'2. Monitor Criteria'!$F$6,($Q81*'2. Monitor Criteria'!$C$4)+('2. Monitor Criteria'!$D$4*'1. Data'!$CE81)+'2. Monitor Criteria'!$E$6)))</f>
        <v>31.383800000000001</v>
      </c>
      <c r="CH81" s="51">
        <f>CD81-('2. Monitor Criteria'!$D$4*CE81)</f>
        <v>26.782620000000001</v>
      </c>
      <c r="CI81" s="49">
        <f>IF($BY81=0,CH81,IF($BY81=1,CH81-('2. Monitor Criteria'!$B$10*'1. Data'!CG81),CH81-('2. Monitor Criteria'!$C$10*'1. Data'!CG81)))</f>
        <v>26.782620000000001</v>
      </c>
      <c r="CJ81" s="51">
        <f>IF($CA81=TRUE,CI81-(CG81*'2. Monitor Criteria'!$E$10),CI81)</f>
        <v>26.782620000000001</v>
      </c>
      <c r="CK81" s="51">
        <f>IF($BZ81=TRUE,CJ81-('1. Data'!CG81*'2. Monitor Criteria'!$D$10),CJ81)</f>
        <v>26.782620000000001</v>
      </c>
    </row>
    <row r="82" spans="1:89" s="39" customFormat="1" ht="15.75" customHeight="1" x14ac:dyDescent="0.2">
      <c r="A82" s="39">
        <v>115</v>
      </c>
      <c r="B82" s="46" t="s">
        <v>206</v>
      </c>
      <c r="C82" s="46" t="s">
        <v>253</v>
      </c>
      <c r="D82" s="47">
        <v>41817</v>
      </c>
      <c r="E82" s="46" t="s">
        <v>74</v>
      </c>
      <c r="F82" s="46" t="s">
        <v>103</v>
      </c>
      <c r="G82" s="46" t="s">
        <v>1307</v>
      </c>
      <c r="H82" s="46" t="s">
        <v>75</v>
      </c>
      <c r="I82" s="46" t="s">
        <v>88</v>
      </c>
      <c r="J82" s="46" t="s">
        <v>103</v>
      </c>
      <c r="K82" s="46" t="s">
        <v>77</v>
      </c>
      <c r="L82" s="46" t="s">
        <v>103</v>
      </c>
      <c r="M82" s="48">
        <v>1000</v>
      </c>
      <c r="N82" s="48">
        <v>11.9</v>
      </c>
      <c r="O82" s="48">
        <v>14.8</v>
      </c>
      <c r="P82" s="48">
        <v>19</v>
      </c>
      <c r="Q82" s="48">
        <v>176.12</v>
      </c>
      <c r="R82" s="48">
        <v>1.25</v>
      </c>
      <c r="S82" s="48">
        <v>1024</v>
      </c>
      <c r="T82" s="48">
        <v>1280</v>
      </c>
      <c r="U82" s="48">
        <v>1.3</v>
      </c>
      <c r="V82" s="48">
        <v>7444</v>
      </c>
      <c r="W82" s="48">
        <v>60</v>
      </c>
      <c r="X82" s="48">
        <v>33.4</v>
      </c>
      <c r="Y82" s="46" t="s">
        <v>83</v>
      </c>
      <c r="Z82" s="46" t="s">
        <v>83</v>
      </c>
      <c r="AA82" s="48">
        <v>89</v>
      </c>
      <c r="AB82" s="48">
        <v>89</v>
      </c>
      <c r="AC82" s="46" t="s">
        <v>81</v>
      </c>
      <c r="AD82" s="46" t="s">
        <v>80</v>
      </c>
      <c r="AE82" s="46" t="s">
        <v>93</v>
      </c>
      <c r="AF82" s="46" t="s">
        <v>103</v>
      </c>
      <c r="AG82" s="46" t="s">
        <v>83</v>
      </c>
      <c r="AH82" s="46" t="s">
        <v>103</v>
      </c>
      <c r="AI82" s="46" t="s">
        <v>83</v>
      </c>
      <c r="AJ82" s="46" t="s">
        <v>83</v>
      </c>
      <c r="AK82" s="46" t="s">
        <v>94</v>
      </c>
      <c r="AL82" s="46" t="s">
        <v>103</v>
      </c>
      <c r="AM82" s="46" t="s">
        <v>83</v>
      </c>
      <c r="AN82" s="46" t="s">
        <v>83</v>
      </c>
      <c r="AO82" s="46" t="s">
        <v>83</v>
      </c>
      <c r="AP82" s="46" t="s">
        <v>91</v>
      </c>
      <c r="AQ82" s="46" t="s">
        <v>103</v>
      </c>
      <c r="AR82" s="46" t="s">
        <v>81</v>
      </c>
      <c r="AS82" s="46" t="s">
        <v>86</v>
      </c>
      <c r="AT82" s="46" t="s">
        <v>103</v>
      </c>
      <c r="AU82" s="48">
        <v>4</v>
      </c>
      <c r="AV82" s="46" t="s">
        <v>81</v>
      </c>
      <c r="AW82" s="46" t="s">
        <v>80</v>
      </c>
      <c r="AX82" s="48">
        <v>266</v>
      </c>
      <c r="AY82" s="48">
        <v>266</v>
      </c>
      <c r="AZ82" s="48">
        <v>230</v>
      </c>
      <c r="BA82" s="48">
        <v>200</v>
      </c>
      <c r="BB82" s="46"/>
      <c r="BC82" s="46"/>
      <c r="BD82" s="48">
        <v>13.59</v>
      </c>
      <c r="BE82" s="46"/>
      <c r="BF82" s="48">
        <v>0.23</v>
      </c>
      <c r="BG82" s="48">
        <v>0.23</v>
      </c>
      <c r="BH82" s="46"/>
      <c r="BI82" s="48">
        <v>0.23</v>
      </c>
      <c r="BJ82" s="48">
        <v>42.98</v>
      </c>
      <c r="BK82" s="48">
        <v>42.98</v>
      </c>
      <c r="BL82" s="48">
        <v>44.1</v>
      </c>
      <c r="BM82" s="46"/>
      <c r="BN82" s="46"/>
      <c r="BO82" s="48">
        <v>0.23</v>
      </c>
      <c r="BP82" s="48">
        <v>0.23</v>
      </c>
      <c r="BQ82" s="48">
        <v>0.23</v>
      </c>
      <c r="BR82" s="48">
        <v>13.66</v>
      </c>
      <c r="BS82" s="48">
        <v>43.48</v>
      </c>
      <c r="BT82" s="46"/>
      <c r="BU82" s="48">
        <v>0</v>
      </c>
      <c r="BV82" s="39">
        <v>115</v>
      </c>
      <c r="BW82" s="39">
        <f t="shared" si="6"/>
        <v>2</v>
      </c>
      <c r="BX82" s="39">
        <f>IF(COUNTIF($C$2:C82,C82)=1,1,0)</f>
        <v>1</v>
      </c>
      <c r="BY82" s="39">
        <f t="shared" si="7"/>
        <v>0</v>
      </c>
      <c r="BZ82" s="39" t="b">
        <f t="shared" si="8"/>
        <v>0</v>
      </c>
      <c r="CA82" s="39" t="b">
        <f t="array" ref="CA82">ISNUMBER(SEARCH("Touch Screen",$AI82))</f>
        <v>0</v>
      </c>
      <c r="CB82" s="39" t="b">
        <f t="array" ref="CB82">ISNUMBER(SEARCH("Occupancy Sensor",$AI82))</f>
        <v>0</v>
      </c>
      <c r="CC82" s="39" t="b">
        <f t="array" ref="CC82">ISNUMBER(SEARCH("Full Network Connectivity",$AI82))</f>
        <v>0</v>
      </c>
      <c r="CD82" s="49">
        <f t="shared" si="9"/>
        <v>42.976559999999999</v>
      </c>
      <c r="CE82" s="50">
        <f t="shared" si="11"/>
        <v>1.3</v>
      </c>
      <c r="CF82" s="39">
        <f t="shared" si="10"/>
        <v>1</v>
      </c>
      <c r="CG82" s="49">
        <f>IF($BW82=1,($Q82*'2. Monitor Criteria'!$C$4)+('2. Monitor Criteria'!$D$4*'1. Data'!$CE82)+'2. Monitor Criteria'!$C$6,IF('1. Data'!$BW82=2,($Q82*'2. Monitor Criteria'!$C$4)+('2. Monitor Criteria'!$D$4*'1. Data'!$CE82)+'2. Monitor Criteria'!$D$6,IF('1. Data'!$BW82=5,($Q82*'2. Monitor Criteria'!$C$4)+('2. Monitor Criteria'!$D$4*'1. Data'!$CE82)+'2. Monitor Criteria'!$F$6,($Q82*'2. Monitor Criteria'!$C$4)+('2. Monitor Criteria'!$D$4*'1. Data'!$CE82)+'2. Monitor Criteria'!$E$6)))</f>
        <v>36.859760000000001</v>
      </c>
      <c r="CH82" s="51">
        <f>CD82-('2. Monitor Criteria'!$D$4*CE82)</f>
        <v>37.789560000000002</v>
      </c>
      <c r="CI82" s="49">
        <f>IF($BY82=0,CH82,IF($BY82=1,CH82-('2. Monitor Criteria'!$B$10*'1. Data'!CG82),CH82-('2. Monitor Criteria'!$C$10*'1. Data'!CG82)))</f>
        <v>37.789560000000002</v>
      </c>
      <c r="CJ82" s="51">
        <f>IF($CA82=TRUE,CI82-(CG82*'2. Monitor Criteria'!$E$10),CI82)</f>
        <v>37.789560000000002</v>
      </c>
      <c r="CK82" s="51">
        <f>IF($BZ82=TRUE,CJ82-('1. Data'!CG82*'2. Monitor Criteria'!$D$10),CJ82)</f>
        <v>37.789560000000002</v>
      </c>
    </row>
    <row r="83" spans="1:89" s="39" customFormat="1" ht="15.75" customHeight="1" x14ac:dyDescent="0.2">
      <c r="A83" s="39">
        <v>116</v>
      </c>
      <c r="B83" s="46" t="s">
        <v>206</v>
      </c>
      <c r="C83" s="46" t="s">
        <v>254</v>
      </c>
      <c r="D83" s="47">
        <v>42092</v>
      </c>
      <c r="E83" s="46" t="s">
        <v>74</v>
      </c>
      <c r="F83" s="46" t="s">
        <v>103</v>
      </c>
      <c r="G83" s="46" t="s">
        <v>1307</v>
      </c>
      <c r="H83" s="46" t="s">
        <v>75</v>
      </c>
      <c r="I83" s="46" t="s">
        <v>85</v>
      </c>
      <c r="J83" s="46" t="s">
        <v>119</v>
      </c>
      <c r="K83" s="46" t="s">
        <v>77</v>
      </c>
      <c r="L83" s="46" t="s">
        <v>103</v>
      </c>
      <c r="M83" s="48">
        <v>1000</v>
      </c>
      <c r="N83" s="48">
        <v>11.3</v>
      </c>
      <c r="O83" s="48">
        <v>20</v>
      </c>
      <c r="P83" s="48">
        <v>23</v>
      </c>
      <c r="Q83" s="48">
        <v>226.05</v>
      </c>
      <c r="R83" s="48">
        <v>1.78</v>
      </c>
      <c r="S83" s="48">
        <v>1080</v>
      </c>
      <c r="T83" s="48">
        <v>1920</v>
      </c>
      <c r="U83" s="48">
        <v>2.1</v>
      </c>
      <c r="V83" s="48">
        <v>9173</v>
      </c>
      <c r="W83" s="48">
        <v>60</v>
      </c>
      <c r="X83" s="48">
        <v>32.9</v>
      </c>
      <c r="Y83" s="46" t="s">
        <v>78</v>
      </c>
      <c r="Z83" s="46" t="s">
        <v>83</v>
      </c>
      <c r="AA83" s="46"/>
      <c r="AB83" s="46"/>
      <c r="AC83" s="46" t="s">
        <v>80</v>
      </c>
      <c r="AD83" s="46" t="s">
        <v>80</v>
      </c>
      <c r="AE83" s="46" t="s">
        <v>113</v>
      </c>
      <c r="AF83" s="46" t="s">
        <v>103</v>
      </c>
      <c r="AG83" s="46" t="s">
        <v>83</v>
      </c>
      <c r="AH83" s="46" t="s">
        <v>103</v>
      </c>
      <c r="AI83" s="46" t="s">
        <v>83</v>
      </c>
      <c r="AJ83" s="46" t="s">
        <v>83</v>
      </c>
      <c r="AK83" s="46" t="s">
        <v>94</v>
      </c>
      <c r="AL83" s="46" t="s">
        <v>103</v>
      </c>
      <c r="AM83" s="46" t="s">
        <v>83</v>
      </c>
      <c r="AN83" s="46" t="s">
        <v>83</v>
      </c>
      <c r="AO83" s="46" t="s">
        <v>83</v>
      </c>
      <c r="AP83" s="46" t="s">
        <v>91</v>
      </c>
      <c r="AQ83" s="46" t="s">
        <v>103</v>
      </c>
      <c r="AR83" s="46" t="s">
        <v>81</v>
      </c>
      <c r="AS83" s="46" t="s">
        <v>86</v>
      </c>
      <c r="AT83" s="46" t="s">
        <v>103</v>
      </c>
      <c r="AU83" s="48">
        <v>5</v>
      </c>
      <c r="AV83" s="46" t="s">
        <v>81</v>
      </c>
      <c r="AW83" s="46" t="s">
        <v>80</v>
      </c>
      <c r="AX83" s="48">
        <v>250</v>
      </c>
      <c r="AY83" s="48">
        <v>245.1</v>
      </c>
      <c r="AZ83" s="48">
        <v>209.4</v>
      </c>
      <c r="BA83" s="48">
        <v>200</v>
      </c>
      <c r="BB83" s="46"/>
      <c r="BC83" s="46"/>
      <c r="BD83" s="48">
        <v>14.97</v>
      </c>
      <c r="BE83" s="46"/>
      <c r="BF83" s="48">
        <v>0.18</v>
      </c>
      <c r="BG83" s="46"/>
      <c r="BH83" s="46"/>
      <c r="BI83" s="48">
        <v>0.1</v>
      </c>
      <c r="BJ83" s="48">
        <v>46.88</v>
      </c>
      <c r="BK83" s="48">
        <v>46.88</v>
      </c>
      <c r="BL83" s="48">
        <v>50.8</v>
      </c>
      <c r="BM83" s="46"/>
      <c r="BN83" s="46"/>
      <c r="BO83" s="48">
        <v>0.14000000000000001</v>
      </c>
      <c r="BP83" s="48">
        <v>0.21</v>
      </c>
      <c r="BQ83" s="46"/>
      <c r="BR83" s="48">
        <v>15.13</v>
      </c>
      <c r="BS83" s="48">
        <v>47.59</v>
      </c>
      <c r="BT83" s="46"/>
      <c r="BU83" s="48">
        <v>0</v>
      </c>
      <c r="BV83" s="39">
        <v>116</v>
      </c>
      <c r="BW83" s="39">
        <f t="shared" si="6"/>
        <v>3</v>
      </c>
      <c r="BX83" s="39">
        <f>IF(COUNTIF($C$2:C83,C83)=1,1,0)</f>
        <v>1</v>
      </c>
      <c r="BY83" s="39">
        <f t="shared" si="7"/>
        <v>0</v>
      </c>
      <c r="BZ83" s="39" t="b">
        <f t="shared" si="8"/>
        <v>0</v>
      </c>
      <c r="CA83" s="39" t="b">
        <f t="array" ref="CA83">ISNUMBER(SEARCH("Touch Screen",$AI83))</f>
        <v>0</v>
      </c>
      <c r="CB83" s="39" t="b">
        <f t="array" ref="CB83">ISNUMBER(SEARCH("Occupancy Sensor",$AI83))</f>
        <v>0</v>
      </c>
      <c r="CC83" s="39" t="b">
        <f t="array" ref="CC83">ISNUMBER(SEARCH("Full Network Connectivity",$AI83))</f>
        <v>0</v>
      </c>
      <c r="CD83" s="49">
        <f t="shared" si="9"/>
        <v>46.922939999999997</v>
      </c>
      <c r="CE83" s="50">
        <f t="shared" si="11"/>
        <v>2.1</v>
      </c>
      <c r="CF83" s="39">
        <f t="shared" si="10"/>
        <v>3</v>
      </c>
      <c r="CG83" s="49">
        <f>IF($BW83=1,($Q83*'2. Monitor Criteria'!$C$4)+('2. Monitor Criteria'!$D$4*'1. Data'!$CE83)+'2. Monitor Criteria'!$C$6,IF('1. Data'!$BW83=2,($Q83*'2. Monitor Criteria'!$C$4)+('2. Monitor Criteria'!$D$4*'1. Data'!$CE83)+'2. Monitor Criteria'!$D$6,IF('1. Data'!$BW83=5,($Q83*'2. Monitor Criteria'!$C$4)+('2. Monitor Criteria'!$D$4*'1. Data'!$CE83)+'2. Monitor Criteria'!$F$6,($Q83*'2. Monitor Criteria'!$C$4)+('2. Monitor Criteria'!$D$4*'1. Data'!$CE83)+'2. Monitor Criteria'!$E$6)))</f>
        <v>44.663150000000002</v>
      </c>
      <c r="CH83" s="51">
        <f>CD83-('2. Monitor Criteria'!$D$4*CE83)</f>
        <v>38.543939999999992</v>
      </c>
      <c r="CI83" s="49">
        <f>IF($BY83=0,CH83,IF($BY83=1,CH83-('2. Monitor Criteria'!$B$10*'1. Data'!CG83),CH83-('2. Monitor Criteria'!$C$10*'1. Data'!CG83)))</f>
        <v>38.543939999999992</v>
      </c>
      <c r="CJ83" s="51">
        <f>IF($CA83=TRUE,CI83-(CG83*'2. Monitor Criteria'!$E$10),CI83)</f>
        <v>38.543939999999992</v>
      </c>
      <c r="CK83" s="51">
        <f>IF($BZ83=TRUE,CJ83-('1. Data'!CG83*'2. Monitor Criteria'!$D$10),CJ83)</f>
        <v>38.543939999999992</v>
      </c>
    </row>
    <row r="84" spans="1:89" s="39" customFormat="1" ht="15.75" customHeight="1" x14ac:dyDescent="0.2">
      <c r="A84" s="39">
        <v>117</v>
      </c>
      <c r="B84" s="46" t="s">
        <v>206</v>
      </c>
      <c r="C84" s="46" t="s">
        <v>254</v>
      </c>
      <c r="D84" s="47">
        <v>42092</v>
      </c>
      <c r="E84" s="46" t="s">
        <v>74</v>
      </c>
      <c r="F84" s="46" t="s">
        <v>103</v>
      </c>
      <c r="G84" s="46" t="s">
        <v>1307</v>
      </c>
      <c r="H84" s="46" t="s">
        <v>75</v>
      </c>
      <c r="I84" s="46" t="s">
        <v>85</v>
      </c>
      <c r="J84" s="46" t="s">
        <v>119</v>
      </c>
      <c r="K84" s="46" t="s">
        <v>77</v>
      </c>
      <c r="L84" s="46" t="s">
        <v>103</v>
      </c>
      <c r="M84" s="48">
        <v>1000</v>
      </c>
      <c r="N84" s="48">
        <v>11.3</v>
      </c>
      <c r="O84" s="48">
        <v>20</v>
      </c>
      <c r="P84" s="48">
        <v>23</v>
      </c>
      <c r="Q84" s="48">
        <v>226.05</v>
      </c>
      <c r="R84" s="48">
        <v>1.78</v>
      </c>
      <c r="S84" s="48">
        <v>1080</v>
      </c>
      <c r="T84" s="48">
        <v>1920</v>
      </c>
      <c r="U84" s="48">
        <v>2.1</v>
      </c>
      <c r="V84" s="48">
        <v>9173</v>
      </c>
      <c r="W84" s="48">
        <v>60</v>
      </c>
      <c r="X84" s="48">
        <v>32.9</v>
      </c>
      <c r="Y84" s="46" t="s">
        <v>78</v>
      </c>
      <c r="Z84" s="46" t="s">
        <v>83</v>
      </c>
      <c r="AA84" s="46"/>
      <c r="AB84" s="46"/>
      <c r="AC84" s="46" t="s">
        <v>80</v>
      </c>
      <c r="AD84" s="46" t="s">
        <v>80</v>
      </c>
      <c r="AE84" s="46" t="s">
        <v>113</v>
      </c>
      <c r="AF84" s="46" t="s">
        <v>103</v>
      </c>
      <c r="AG84" s="46" t="s">
        <v>83</v>
      </c>
      <c r="AH84" s="46" t="s">
        <v>103</v>
      </c>
      <c r="AI84" s="46" t="s">
        <v>83</v>
      </c>
      <c r="AJ84" s="46" t="s">
        <v>83</v>
      </c>
      <c r="AK84" s="46" t="s">
        <v>94</v>
      </c>
      <c r="AL84" s="46" t="s">
        <v>103</v>
      </c>
      <c r="AM84" s="46" t="s">
        <v>83</v>
      </c>
      <c r="AN84" s="46" t="s">
        <v>83</v>
      </c>
      <c r="AO84" s="46" t="s">
        <v>83</v>
      </c>
      <c r="AP84" s="46" t="s">
        <v>91</v>
      </c>
      <c r="AQ84" s="46" t="s">
        <v>103</v>
      </c>
      <c r="AR84" s="46" t="s">
        <v>81</v>
      </c>
      <c r="AS84" s="46" t="s">
        <v>86</v>
      </c>
      <c r="AT84" s="46" t="s">
        <v>103</v>
      </c>
      <c r="AU84" s="48">
        <v>5</v>
      </c>
      <c r="AV84" s="46" t="s">
        <v>81</v>
      </c>
      <c r="AW84" s="46" t="s">
        <v>80</v>
      </c>
      <c r="AX84" s="48">
        <v>250</v>
      </c>
      <c r="AY84" s="48">
        <v>245.1</v>
      </c>
      <c r="AZ84" s="48">
        <v>209.4</v>
      </c>
      <c r="BA84" s="48">
        <v>200</v>
      </c>
      <c r="BB84" s="46"/>
      <c r="BC84" s="46"/>
      <c r="BD84" s="48">
        <v>14.97</v>
      </c>
      <c r="BE84" s="46"/>
      <c r="BF84" s="48">
        <v>0.18</v>
      </c>
      <c r="BG84" s="46"/>
      <c r="BH84" s="46"/>
      <c r="BI84" s="48">
        <v>0.1</v>
      </c>
      <c r="BJ84" s="48">
        <v>46.88</v>
      </c>
      <c r="BK84" s="48">
        <v>46.88</v>
      </c>
      <c r="BL84" s="48">
        <v>50.8</v>
      </c>
      <c r="BM84" s="46"/>
      <c r="BN84" s="46"/>
      <c r="BO84" s="48">
        <v>0.14000000000000001</v>
      </c>
      <c r="BP84" s="48">
        <v>0.21</v>
      </c>
      <c r="BQ84" s="46"/>
      <c r="BR84" s="48">
        <v>15.13</v>
      </c>
      <c r="BS84" s="48">
        <v>47.59</v>
      </c>
      <c r="BT84" s="46"/>
      <c r="BU84" s="48">
        <v>0</v>
      </c>
      <c r="BV84" s="39">
        <v>117</v>
      </c>
      <c r="BW84" s="39">
        <f t="shared" si="6"/>
        <v>3</v>
      </c>
      <c r="BX84" s="39">
        <f>IF(COUNTIF($C$2:C84,C84)=1,1,0)</f>
        <v>0</v>
      </c>
      <c r="BY84" s="39">
        <f t="shared" si="7"/>
        <v>0</v>
      </c>
      <c r="BZ84" s="39" t="b">
        <f t="shared" si="8"/>
        <v>0</v>
      </c>
      <c r="CA84" s="39" t="b">
        <f t="array" ref="CA84">ISNUMBER(SEARCH("Touch Screen",$AI84))</f>
        <v>0</v>
      </c>
      <c r="CB84" s="39" t="b">
        <f t="array" ref="CB84">ISNUMBER(SEARCH("Occupancy Sensor",$AI84))</f>
        <v>0</v>
      </c>
      <c r="CC84" s="39" t="b">
        <f t="array" ref="CC84">ISNUMBER(SEARCH("Full Network Connectivity",$AI84))</f>
        <v>0</v>
      </c>
      <c r="CD84" s="49">
        <f t="shared" si="9"/>
        <v>46.922939999999997</v>
      </c>
      <c r="CE84" s="50">
        <f t="shared" si="11"/>
        <v>2.1</v>
      </c>
      <c r="CF84" s="39">
        <f t="shared" si="10"/>
        <v>3</v>
      </c>
      <c r="CG84" s="49">
        <f>IF($BW84=1,($Q84*'2. Monitor Criteria'!$C$4)+('2. Monitor Criteria'!$D$4*'1. Data'!$CE84)+'2. Monitor Criteria'!$C$6,IF('1. Data'!$BW84=2,($Q84*'2. Monitor Criteria'!$C$4)+('2. Monitor Criteria'!$D$4*'1. Data'!$CE84)+'2. Monitor Criteria'!$D$6,IF('1. Data'!$BW84=5,($Q84*'2. Monitor Criteria'!$C$4)+('2. Monitor Criteria'!$D$4*'1. Data'!$CE84)+'2. Monitor Criteria'!$F$6,($Q84*'2. Monitor Criteria'!$C$4)+('2. Monitor Criteria'!$D$4*'1. Data'!$CE84)+'2. Monitor Criteria'!$E$6)))</f>
        <v>44.663150000000002</v>
      </c>
      <c r="CH84" s="51">
        <f>CD84-('2. Monitor Criteria'!$D$4*CE84)</f>
        <v>38.543939999999992</v>
      </c>
      <c r="CI84" s="49">
        <f>IF($BY84=0,CH84,IF($BY84=1,CH84-('2. Monitor Criteria'!$B$10*'1. Data'!CG84),CH84-('2. Monitor Criteria'!$C$10*'1. Data'!CG84)))</f>
        <v>38.543939999999992</v>
      </c>
      <c r="CJ84" s="51">
        <f>IF($CA84=TRUE,CI84-(CG84*'2. Monitor Criteria'!$E$10),CI84)</f>
        <v>38.543939999999992</v>
      </c>
      <c r="CK84" s="51">
        <f>IF($BZ84=TRUE,CJ84-('1. Data'!CG84*'2. Monitor Criteria'!$D$10),CJ84)</f>
        <v>38.543939999999992</v>
      </c>
    </row>
    <row r="85" spans="1:89" s="39" customFormat="1" ht="15.75" customHeight="1" x14ac:dyDescent="0.2">
      <c r="A85" s="39">
        <v>118</v>
      </c>
      <c r="B85" s="46" t="s">
        <v>206</v>
      </c>
      <c r="C85" s="46" t="s">
        <v>255</v>
      </c>
      <c r="D85" s="47">
        <v>42541</v>
      </c>
      <c r="E85" s="46" t="s">
        <v>74</v>
      </c>
      <c r="F85" s="46"/>
      <c r="G85" s="46" t="s">
        <v>1307</v>
      </c>
      <c r="H85" s="46" t="s">
        <v>75</v>
      </c>
      <c r="I85" s="46" t="s">
        <v>76</v>
      </c>
      <c r="J85" s="46"/>
      <c r="K85" s="46" t="s">
        <v>77</v>
      </c>
      <c r="L85" s="46"/>
      <c r="M85" s="48">
        <v>1000</v>
      </c>
      <c r="N85" s="48">
        <v>13.2</v>
      </c>
      <c r="O85" s="48">
        <v>23.5</v>
      </c>
      <c r="P85" s="48">
        <v>27</v>
      </c>
      <c r="Q85" s="48">
        <v>311.67</v>
      </c>
      <c r="R85" s="48">
        <v>1.78</v>
      </c>
      <c r="S85" s="48">
        <v>1080</v>
      </c>
      <c r="T85" s="48">
        <v>1920</v>
      </c>
      <c r="U85" s="48">
        <v>2.1</v>
      </c>
      <c r="V85" s="48">
        <v>6653</v>
      </c>
      <c r="W85" s="48">
        <v>60</v>
      </c>
      <c r="X85" s="48">
        <v>84</v>
      </c>
      <c r="Y85" s="46" t="s">
        <v>114</v>
      </c>
      <c r="Z85" s="46" t="s">
        <v>83</v>
      </c>
      <c r="AA85" s="46"/>
      <c r="AB85" s="46"/>
      <c r="AC85" s="46" t="s">
        <v>80</v>
      </c>
      <c r="AD85" s="46" t="s">
        <v>81</v>
      </c>
      <c r="AE85" s="46" t="s">
        <v>144</v>
      </c>
      <c r="AF85" s="46" t="s">
        <v>97</v>
      </c>
      <c r="AG85" s="46" t="s">
        <v>98</v>
      </c>
      <c r="AH85" s="46"/>
      <c r="AI85" s="46" t="s">
        <v>99</v>
      </c>
      <c r="AJ85" s="46" t="s">
        <v>83</v>
      </c>
      <c r="AK85" s="46" t="s">
        <v>90</v>
      </c>
      <c r="AL85" s="46" t="s">
        <v>97</v>
      </c>
      <c r="AM85" s="46" t="s">
        <v>83</v>
      </c>
      <c r="AN85" s="46" t="s">
        <v>83</v>
      </c>
      <c r="AO85" s="46" t="s">
        <v>83</v>
      </c>
      <c r="AP85" s="46" t="s">
        <v>91</v>
      </c>
      <c r="AQ85" s="46"/>
      <c r="AR85" s="46" t="s">
        <v>81</v>
      </c>
      <c r="AS85" s="46" t="s">
        <v>100</v>
      </c>
      <c r="AT85" s="46"/>
      <c r="AU85" s="48">
        <v>1</v>
      </c>
      <c r="AV85" s="46" t="s">
        <v>81</v>
      </c>
      <c r="AW85" s="46" t="s">
        <v>81</v>
      </c>
      <c r="AX85" s="48">
        <v>300</v>
      </c>
      <c r="AY85" s="48">
        <v>234.9</v>
      </c>
      <c r="AZ85" s="48">
        <v>213.8</v>
      </c>
      <c r="BA85" s="48">
        <v>200.5</v>
      </c>
      <c r="BB85" s="46"/>
      <c r="BC85" s="46"/>
      <c r="BD85" s="48">
        <v>20.149999999999999</v>
      </c>
      <c r="BE85" s="46"/>
      <c r="BF85" s="48">
        <v>0.17</v>
      </c>
      <c r="BG85" s="46"/>
      <c r="BH85" s="46"/>
      <c r="BI85" s="48">
        <v>0.13</v>
      </c>
      <c r="BJ85" s="48">
        <v>62.76</v>
      </c>
      <c r="BK85" s="48">
        <v>62.76</v>
      </c>
      <c r="BL85" s="48">
        <v>64</v>
      </c>
      <c r="BM85" s="46"/>
      <c r="BN85" s="46"/>
      <c r="BO85" s="48">
        <v>0.17</v>
      </c>
      <c r="BP85" s="48">
        <v>0.21</v>
      </c>
      <c r="BQ85" s="46"/>
      <c r="BR85" s="48">
        <v>20.170000000000002</v>
      </c>
      <c r="BS85" s="48">
        <v>63.03</v>
      </c>
      <c r="BT85" s="46"/>
      <c r="BU85" s="48">
        <v>0</v>
      </c>
      <c r="BV85" s="39">
        <v>118</v>
      </c>
      <c r="BW85" s="39">
        <f t="shared" si="6"/>
        <v>4</v>
      </c>
      <c r="BX85" s="39">
        <f>IF(COUNTIF($C$2:C85,C85)=1,1,0)</f>
        <v>1</v>
      </c>
      <c r="BY85" s="39">
        <f t="shared" si="7"/>
        <v>0</v>
      </c>
      <c r="BZ85" s="39" t="b">
        <f t="shared" si="8"/>
        <v>0</v>
      </c>
      <c r="CA85" s="39" t="b">
        <f t="array" ref="CA85">ISNUMBER(SEARCH("Touch Screen",$AI85))</f>
        <v>0</v>
      </c>
      <c r="CB85" s="39" t="b">
        <f t="array" ref="CB85">ISNUMBER(SEARCH("Occupancy Sensor",$AI85))</f>
        <v>0</v>
      </c>
      <c r="CC85" s="39" t="b">
        <f t="array" ref="CC85">ISNUMBER(SEARCH("Full Network Connectivity",$AI85))</f>
        <v>0</v>
      </c>
      <c r="CD85" s="49">
        <f t="shared" si="9"/>
        <v>62.747879999999995</v>
      </c>
      <c r="CE85" s="50">
        <f t="shared" si="11"/>
        <v>2.1</v>
      </c>
      <c r="CF85" s="39">
        <f t="shared" si="10"/>
        <v>4</v>
      </c>
      <c r="CG85" s="49">
        <f>IF($BW85=1,($Q85*'2. Monitor Criteria'!$C$4)+('2. Monitor Criteria'!$D$4*'1. Data'!$CE85)+'2. Monitor Criteria'!$C$6,IF('1. Data'!$BW85=2,($Q85*'2. Monitor Criteria'!$C$4)+('2. Monitor Criteria'!$D$4*'1. Data'!$CE85)+'2. Monitor Criteria'!$D$6,IF('1. Data'!$BW85=5,($Q85*'2. Monitor Criteria'!$C$4)+('2. Monitor Criteria'!$D$4*'1. Data'!$CE85)+'2. Monitor Criteria'!$F$6,($Q85*'2. Monitor Criteria'!$C$4)+('2. Monitor Criteria'!$D$4*'1. Data'!$CE85)+'2. Monitor Criteria'!$E$6)))</f>
        <v>55.194410000000005</v>
      </c>
      <c r="CH85" s="51">
        <f>CD85-('2. Monitor Criteria'!$D$4*CE85)</f>
        <v>54.36887999999999</v>
      </c>
      <c r="CI85" s="49">
        <f>IF($BY85=0,CH85,IF($BY85=1,CH85-('2. Monitor Criteria'!$B$10*'1. Data'!CG85),CH85-('2. Monitor Criteria'!$C$10*'1. Data'!CG85)))</f>
        <v>54.36887999999999</v>
      </c>
      <c r="CJ85" s="51">
        <f>IF($CA85=TRUE,CI85-(CG85*'2. Monitor Criteria'!$E$10),CI85)</f>
        <v>54.36887999999999</v>
      </c>
      <c r="CK85" s="51">
        <f>IF($BZ85=TRUE,CJ85-('1. Data'!CG85*'2. Monitor Criteria'!$D$10),CJ85)</f>
        <v>54.36887999999999</v>
      </c>
    </row>
    <row r="86" spans="1:89" s="39" customFormat="1" ht="15.75" customHeight="1" x14ac:dyDescent="0.2">
      <c r="A86" s="39">
        <v>119</v>
      </c>
      <c r="B86" s="46" t="s">
        <v>206</v>
      </c>
      <c r="C86" s="46" t="s">
        <v>256</v>
      </c>
      <c r="D86" s="47">
        <v>42587</v>
      </c>
      <c r="E86" s="46" t="s">
        <v>74</v>
      </c>
      <c r="F86" s="46"/>
      <c r="G86" s="46" t="s">
        <v>1307</v>
      </c>
      <c r="H86" s="46" t="s">
        <v>75</v>
      </c>
      <c r="I86" s="46" t="s">
        <v>88</v>
      </c>
      <c r="J86" s="46"/>
      <c r="K86" s="46" t="s">
        <v>77</v>
      </c>
      <c r="L86" s="46"/>
      <c r="M86" s="48">
        <v>1</v>
      </c>
      <c r="N86" s="48">
        <v>11.8</v>
      </c>
      <c r="O86" s="48">
        <v>20.9</v>
      </c>
      <c r="P86" s="48">
        <v>24</v>
      </c>
      <c r="Q86" s="48">
        <v>246.17</v>
      </c>
      <c r="R86" s="48">
        <v>1.78</v>
      </c>
      <c r="S86" s="48">
        <v>1080</v>
      </c>
      <c r="T86" s="48">
        <v>1920</v>
      </c>
      <c r="U86" s="48">
        <v>2.1</v>
      </c>
      <c r="V86" s="48">
        <v>8423</v>
      </c>
      <c r="W86" s="48">
        <v>60</v>
      </c>
      <c r="X86" s="48">
        <v>32.799999999999997</v>
      </c>
      <c r="Y86" s="46" t="s">
        <v>78</v>
      </c>
      <c r="Z86" s="46" t="s">
        <v>83</v>
      </c>
      <c r="AA86" s="46"/>
      <c r="AB86" s="46"/>
      <c r="AC86" s="46" t="s">
        <v>81</v>
      </c>
      <c r="AD86" s="46" t="s">
        <v>81</v>
      </c>
      <c r="AE86" s="46" t="s">
        <v>257</v>
      </c>
      <c r="AF86" s="46"/>
      <c r="AG86" s="46" t="s">
        <v>99</v>
      </c>
      <c r="AH86" s="46"/>
      <c r="AI86" s="46" t="s">
        <v>99</v>
      </c>
      <c r="AJ86" s="46" t="s">
        <v>83</v>
      </c>
      <c r="AK86" s="46" t="s">
        <v>90</v>
      </c>
      <c r="AL86" s="46"/>
      <c r="AM86" s="46" t="s">
        <v>83</v>
      </c>
      <c r="AN86" s="46" t="s">
        <v>83</v>
      </c>
      <c r="AO86" s="46" t="s">
        <v>83</v>
      </c>
      <c r="AP86" s="46" t="s">
        <v>91</v>
      </c>
      <c r="AQ86" s="46"/>
      <c r="AR86" s="46" t="s">
        <v>81</v>
      </c>
      <c r="AS86" s="46" t="s">
        <v>86</v>
      </c>
      <c r="AT86" s="46"/>
      <c r="AU86" s="46"/>
      <c r="AV86" s="46" t="s">
        <v>81</v>
      </c>
      <c r="AW86" s="46" t="s">
        <v>80</v>
      </c>
      <c r="AX86" s="48">
        <v>250</v>
      </c>
      <c r="AY86" s="48">
        <v>279.5</v>
      </c>
      <c r="AZ86" s="48">
        <v>274.2</v>
      </c>
      <c r="BA86" s="48">
        <v>202.2</v>
      </c>
      <c r="BB86" s="46"/>
      <c r="BC86" s="46"/>
      <c r="BD86" s="48">
        <v>16.18</v>
      </c>
      <c r="BE86" s="46"/>
      <c r="BF86" s="48">
        <v>0.15</v>
      </c>
      <c r="BG86" s="46"/>
      <c r="BH86" s="46"/>
      <c r="BI86" s="48">
        <v>0.1</v>
      </c>
      <c r="BJ86" s="48">
        <v>50.47</v>
      </c>
      <c r="BK86" s="48">
        <v>50.47</v>
      </c>
      <c r="BL86" s="48">
        <v>54.94</v>
      </c>
      <c r="BM86" s="46"/>
      <c r="BN86" s="46"/>
      <c r="BO86" s="48">
        <v>0.16</v>
      </c>
      <c r="BP86" s="48">
        <v>0.21</v>
      </c>
      <c r="BQ86" s="46"/>
      <c r="BR86" s="48">
        <v>16.36</v>
      </c>
      <c r="BS86" s="48">
        <v>51.35</v>
      </c>
      <c r="BT86" s="46"/>
      <c r="BU86" s="48">
        <v>0</v>
      </c>
      <c r="BV86" s="39">
        <v>119</v>
      </c>
      <c r="BW86" s="39">
        <f t="shared" si="6"/>
        <v>3</v>
      </c>
      <c r="BX86" s="39">
        <f>IF(COUNTIF($C$2:C86,C86)=1,1,0)</f>
        <v>1</v>
      </c>
      <c r="BY86" s="39">
        <f t="shared" si="7"/>
        <v>0</v>
      </c>
      <c r="BZ86" s="39" t="b">
        <f t="shared" si="8"/>
        <v>0</v>
      </c>
      <c r="CA86" s="39" t="b">
        <f t="array" ref="CA86">ISNUMBER(SEARCH("Touch Screen",$AI86))</f>
        <v>0</v>
      </c>
      <c r="CB86" s="39" t="b">
        <f t="array" ref="CB86">ISNUMBER(SEARCH("Occupancy Sensor",$AI86))</f>
        <v>0</v>
      </c>
      <c r="CC86" s="39" t="b">
        <f t="array" ref="CC86">ISNUMBER(SEARCH("Full Network Connectivity",$AI86))</f>
        <v>0</v>
      </c>
      <c r="CD86" s="49">
        <f t="shared" si="9"/>
        <v>50.461979999999997</v>
      </c>
      <c r="CE86" s="50">
        <f t="shared" si="11"/>
        <v>2.1</v>
      </c>
      <c r="CF86" s="39">
        <f t="shared" si="10"/>
        <v>3</v>
      </c>
      <c r="CG86" s="49">
        <f>IF($BW86=1,($Q86*'2. Monitor Criteria'!$C$4)+('2. Monitor Criteria'!$D$4*'1. Data'!$CE86)+'2. Monitor Criteria'!$C$6,IF('1. Data'!$BW86=2,($Q86*'2. Monitor Criteria'!$C$4)+('2. Monitor Criteria'!$D$4*'1. Data'!$CE86)+'2. Monitor Criteria'!$D$6,IF('1. Data'!$BW86=5,($Q86*'2. Monitor Criteria'!$C$4)+('2. Monitor Criteria'!$D$4*'1. Data'!$CE86)+'2. Monitor Criteria'!$F$6,($Q86*'2. Monitor Criteria'!$C$4)+('2. Monitor Criteria'!$D$4*'1. Data'!$CE86)+'2. Monitor Criteria'!$E$6)))</f>
        <v>47.137910000000005</v>
      </c>
      <c r="CH86" s="51">
        <f>CD86-('2. Monitor Criteria'!$D$4*CE86)</f>
        <v>42.082979999999992</v>
      </c>
      <c r="CI86" s="49">
        <f>IF($BY86=0,CH86,IF($BY86=1,CH86-('2. Monitor Criteria'!$B$10*'1. Data'!CG86),CH86-('2. Monitor Criteria'!$C$10*'1. Data'!CG86)))</f>
        <v>42.082979999999992</v>
      </c>
      <c r="CJ86" s="51">
        <f>IF($CA86=TRUE,CI86-(CG86*'2. Monitor Criteria'!$E$10),CI86)</f>
        <v>42.082979999999992</v>
      </c>
      <c r="CK86" s="51">
        <f>IF($BZ86=TRUE,CJ86-('1. Data'!CG86*'2. Monitor Criteria'!$D$10),CJ86)</f>
        <v>42.082979999999992</v>
      </c>
    </row>
    <row r="87" spans="1:89" s="39" customFormat="1" ht="15.75" customHeight="1" x14ac:dyDescent="0.2">
      <c r="A87" s="39">
        <v>120</v>
      </c>
      <c r="B87" s="46" t="s">
        <v>206</v>
      </c>
      <c r="C87" s="46" t="s">
        <v>258</v>
      </c>
      <c r="D87" s="47">
        <v>42551</v>
      </c>
      <c r="E87" s="46" t="s">
        <v>74</v>
      </c>
      <c r="F87" s="46"/>
      <c r="G87" s="46" t="s">
        <v>1307</v>
      </c>
      <c r="H87" s="46" t="s">
        <v>75</v>
      </c>
      <c r="I87" s="46" t="s">
        <v>88</v>
      </c>
      <c r="J87" s="46"/>
      <c r="K87" s="46" t="s">
        <v>77</v>
      </c>
      <c r="L87" s="46"/>
      <c r="M87" s="48">
        <v>500</v>
      </c>
      <c r="N87" s="48">
        <v>10.6</v>
      </c>
      <c r="O87" s="48">
        <v>18.8</v>
      </c>
      <c r="P87" s="48">
        <v>21.5</v>
      </c>
      <c r="Q87" s="48">
        <v>198</v>
      </c>
      <c r="R87" s="48">
        <v>1.78</v>
      </c>
      <c r="S87" s="48">
        <v>1080</v>
      </c>
      <c r="T87" s="48">
        <v>1920</v>
      </c>
      <c r="U87" s="48">
        <v>2.1</v>
      </c>
      <c r="V87" s="48">
        <v>10473</v>
      </c>
      <c r="W87" s="48">
        <v>60</v>
      </c>
      <c r="X87" s="48">
        <v>32.299999999999997</v>
      </c>
      <c r="Y87" s="46" t="s">
        <v>78</v>
      </c>
      <c r="Z87" s="46" t="s">
        <v>83</v>
      </c>
      <c r="AA87" s="46"/>
      <c r="AB87" s="46"/>
      <c r="AC87" s="46" t="s">
        <v>81</v>
      </c>
      <c r="AD87" s="46" t="s">
        <v>81</v>
      </c>
      <c r="AE87" s="46" t="s">
        <v>105</v>
      </c>
      <c r="AF87" s="46"/>
      <c r="AG87" s="46" t="s">
        <v>83</v>
      </c>
      <c r="AH87" s="46"/>
      <c r="AI87" s="46" t="s">
        <v>83</v>
      </c>
      <c r="AJ87" s="46" t="s">
        <v>83</v>
      </c>
      <c r="AK87" s="46" t="s">
        <v>90</v>
      </c>
      <c r="AL87" s="46"/>
      <c r="AM87" s="46" t="s">
        <v>83</v>
      </c>
      <c r="AN87" s="46" t="s">
        <v>83</v>
      </c>
      <c r="AO87" s="46" t="s">
        <v>83</v>
      </c>
      <c r="AP87" s="46" t="s">
        <v>91</v>
      </c>
      <c r="AQ87" s="46"/>
      <c r="AR87" s="46" t="s">
        <v>81</v>
      </c>
      <c r="AS87" s="46" t="s">
        <v>86</v>
      </c>
      <c r="AT87" s="46"/>
      <c r="AU87" s="48">
        <v>10</v>
      </c>
      <c r="AV87" s="46" t="s">
        <v>81</v>
      </c>
      <c r="AW87" s="46" t="s">
        <v>80</v>
      </c>
      <c r="AX87" s="48">
        <v>250</v>
      </c>
      <c r="AY87" s="48">
        <v>242.6</v>
      </c>
      <c r="AZ87" s="48">
        <v>222.7</v>
      </c>
      <c r="BA87" s="48">
        <v>201.5</v>
      </c>
      <c r="BB87" s="46"/>
      <c r="BC87" s="46"/>
      <c r="BD87" s="48">
        <v>12.68</v>
      </c>
      <c r="BE87" s="46"/>
      <c r="BF87" s="48">
        <v>0.14000000000000001</v>
      </c>
      <c r="BG87" s="46"/>
      <c r="BH87" s="46"/>
      <c r="BI87" s="48">
        <v>0.1</v>
      </c>
      <c r="BJ87" s="48">
        <v>39.68</v>
      </c>
      <c r="BK87" s="48">
        <v>39.68</v>
      </c>
      <c r="BL87" s="48">
        <v>50.6</v>
      </c>
      <c r="BM87" s="46"/>
      <c r="BN87" s="46"/>
      <c r="BO87" s="48">
        <v>0.13</v>
      </c>
      <c r="BP87" s="48">
        <v>0.17</v>
      </c>
      <c r="BQ87" s="46"/>
      <c r="BR87" s="48">
        <v>12.63</v>
      </c>
      <c r="BS87" s="48">
        <v>39.71</v>
      </c>
      <c r="BT87" s="46"/>
      <c r="BU87" s="48">
        <v>0</v>
      </c>
      <c r="BV87" s="39">
        <v>120</v>
      </c>
      <c r="BW87" s="39">
        <f t="shared" si="6"/>
        <v>2</v>
      </c>
      <c r="BX87" s="39">
        <f>IF(COUNTIF($C$2:C87,C87)=1,1,0)</f>
        <v>1</v>
      </c>
      <c r="BY87" s="39">
        <f t="shared" si="7"/>
        <v>0</v>
      </c>
      <c r="BZ87" s="39" t="b">
        <f t="shared" si="8"/>
        <v>0</v>
      </c>
      <c r="CA87" s="39" t="b">
        <f t="array" ref="CA87">ISNUMBER(SEARCH("Touch Screen",$AI87))</f>
        <v>0</v>
      </c>
      <c r="CB87" s="39" t="b">
        <f t="array" ref="CB87">ISNUMBER(SEARCH("Occupancy Sensor",$AI87))</f>
        <v>0</v>
      </c>
      <c r="CC87" s="39" t="b">
        <f t="array" ref="CC87">ISNUMBER(SEARCH("Full Network Connectivity",$AI87))</f>
        <v>0</v>
      </c>
      <c r="CD87" s="49">
        <f t="shared" si="9"/>
        <v>39.674039999999998</v>
      </c>
      <c r="CE87" s="50">
        <f t="shared" si="11"/>
        <v>2.1</v>
      </c>
      <c r="CF87" s="39">
        <f t="shared" si="10"/>
        <v>2</v>
      </c>
      <c r="CG87" s="49">
        <f>IF($BW87=1,($Q87*'2. Monitor Criteria'!$C$4)+('2. Monitor Criteria'!$D$4*'1. Data'!$CE87)+'2. Monitor Criteria'!$C$6,IF('1. Data'!$BW87=2,($Q87*'2. Monitor Criteria'!$C$4)+('2. Monitor Criteria'!$D$4*'1. Data'!$CE87)+'2. Monitor Criteria'!$D$6,IF('1. Data'!$BW87=5,($Q87*'2. Monitor Criteria'!$C$4)+('2. Monitor Criteria'!$D$4*'1. Data'!$CE87)+'2. Monitor Criteria'!$F$6,($Q87*'2. Monitor Criteria'!$C$4)+('2. Monitor Criteria'!$D$4*'1. Data'!$CE87)+'2. Monitor Criteria'!$E$6)))</f>
        <v>42.743000000000002</v>
      </c>
      <c r="CH87" s="51">
        <f>CD87-('2. Monitor Criteria'!$D$4*CE87)</f>
        <v>31.295039999999997</v>
      </c>
      <c r="CI87" s="49">
        <f>IF($BY87=0,CH87,IF($BY87=1,CH87-('2. Monitor Criteria'!$B$10*'1. Data'!CG87),CH87-('2. Monitor Criteria'!$C$10*'1. Data'!CG87)))</f>
        <v>31.295039999999997</v>
      </c>
      <c r="CJ87" s="51">
        <f>IF($CA87=TRUE,CI87-(CG87*'2. Monitor Criteria'!$E$10),CI87)</f>
        <v>31.295039999999997</v>
      </c>
      <c r="CK87" s="51">
        <f>IF($BZ87=TRUE,CJ87-('1. Data'!CG87*'2. Monitor Criteria'!$D$10),CJ87)</f>
        <v>31.295039999999997</v>
      </c>
    </row>
    <row r="88" spans="1:89" s="39" customFormat="1" ht="15.75" customHeight="1" x14ac:dyDescent="0.2">
      <c r="A88" s="39">
        <v>121</v>
      </c>
      <c r="B88" s="46" t="s">
        <v>206</v>
      </c>
      <c r="C88" s="46" t="s">
        <v>259</v>
      </c>
      <c r="D88" s="47">
        <v>42558</v>
      </c>
      <c r="E88" s="46" t="s">
        <v>74</v>
      </c>
      <c r="F88" s="46"/>
      <c r="G88" s="46" t="s">
        <v>1307</v>
      </c>
      <c r="H88" s="46" t="s">
        <v>75</v>
      </c>
      <c r="I88" s="46" t="s">
        <v>88</v>
      </c>
      <c r="J88" s="46"/>
      <c r="K88" s="46" t="s">
        <v>77</v>
      </c>
      <c r="L88" s="46"/>
      <c r="M88" s="48">
        <v>500</v>
      </c>
      <c r="N88" s="48">
        <v>11.8</v>
      </c>
      <c r="O88" s="48">
        <v>20.9</v>
      </c>
      <c r="P88" s="48">
        <v>24</v>
      </c>
      <c r="Q88" s="48">
        <v>246.17</v>
      </c>
      <c r="R88" s="48">
        <v>1.78</v>
      </c>
      <c r="S88" s="48">
        <v>1080</v>
      </c>
      <c r="T88" s="48">
        <v>1920</v>
      </c>
      <c r="U88" s="48">
        <v>2</v>
      </c>
      <c r="V88" s="48">
        <v>8423</v>
      </c>
      <c r="W88" s="48">
        <v>60</v>
      </c>
      <c r="X88" s="48">
        <v>32.700000000000003</v>
      </c>
      <c r="Y88" s="46" t="s">
        <v>78</v>
      </c>
      <c r="Z88" s="46" t="s">
        <v>83</v>
      </c>
      <c r="AA88" s="46"/>
      <c r="AB88" s="46"/>
      <c r="AC88" s="46" t="s">
        <v>81</v>
      </c>
      <c r="AD88" s="46" t="s">
        <v>81</v>
      </c>
      <c r="AE88" s="46" t="s">
        <v>89</v>
      </c>
      <c r="AF88" s="46"/>
      <c r="AG88" s="46" t="s">
        <v>260</v>
      </c>
      <c r="AH88" s="46"/>
      <c r="AI88" s="46" t="s">
        <v>260</v>
      </c>
      <c r="AJ88" s="46" t="s">
        <v>83</v>
      </c>
      <c r="AK88" s="46" t="s">
        <v>90</v>
      </c>
      <c r="AL88" s="46"/>
      <c r="AM88" s="46" t="s">
        <v>83</v>
      </c>
      <c r="AN88" s="46" t="s">
        <v>83</v>
      </c>
      <c r="AO88" s="46" t="s">
        <v>83</v>
      </c>
      <c r="AP88" s="46" t="s">
        <v>91</v>
      </c>
      <c r="AQ88" s="46"/>
      <c r="AR88" s="46" t="s">
        <v>81</v>
      </c>
      <c r="AS88" s="46" t="s">
        <v>86</v>
      </c>
      <c r="AT88" s="46"/>
      <c r="AU88" s="48">
        <v>10</v>
      </c>
      <c r="AV88" s="46" t="s">
        <v>81</v>
      </c>
      <c r="AW88" s="46" t="s">
        <v>80</v>
      </c>
      <c r="AX88" s="48">
        <v>250</v>
      </c>
      <c r="AY88" s="48">
        <v>279.7</v>
      </c>
      <c r="AZ88" s="48">
        <v>271.39999999999998</v>
      </c>
      <c r="BA88" s="48">
        <v>201.1</v>
      </c>
      <c r="BB88" s="46"/>
      <c r="BC88" s="46"/>
      <c r="BD88" s="48">
        <v>15.64</v>
      </c>
      <c r="BE88" s="46"/>
      <c r="BF88" s="48">
        <v>0.13</v>
      </c>
      <c r="BG88" s="46"/>
      <c r="BH88" s="46"/>
      <c r="BI88" s="48">
        <v>0.11</v>
      </c>
      <c r="BJ88" s="48">
        <v>48.69</v>
      </c>
      <c r="BK88" s="48">
        <v>48.69</v>
      </c>
      <c r="BL88" s="48">
        <v>54.94</v>
      </c>
      <c r="BM88" s="46"/>
      <c r="BN88" s="46"/>
      <c r="BO88" s="48">
        <v>0.14000000000000001</v>
      </c>
      <c r="BP88" s="48">
        <v>0.17</v>
      </c>
      <c r="BQ88" s="46"/>
      <c r="BR88" s="48">
        <v>15.39</v>
      </c>
      <c r="BS88" s="48">
        <v>48.14</v>
      </c>
      <c r="BT88" s="46"/>
      <c r="BU88" s="48">
        <v>0</v>
      </c>
      <c r="BV88" s="39">
        <v>121</v>
      </c>
      <c r="BW88" s="39">
        <f t="shared" si="6"/>
        <v>3</v>
      </c>
      <c r="BX88" s="39">
        <f>IF(COUNTIF($C$2:C88,C88)=1,1,0)</f>
        <v>1</v>
      </c>
      <c r="BY88" s="39">
        <f t="shared" si="7"/>
        <v>0</v>
      </c>
      <c r="BZ88" s="39" t="b">
        <f t="shared" si="8"/>
        <v>0</v>
      </c>
      <c r="CA88" s="39" t="b">
        <f t="array" ref="CA88">ISNUMBER(SEARCH("Touch Screen",$AI88))</f>
        <v>0</v>
      </c>
      <c r="CB88" s="39" t="b">
        <f t="array" ref="CB88">ISNUMBER(SEARCH("Occupancy Sensor",$AI88))</f>
        <v>0</v>
      </c>
      <c r="CC88" s="39" t="b">
        <f t="array" ref="CC88">ISNUMBER(SEARCH("Full Network Connectivity",$AI88))</f>
        <v>0</v>
      </c>
      <c r="CD88" s="49">
        <f t="shared" si="9"/>
        <v>48.692460000000004</v>
      </c>
      <c r="CE88" s="50">
        <f t="shared" si="11"/>
        <v>2</v>
      </c>
      <c r="CF88" s="39">
        <f t="shared" si="10"/>
        <v>3</v>
      </c>
      <c r="CG88" s="49">
        <f>IF($BW88=1,($Q88*'2. Monitor Criteria'!$C$4)+('2. Monitor Criteria'!$D$4*'1. Data'!$CE88)+'2. Monitor Criteria'!$C$6,IF('1. Data'!$BW88=2,($Q88*'2. Monitor Criteria'!$C$4)+('2. Monitor Criteria'!$D$4*'1. Data'!$CE88)+'2. Monitor Criteria'!$D$6,IF('1. Data'!$BW88=5,($Q88*'2. Monitor Criteria'!$C$4)+('2. Monitor Criteria'!$D$4*'1. Data'!$CE88)+'2. Monitor Criteria'!$F$6,($Q88*'2. Monitor Criteria'!$C$4)+('2. Monitor Criteria'!$D$4*'1. Data'!$CE88)+'2. Monitor Criteria'!$E$6)))</f>
        <v>46.738910000000004</v>
      </c>
      <c r="CH88" s="51">
        <f>CD88-('2. Monitor Criteria'!$D$4*CE88)</f>
        <v>40.712460000000007</v>
      </c>
      <c r="CI88" s="49">
        <f>IF($BY88=0,CH88,IF($BY88=1,CH88-('2. Monitor Criteria'!$B$10*'1. Data'!CG88),CH88-('2. Monitor Criteria'!$C$10*'1. Data'!CG88)))</f>
        <v>40.712460000000007</v>
      </c>
      <c r="CJ88" s="51">
        <f>IF($CA88=TRUE,CI88-(CG88*'2. Monitor Criteria'!$E$10),CI88)</f>
        <v>40.712460000000007</v>
      </c>
      <c r="CK88" s="51">
        <f>IF($BZ88=TRUE,CJ88-('1. Data'!CG88*'2. Monitor Criteria'!$D$10),CJ88)</f>
        <v>40.712460000000007</v>
      </c>
    </row>
    <row r="89" spans="1:89" s="39" customFormat="1" ht="15.75" customHeight="1" x14ac:dyDescent="0.2">
      <c r="A89" s="39">
        <v>122</v>
      </c>
      <c r="B89" s="46" t="s">
        <v>206</v>
      </c>
      <c r="C89" s="46" t="s">
        <v>261</v>
      </c>
      <c r="D89" s="47">
        <v>41420</v>
      </c>
      <c r="E89" s="46" t="s">
        <v>74</v>
      </c>
      <c r="F89" s="46" t="s">
        <v>103</v>
      </c>
      <c r="G89" s="46" t="s">
        <v>1307</v>
      </c>
      <c r="H89" s="46" t="s">
        <v>75</v>
      </c>
      <c r="I89" s="46" t="s">
        <v>76</v>
      </c>
      <c r="J89" s="46" t="s">
        <v>103</v>
      </c>
      <c r="K89" s="46" t="s">
        <v>77</v>
      </c>
      <c r="L89" s="46" t="s">
        <v>103</v>
      </c>
      <c r="M89" s="48">
        <v>1000</v>
      </c>
      <c r="N89" s="48">
        <v>11.7</v>
      </c>
      <c r="O89" s="48">
        <v>20.8</v>
      </c>
      <c r="P89" s="48">
        <v>23.8</v>
      </c>
      <c r="Q89" s="48">
        <v>242.18</v>
      </c>
      <c r="R89" s="48">
        <v>1.78</v>
      </c>
      <c r="S89" s="48">
        <v>1080</v>
      </c>
      <c r="T89" s="48">
        <v>1920</v>
      </c>
      <c r="U89" s="48">
        <v>2.1</v>
      </c>
      <c r="V89" s="48">
        <v>8562</v>
      </c>
      <c r="W89" s="48">
        <v>60</v>
      </c>
      <c r="X89" s="48">
        <v>32.799999999999997</v>
      </c>
      <c r="Y89" s="46" t="s">
        <v>83</v>
      </c>
      <c r="Z89" s="46" t="s">
        <v>83</v>
      </c>
      <c r="AA89" s="46"/>
      <c r="AB89" s="46"/>
      <c r="AC89" s="46" t="s">
        <v>81</v>
      </c>
      <c r="AD89" s="46" t="s">
        <v>80</v>
      </c>
      <c r="AE89" s="46" t="s">
        <v>111</v>
      </c>
      <c r="AF89" s="46" t="s">
        <v>103</v>
      </c>
      <c r="AG89" s="46" t="s">
        <v>99</v>
      </c>
      <c r="AH89" s="46" t="s">
        <v>103</v>
      </c>
      <c r="AI89" s="46" t="s">
        <v>99</v>
      </c>
      <c r="AJ89" s="46" t="s">
        <v>83</v>
      </c>
      <c r="AK89" s="46" t="s">
        <v>84</v>
      </c>
      <c r="AL89" s="46" t="s">
        <v>103</v>
      </c>
      <c r="AM89" s="46" t="s">
        <v>83</v>
      </c>
      <c r="AN89" s="46" t="s">
        <v>83</v>
      </c>
      <c r="AO89" s="46" t="s">
        <v>83</v>
      </c>
      <c r="AP89" s="46" t="s">
        <v>91</v>
      </c>
      <c r="AQ89" s="46" t="s">
        <v>103</v>
      </c>
      <c r="AR89" s="46" t="s">
        <v>81</v>
      </c>
      <c r="AS89" s="46" t="s">
        <v>86</v>
      </c>
      <c r="AT89" s="46" t="s">
        <v>103</v>
      </c>
      <c r="AU89" s="48">
        <v>0</v>
      </c>
      <c r="AV89" s="46" t="s">
        <v>81</v>
      </c>
      <c r="AW89" s="46" t="s">
        <v>81</v>
      </c>
      <c r="AX89" s="48">
        <v>280</v>
      </c>
      <c r="AY89" s="48">
        <v>270.60000000000002</v>
      </c>
      <c r="AZ89" s="48">
        <v>270.60000000000002</v>
      </c>
      <c r="BA89" s="48">
        <v>200</v>
      </c>
      <c r="BB89" s="46"/>
      <c r="BC89" s="46"/>
      <c r="BD89" s="48">
        <v>14.2</v>
      </c>
      <c r="BE89" s="46"/>
      <c r="BF89" s="48">
        <v>0.27</v>
      </c>
      <c r="BG89" s="46"/>
      <c r="BH89" s="46"/>
      <c r="BI89" s="48">
        <v>0.15</v>
      </c>
      <c r="BJ89" s="48">
        <v>45.07</v>
      </c>
      <c r="BK89" s="48">
        <v>45.07</v>
      </c>
      <c r="BL89" s="48">
        <v>54.1</v>
      </c>
      <c r="BM89" s="46"/>
      <c r="BN89" s="46"/>
      <c r="BO89" s="48">
        <v>0.18</v>
      </c>
      <c r="BP89" s="48">
        <v>0.3</v>
      </c>
      <c r="BQ89" s="46"/>
      <c r="BR89" s="48">
        <v>14.34</v>
      </c>
      <c r="BS89" s="48">
        <v>45.67</v>
      </c>
      <c r="BT89" s="46"/>
      <c r="BU89" s="48">
        <v>0</v>
      </c>
      <c r="BV89" s="39">
        <v>122</v>
      </c>
      <c r="BW89" s="39">
        <f t="shared" si="6"/>
        <v>3</v>
      </c>
      <c r="BX89" s="39">
        <f>IF(COUNTIF($C$2:C89,C89)=1,1,0)</f>
        <v>1</v>
      </c>
      <c r="BY89" s="39">
        <f t="shared" si="7"/>
        <v>0</v>
      </c>
      <c r="BZ89" s="39" t="b">
        <f t="shared" si="8"/>
        <v>0</v>
      </c>
      <c r="CA89" s="39" t="b">
        <f t="array" ref="CA89">ISNUMBER(SEARCH("Touch Screen",$AI89))</f>
        <v>0</v>
      </c>
      <c r="CB89" s="39" t="b">
        <f t="array" ref="CB89">ISNUMBER(SEARCH("Occupancy Sensor",$AI89))</f>
        <v>0</v>
      </c>
      <c r="CC89" s="39" t="b">
        <f t="array" ref="CC89">ISNUMBER(SEARCH("Full Network Connectivity",$AI89))</f>
        <v>0</v>
      </c>
      <c r="CD89" s="49">
        <f t="shared" si="9"/>
        <v>45.074579999999997</v>
      </c>
      <c r="CE89" s="50">
        <f t="shared" si="11"/>
        <v>2.1</v>
      </c>
      <c r="CF89" s="39">
        <f t="shared" si="10"/>
        <v>3</v>
      </c>
      <c r="CG89" s="49">
        <f>IF($BW89=1,($Q89*'2. Monitor Criteria'!$C$4)+('2. Monitor Criteria'!$D$4*'1. Data'!$CE89)+'2. Monitor Criteria'!$C$6,IF('1. Data'!$BW89=2,($Q89*'2. Monitor Criteria'!$C$4)+('2. Monitor Criteria'!$D$4*'1. Data'!$CE89)+'2. Monitor Criteria'!$D$6,IF('1. Data'!$BW89=5,($Q89*'2. Monitor Criteria'!$C$4)+('2. Monitor Criteria'!$D$4*'1. Data'!$CE89)+'2. Monitor Criteria'!$F$6,($Q89*'2. Monitor Criteria'!$C$4)+('2. Monitor Criteria'!$D$4*'1. Data'!$CE89)+'2. Monitor Criteria'!$E$6)))</f>
        <v>46.647140000000007</v>
      </c>
      <c r="CH89" s="51">
        <f>CD89-('2. Monitor Criteria'!$D$4*CE89)</f>
        <v>36.695579999999993</v>
      </c>
      <c r="CI89" s="49">
        <f>IF($BY89=0,CH89,IF($BY89=1,CH89-('2. Monitor Criteria'!$B$10*'1. Data'!CG89),CH89-('2. Monitor Criteria'!$C$10*'1. Data'!CG89)))</f>
        <v>36.695579999999993</v>
      </c>
      <c r="CJ89" s="51">
        <f>IF($CA89=TRUE,CI89-(CG89*'2. Monitor Criteria'!$E$10),CI89)</f>
        <v>36.695579999999993</v>
      </c>
      <c r="CK89" s="51">
        <f>IF($BZ89=TRUE,CJ89-('1. Data'!CG89*'2. Monitor Criteria'!$D$10),CJ89)</f>
        <v>36.695579999999993</v>
      </c>
    </row>
    <row r="90" spans="1:89" s="39" customFormat="1" ht="15.75" customHeight="1" x14ac:dyDescent="0.2">
      <c r="A90" s="39">
        <v>123</v>
      </c>
      <c r="B90" s="46" t="s">
        <v>206</v>
      </c>
      <c r="C90" s="46" t="s">
        <v>262</v>
      </c>
      <c r="D90" s="47">
        <v>42200</v>
      </c>
      <c r="E90" s="46" t="s">
        <v>74</v>
      </c>
      <c r="F90" s="46" t="s">
        <v>103</v>
      </c>
      <c r="G90" s="46" t="s">
        <v>1307</v>
      </c>
      <c r="H90" s="46" t="s">
        <v>75</v>
      </c>
      <c r="I90" s="46" t="s">
        <v>85</v>
      </c>
      <c r="J90" s="46" t="s">
        <v>119</v>
      </c>
      <c r="K90" s="46" t="s">
        <v>77</v>
      </c>
      <c r="L90" s="46" t="s">
        <v>103</v>
      </c>
      <c r="M90" s="48">
        <v>3000</v>
      </c>
      <c r="N90" s="48">
        <v>10.6</v>
      </c>
      <c r="O90" s="48">
        <v>18.8</v>
      </c>
      <c r="P90" s="48">
        <v>21.5</v>
      </c>
      <c r="Q90" s="48">
        <v>198.08</v>
      </c>
      <c r="R90" s="48">
        <v>1.78</v>
      </c>
      <c r="S90" s="48">
        <v>1080</v>
      </c>
      <c r="T90" s="48">
        <v>1920</v>
      </c>
      <c r="U90" s="48">
        <v>2.1</v>
      </c>
      <c r="V90" s="48">
        <v>10469</v>
      </c>
      <c r="W90" s="48">
        <v>60</v>
      </c>
      <c r="X90" s="48">
        <v>32.799999999999997</v>
      </c>
      <c r="Y90" s="46" t="s">
        <v>83</v>
      </c>
      <c r="Z90" s="46" t="s">
        <v>83</v>
      </c>
      <c r="AA90" s="46"/>
      <c r="AB90" s="46"/>
      <c r="AC90" s="46" t="s">
        <v>81</v>
      </c>
      <c r="AD90" s="46" t="s">
        <v>80</v>
      </c>
      <c r="AE90" s="46" t="s">
        <v>113</v>
      </c>
      <c r="AF90" s="46" t="s">
        <v>103</v>
      </c>
      <c r="AG90" s="46" t="s">
        <v>83</v>
      </c>
      <c r="AH90" s="46" t="s">
        <v>103</v>
      </c>
      <c r="AI90" s="46" t="s">
        <v>83</v>
      </c>
      <c r="AJ90" s="46" t="s">
        <v>83</v>
      </c>
      <c r="AK90" s="46" t="s">
        <v>94</v>
      </c>
      <c r="AL90" s="46" t="s">
        <v>103</v>
      </c>
      <c r="AM90" s="46" t="s">
        <v>83</v>
      </c>
      <c r="AN90" s="46" t="s">
        <v>83</v>
      </c>
      <c r="AO90" s="46" t="s">
        <v>83</v>
      </c>
      <c r="AP90" s="46" t="s">
        <v>91</v>
      </c>
      <c r="AQ90" s="46" t="s">
        <v>103</v>
      </c>
      <c r="AR90" s="46" t="s">
        <v>81</v>
      </c>
      <c r="AS90" s="46" t="s">
        <v>86</v>
      </c>
      <c r="AT90" s="46" t="s">
        <v>103</v>
      </c>
      <c r="AU90" s="48">
        <v>0</v>
      </c>
      <c r="AV90" s="46" t="s">
        <v>81</v>
      </c>
      <c r="AW90" s="46" t="s">
        <v>81</v>
      </c>
      <c r="AX90" s="48">
        <v>250</v>
      </c>
      <c r="AY90" s="48">
        <v>204.8</v>
      </c>
      <c r="AZ90" s="48">
        <v>204.8</v>
      </c>
      <c r="BA90" s="48">
        <v>200</v>
      </c>
      <c r="BB90" s="46"/>
      <c r="BC90" s="46"/>
      <c r="BD90" s="48">
        <v>14.48</v>
      </c>
      <c r="BE90" s="46"/>
      <c r="BF90" s="48">
        <v>0.22</v>
      </c>
      <c r="BG90" s="46"/>
      <c r="BH90" s="46"/>
      <c r="BI90" s="48">
        <v>0.19</v>
      </c>
      <c r="BJ90" s="48">
        <v>45.64</v>
      </c>
      <c r="BK90" s="48">
        <v>45.64</v>
      </c>
      <c r="BL90" s="48">
        <v>50.6</v>
      </c>
      <c r="BM90" s="46"/>
      <c r="BN90" s="46"/>
      <c r="BO90" s="48">
        <v>0.22</v>
      </c>
      <c r="BP90" s="48">
        <v>0.25</v>
      </c>
      <c r="BQ90" s="46"/>
      <c r="BR90" s="48">
        <v>14.28</v>
      </c>
      <c r="BS90" s="48">
        <v>45.22</v>
      </c>
      <c r="BT90" s="46"/>
      <c r="BU90" s="48">
        <v>0</v>
      </c>
      <c r="BV90" s="39">
        <v>123</v>
      </c>
      <c r="BW90" s="39">
        <f t="shared" si="6"/>
        <v>2</v>
      </c>
      <c r="BX90" s="39">
        <f>IF(COUNTIF($C$2:C90,C90)=1,1,0)</f>
        <v>1</v>
      </c>
      <c r="BY90" s="39">
        <f t="shared" si="7"/>
        <v>0</v>
      </c>
      <c r="BZ90" s="39" t="b">
        <f t="shared" si="8"/>
        <v>0</v>
      </c>
      <c r="CA90" s="39" t="b">
        <f t="array" ref="CA90">ISNUMBER(SEARCH("Touch Screen",$AI90))</f>
        <v>0</v>
      </c>
      <c r="CB90" s="39" t="b">
        <f t="array" ref="CB90">ISNUMBER(SEARCH("Occupancy Sensor",$AI90))</f>
        <v>0</v>
      </c>
      <c r="CC90" s="39" t="b">
        <f t="array" ref="CC90">ISNUMBER(SEARCH("Full Network Connectivity",$AI90))</f>
        <v>0</v>
      </c>
      <c r="CD90" s="49">
        <f t="shared" si="9"/>
        <v>45.648359999999997</v>
      </c>
      <c r="CE90" s="50">
        <f t="shared" si="11"/>
        <v>2.1</v>
      </c>
      <c r="CF90" s="39">
        <f t="shared" si="10"/>
        <v>2</v>
      </c>
      <c r="CG90" s="49">
        <f>IF($BW90=1,($Q90*'2. Monitor Criteria'!$C$4)+('2. Monitor Criteria'!$D$4*'1. Data'!$CE90)+'2. Monitor Criteria'!$C$6,IF('1. Data'!$BW90=2,($Q90*'2. Monitor Criteria'!$C$4)+('2. Monitor Criteria'!$D$4*'1. Data'!$CE90)+'2. Monitor Criteria'!$D$6,IF('1. Data'!$BW90=5,($Q90*'2. Monitor Criteria'!$C$4)+('2. Monitor Criteria'!$D$4*'1. Data'!$CE90)+'2. Monitor Criteria'!$F$6,($Q90*'2. Monitor Criteria'!$C$4)+('2. Monitor Criteria'!$D$4*'1. Data'!$CE90)+'2. Monitor Criteria'!$E$6)))</f>
        <v>42.752839999999999</v>
      </c>
      <c r="CH90" s="51">
        <f>CD90-('2. Monitor Criteria'!$D$4*CE90)</f>
        <v>37.269359999999992</v>
      </c>
      <c r="CI90" s="49">
        <f>IF($BY90=0,CH90,IF($BY90=1,CH90-('2. Monitor Criteria'!$B$10*'1. Data'!CG90),CH90-('2. Monitor Criteria'!$C$10*'1. Data'!CG90)))</f>
        <v>37.269359999999992</v>
      </c>
      <c r="CJ90" s="51">
        <f>IF($CA90=TRUE,CI90-(CG90*'2. Monitor Criteria'!$E$10),CI90)</f>
        <v>37.269359999999992</v>
      </c>
      <c r="CK90" s="51">
        <f>IF($BZ90=TRUE,CJ90-('1. Data'!CG90*'2. Monitor Criteria'!$D$10),CJ90)</f>
        <v>37.269359999999992</v>
      </c>
    </row>
    <row r="91" spans="1:89" s="39" customFormat="1" ht="15.75" customHeight="1" x14ac:dyDescent="0.2">
      <c r="A91" s="39">
        <v>124</v>
      </c>
      <c r="B91" s="46" t="s">
        <v>206</v>
      </c>
      <c r="C91" s="46" t="s">
        <v>263</v>
      </c>
      <c r="D91" s="47">
        <v>42219</v>
      </c>
      <c r="E91" s="46" t="s">
        <v>74</v>
      </c>
      <c r="F91" s="46" t="s">
        <v>103</v>
      </c>
      <c r="G91" s="46" t="s">
        <v>1307</v>
      </c>
      <c r="H91" s="46" t="s">
        <v>75</v>
      </c>
      <c r="I91" s="46" t="s">
        <v>88</v>
      </c>
      <c r="J91" s="46" t="s">
        <v>103</v>
      </c>
      <c r="K91" s="46" t="s">
        <v>77</v>
      </c>
      <c r="L91" s="46" t="s">
        <v>103</v>
      </c>
      <c r="M91" s="48">
        <v>1000</v>
      </c>
      <c r="N91" s="48">
        <v>11.2</v>
      </c>
      <c r="O91" s="48">
        <v>20</v>
      </c>
      <c r="P91" s="48">
        <v>23</v>
      </c>
      <c r="Q91" s="48">
        <v>226.05</v>
      </c>
      <c r="R91" s="48">
        <v>1.78</v>
      </c>
      <c r="S91" s="48">
        <v>1080</v>
      </c>
      <c r="T91" s="48">
        <v>1920</v>
      </c>
      <c r="U91" s="48">
        <v>2</v>
      </c>
      <c r="V91" s="48">
        <v>9173</v>
      </c>
      <c r="W91" s="48">
        <v>60</v>
      </c>
      <c r="X91" s="48">
        <v>33.1</v>
      </c>
      <c r="Y91" s="46" t="s">
        <v>78</v>
      </c>
      <c r="Z91" s="46" t="s">
        <v>83</v>
      </c>
      <c r="AA91" s="46"/>
      <c r="AB91" s="46"/>
      <c r="AC91" s="46" t="s">
        <v>81</v>
      </c>
      <c r="AD91" s="46" t="s">
        <v>80</v>
      </c>
      <c r="AE91" s="46" t="s">
        <v>108</v>
      </c>
      <c r="AF91" s="46" t="s">
        <v>103</v>
      </c>
      <c r="AG91" s="46" t="s">
        <v>99</v>
      </c>
      <c r="AH91" s="46" t="s">
        <v>103</v>
      </c>
      <c r="AI91" s="46" t="s">
        <v>99</v>
      </c>
      <c r="AJ91" s="46" t="s">
        <v>83</v>
      </c>
      <c r="AK91" s="46" t="s">
        <v>90</v>
      </c>
      <c r="AL91" s="46" t="s">
        <v>103</v>
      </c>
      <c r="AM91" s="46" t="s">
        <v>83</v>
      </c>
      <c r="AN91" s="46" t="s">
        <v>83</v>
      </c>
      <c r="AO91" s="46" t="s">
        <v>83</v>
      </c>
      <c r="AP91" s="46" t="s">
        <v>91</v>
      </c>
      <c r="AQ91" s="46" t="s">
        <v>103</v>
      </c>
      <c r="AR91" s="46" t="s">
        <v>81</v>
      </c>
      <c r="AS91" s="46" t="s">
        <v>86</v>
      </c>
      <c r="AT91" s="46" t="s">
        <v>103</v>
      </c>
      <c r="AU91" s="48">
        <v>0</v>
      </c>
      <c r="AV91" s="46" t="s">
        <v>81</v>
      </c>
      <c r="AW91" s="46" t="s">
        <v>81</v>
      </c>
      <c r="AX91" s="48">
        <v>250</v>
      </c>
      <c r="AY91" s="48">
        <v>288</v>
      </c>
      <c r="AZ91" s="48">
        <v>250</v>
      </c>
      <c r="BA91" s="48">
        <v>200</v>
      </c>
      <c r="BB91" s="46"/>
      <c r="BC91" s="46"/>
      <c r="BD91" s="48">
        <v>14.75</v>
      </c>
      <c r="BE91" s="46"/>
      <c r="BF91" s="48">
        <v>0.2</v>
      </c>
      <c r="BG91" s="46"/>
      <c r="BH91" s="46"/>
      <c r="BI91" s="48">
        <v>0.14000000000000001</v>
      </c>
      <c r="BJ91" s="48">
        <v>46.36</v>
      </c>
      <c r="BK91" s="48">
        <v>46.36</v>
      </c>
      <c r="BL91" s="48">
        <v>50.8</v>
      </c>
      <c r="BM91" s="46"/>
      <c r="BN91" s="46"/>
      <c r="BO91" s="48">
        <v>0.16</v>
      </c>
      <c r="BP91" s="48">
        <v>0.23</v>
      </c>
      <c r="BQ91" s="46"/>
      <c r="BR91" s="48">
        <v>14.88</v>
      </c>
      <c r="BS91" s="48">
        <v>46.93</v>
      </c>
      <c r="BT91" s="46"/>
      <c r="BU91" s="48">
        <v>0</v>
      </c>
      <c r="BV91" s="39">
        <v>124</v>
      </c>
      <c r="BW91" s="39">
        <f t="shared" si="6"/>
        <v>3</v>
      </c>
      <c r="BX91" s="39">
        <f>IF(COUNTIF($C$2:C91,C91)=1,1,0)</f>
        <v>1</v>
      </c>
      <c r="BY91" s="39">
        <f t="shared" si="7"/>
        <v>0</v>
      </c>
      <c r="BZ91" s="39" t="b">
        <f t="shared" si="8"/>
        <v>0</v>
      </c>
      <c r="CA91" s="39" t="b">
        <f t="array" ref="CA91">ISNUMBER(SEARCH("Touch Screen",$AI91))</f>
        <v>0</v>
      </c>
      <c r="CB91" s="39" t="b">
        <f t="array" ref="CB91">ISNUMBER(SEARCH("Occupancy Sensor",$AI91))</f>
        <v>0</v>
      </c>
      <c r="CC91" s="39" t="b">
        <f t="array" ref="CC91">ISNUMBER(SEARCH("Full Network Connectivity",$AI91))</f>
        <v>0</v>
      </c>
      <c r="CD91" s="49">
        <f t="shared" si="9"/>
        <v>46.362299999999998</v>
      </c>
      <c r="CE91" s="50">
        <f t="shared" si="11"/>
        <v>2</v>
      </c>
      <c r="CF91" s="39">
        <f t="shared" si="10"/>
        <v>3</v>
      </c>
      <c r="CG91" s="49">
        <f>IF($BW91=1,($Q91*'2. Monitor Criteria'!$C$4)+('2. Monitor Criteria'!$D$4*'1. Data'!$CE91)+'2. Monitor Criteria'!$C$6,IF('1. Data'!$BW91=2,($Q91*'2. Monitor Criteria'!$C$4)+('2. Monitor Criteria'!$D$4*'1. Data'!$CE91)+'2. Monitor Criteria'!$D$6,IF('1. Data'!$BW91=5,($Q91*'2. Monitor Criteria'!$C$4)+('2. Monitor Criteria'!$D$4*'1. Data'!$CE91)+'2. Monitor Criteria'!$F$6,($Q91*'2. Monitor Criteria'!$C$4)+('2. Monitor Criteria'!$D$4*'1. Data'!$CE91)+'2. Monitor Criteria'!$E$6)))</f>
        <v>44.264150000000001</v>
      </c>
      <c r="CH91" s="51">
        <f>CD91-('2. Monitor Criteria'!$D$4*CE91)</f>
        <v>38.382300000000001</v>
      </c>
      <c r="CI91" s="49">
        <f>IF($BY91=0,CH91,IF($BY91=1,CH91-('2. Monitor Criteria'!$B$10*'1. Data'!CG91),CH91-('2. Monitor Criteria'!$C$10*'1. Data'!CG91)))</f>
        <v>38.382300000000001</v>
      </c>
      <c r="CJ91" s="51">
        <f>IF($CA91=TRUE,CI91-(CG91*'2. Monitor Criteria'!$E$10),CI91)</f>
        <v>38.382300000000001</v>
      </c>
      <c r="CK91" s="51">
        <f>IF($BZ91=TRUE,CJ91-('1. Data'!CG91*'2. Monitor Criteria'!$D$10),CJ91)</f>
        <v>38.382300000000001</v>
      </c>
    </row>
    <row r="92" spans="1:89" s="39" customFormat="1" ht="15.75" customHeight="1" x14ac:dyDescent="0.2">
      <c r="A92" s="39">
        <v>125</v>
      </c>
      <c r="B92" s="46" t="s">
        <v>206</v>
      </c>
      <c r="C92" s="46" t="s">
        <v>264</v>
      </c>
      <c r="D92" s="47">
        <v>42200</v>
      </c>
      <c r="E92" s="46" t="s">
        <v>74</v>
      </c>
      <c r="F92" s="46" t="s">
        <v>103</v>
      </c>
      <c r="G92" s="46" t="s">
        <v>1307</v>
      </c>
      <c r="H92" s="46" t="s">
        <v>75</v>
      </c>
      <c r="I92" s="46" t="s">
        <v>88</v>
      </c>
      <c r="J92" s="46" t="s">
        <v>103</v>
      </c>
      <c r="K92" s="46" t="s">
        <v>77</v>
      </c>
      <c r="L92" s="46" t="s">
        <v>103</v>
      </c>
      <c r="M92" s="48">
        <v>1000</v>
      </c>
      <c r="N92" s="48">
        <v>11.5</v>
      </c>
      <c r="O92" s="48">
        <v>20.5</v>
      </c>
      <c r="P92" s="48">
        <v>23.6</v>
      </c>
      <c r="Q92" s="48">
        <v>236.92</v>
      </c>
      <c r="R92" s="48">
        <v>1.78</v>
      </c>
      <c r="S92" s="48">
        <v>1080</v>
      </c>
      <c r="T92" s="48">
        <v>1920</v>
      </c>
      <c r="U92" s="48">
        <v>2.1</v>
      </c>
      <c r="V92" s="48">
        <v>8752</v>
      </c>
      <c r="W92" s="48">
        <v>60</v>
      </c>
      <c r="X92" s="48">
        <v>32.9</v>
      </c>
      <c r="Y92" s="46" t="s">
        <v>78</v>
      </c>
      <c r="Z92" s="46" t="s">
        <v>83</v>
      </c>
      <c r="AA92" s="46"/>
      <c r="AB92" s="46"/>
      <c r="AC92" s="46" t="s">
        <v>81</v>
      </c>
      <c r="AD92" s="46" t="s">
        <v>80</v>
      </c>
      <c r="AE92" s="46" t="s">
        <v>113</v>
      </c>
      <c r="AF92" s="46" t="s">
        <v>103</v>
      </c>
      <c r="AG92" s="46" t="s">
        <v>83</v>
      </c>
      <c r="AH92" s="46" t="s">
        <v>103</v>
      </c>
      <c r="AI92" s="46" t="s">
        <v>83</v>
      </c>
      <c r="AJ92" s="46" t="s">
        <v>83</v>
      </c>
      <c r="AK92" s="46" t="s">
        <v>94</v>
      </c>
      <c r="AL92" s="46" t="s">
        <v>103</v>
      </c>
      <c r="AM92" s="46" t="s">
        <v>83</v>
      </c>
      <c r="AN92" s="46" t="s">
        <v>83</v>
      </c>
      <c r="AO92" s="46" t="s">
        <v>83</v>
      </c>
      <c r="AP92" s="46" t="s">
        <v>91</v>
      </c>
      <c r="AQ92" s="46" t="s">
        <v>103</v>
      </c>
      <c r="AR92" s="46" t="s">
        <v>81</v>
      </c>
      <c r="AS92" s="46" t="s">
        <v>86</v>
      </c>
      <c r="AT92" s="46" t="s">
        <v>103</v>
      </c>
      <c r="AU92" s="48">
        <v>0</v>
      </c>
      <c r="AV92" s="46" t="s">
        <v>81</v>
      </c>
      <c r="AW92" s="46" t="s">
        <v>81</v>
      </c>
      <c r="AX92" s="48">
        <v>300</v>
      </c>
      <c r="AY92" s="48">
        <v>251.6</v>
      </c>
      <c r="AZ92" s="48">
        <v>251.6</v>
      </c>
      <c r="BA92" s="48">
        <v>200</v>
      </c>
      <c r="BB92" s="46"/>
      <c r="BC92" s="46"/>
      <c r="BD92" s="48">
        <v>16.88</v>
      </c>
      <c r="BE92" s="46"/>
      <c r="BF92" s="48">
        <v>0.22</v>
      </c>
      <c r="BG92" s="46"/>
      <c r="BH92" s="46"/>
      <c r="BI92" s="48">
        <v>0.14000000000000001</v>
      </c>
      <c r="BJ92" s="48">
        <v>53.02</v>
      </c>
      <c r="BK92" s="48">
        <v>53.02</v>
      </c>
      <c r="BL92" s="48">
        <v>53.1</v>
      </c>
      <c r="BM92" s="46"/>
      <c r="BN92" s="46"/>
      <c r="BO92" s="48">
        <v>0.17</v>
      </c>
      <c r="BP92" s="48">
        <v>0.25</v>
      </c>
      <c r="BQ92" s="46"/>
      <c r="BR92" s="48">
        <v>16.82</v>
      </c>
      <c r="BS92" s="48">
        <v>52.99</v>
      </c>
      <c r="BT92" s="46"/>
      <c r="BU92" s="48">
        <v>0</v>
      </c>
      <c r="BV92" s="39">
        <v>125</v>
      </c>
      <c r="BW92" s="39">
        <f t="shared" si="6"/>
        <v>3</v>
      </c>
      <c r="BX92" s="39">
        <f>IF(COUNTIF($C$2:C92,C92)=1,1,0)</f>
        <v>1</v>
      </c>
      <c r="BY92" s="39">
        <f t="shared" si="7"/>
        <v>0</v>
      </c>
      <c r="BZ92" s="39" t="b">
        <f t="shared" si="8"/>
        <v>0</v>
      </c>
      <c r="CA92" s="39" t="b">
        <f t="array" ref="CA92">ISNUMBER(SEARCH("Touch Screen",$AI92))</f>
        <v>0</v>
      </c>
      <c r="CB92" s="39" t="b">
        <f t="array" ref="CB92">ISNUMBER(SEARCH("Occupancy Sensor",$AI92))</f>
        <v>0</v>
      </c>
      <c r="CC92" s="39" t="b">
        <f t="array" ref="CC92">ISNUMBER(SEARCH("Full Network Connectivity",$AI92))</f>
        <v>0</v>
      </c>
      <c r="CD92" s="49">
        <f t="shared" si="9"/>
        <v>53.006759999999993</v>
      </c>
      <c r="CE92" s="50">
        <f t="shared" si="11"/>
        <v>2.1</v>
      </c>
      <c r="CF92" s="39">
        <f t="shared" si="10"/>
        <v>3</v>
      </c>
      <c r="CG92" s="49">
        <f>IF($BW92=1,($Q92*'2. Monitor Criteria'!$C$4)+('2. Monitor Criteria'!$D$4*'1. Data'!$CE92)+'2. Monitor Criteria'!$C$6,IF('1. Data'!$BW92=2,($Q92*'2. Monitor Criteria'!$C$4)+('2. Monitor Criteria'!$D$4*'1. Data'!$CE92)+'2. Monitor Criteria'!$D$6,IF('1. Data'!$BW92=5,($Q92*'2. Monitor Criteria'!$C$4)+('2. Monitor Criteria'!$D$4*'1. Data'!$CE92)+'2. Monitor Criteria'!$F$6,($Q92*'2. Monitor Criteria'!$C$4)+('2. Monitor Criteria'!$D$4*'1. Data'!$CE92)+'2. Monitor Criteria'!$E$6)))</f>
        <v>46.000160000000008</v>
      </c>
      <c r="CH92" s="51">
        <f>CD92-('2. Monitor Criteria'!$D$4*CE92)</f>
        <v>44.627759999999995</v>
      </c>
      <c r="CI92" s="49">
        <f>IF($BY92=0,CH92,IF($BY92=1,CH92-('2. Monitor Criteria'!$B$10*'1. Data'!CG92),CH92-('2. Monitor Criteria'!$C$10*'1. Data'!CG92)))</f>
        <v>44.627759999999995</v>
      </c>
      <c r="CJ92" s="51">
        <f>IF($CA92=TRUE,CI92-(CG92*'2. Monitor Criteria'!$E$10),CI92)</f>
        <v>44.627759999999995</v>
      </c>
      <c r="CK92" s="51">
        <f>IF($BZ92=TRUE,CJ92-('1. Data'!CG92*'2. Monitor Criteria'!$D$10),CJ92)</f>
        <v>44.627759999999995</v>
      </c>
    </row>
    <row r="93" spans="1:89" s="39" customFormat="1" ht="15.75" customHeight="1" x14ac:dyDescent="0.2">
      <c r="A93" s="39">
        <v>126</v>
      </c>
      <c r="B93" s="46" t="s">
        <v>206</v>
      </c>
      <c r="C93" s="46" t="s">
        <v>1213</v>
      </c>
      <c r="D93" s="47">
        <v>42871</v>
      </c>
      <c r="E93" s="46" t="s">
        <v>74</v>
      </c>
      <c r="F93" s="46"/>
      <c r="G93" s="46" t="s">
        <v>1309</v>
      </c>
      <c r="H93" s="46" t="s">
        <v>75</v>
      </c>
      <c r="I93" s="46" t="s">
        <v>76</v>
      </c>
      <c r="J93" s="46"/>
      <c r="K93" s="46" t="s">
        <v>77</v>
      </c>
      <c r="L93" s="46"/>
      <c r="M93" s="48">
        <v>1000</v>
      </c>
      <c r="N93" s="48">
        <v>11.7</v>
      </c>
      <c r="O93" s="48">
        <v>20.7</v>
      </c>
      <c r="P93" s="48">
        <v>23.8</v>
      </c>
      <c r="Q93" s="48">
        <v>242.18</v>
      </c>
      <c r="R93" s="48">
        <v>1.78</v>
      </c>
      <c r="S93" s="48">
        <v>1080</v>
      </c>
      <c r="T93" s="48">
        <v>1920</v>
      </c>
      <c r="U93" s="48">
        <v>2.1</v>
      </c>
      <c r="V93" s="48">
        <v>8562</v>
      </c>
      <c r="W93" s="48">
        <v>60</v>
      </c>
      <c r="X93" s="48">
        <v>33.1</v>
      </c>
      <c r="Y93" s="46" t="s">
        <v>114</v>
      </c>
      <c r="Z93" s="46" t="s">
        <v>83</v>
      </c>
      <c r="AA93" s="46"/>
      <c r="AB93" s="46"/>
      <c r="AC93" s="46" t="s">
        <v>81</v>
      </c>
      <c r="AD93" s="46" t="s">
        <v>81</v>
      </c>
      <c r="AE93" s="46" t="s">
        <v>267</v>
      </c>
      <c r="AF93" s="46" t="s">
        <v>97</v>
      </c>
      <c r="AG93" s="46" t="s">
        <v>98</v>
      </c>
      <c r="AH93" s="46"/>
      <c r="AI93" s="46" t="s">
        <v>99</v>
      </c>
      <c r="AJ93" s="46" t="s">
        <v>83</v>
      </c>
      <c r="AK93" s="46" t="s">
        <v>84</v>
      </c>
      <c r="AL93" s="46" t="s">
        <v>97</v>
      </c>
      <c r="AM93" s="46" t="s">
        <v>83</v>
      </c>
      <c r="AN93" s="46" t="s">
        <v>83</v>
      </c>
      <c r="AO93" s="46" t="s">
        <v>83</v>
      </c>
      <c r="AP93" s="46" t="s">
        <v>91</v>
      </c>
      <c r="AQ93" s="46"/>
      <c r="AR93" s="46" t="s">
        <v>81</v>
      </c>
      <c r="AS93" s="46" t="s">
        <v>100</v>
      </c>
      <c r="AT93" s="46"/>
      <c r="AU93" s="48">
        <v>1</v>
      </c>
      <c r="AV93" s="46" t="s">
        <v>81</v>
      </c>
      <c r="AW93" s="46" t="s">
        <v>81</v>
      </c>
      <c r="AX93" s="48">
        <v>250</v>
      </c>
      <c r="AY93" s="48">
        <v>271.10000000000002</v>
      </c>
      <c r="AZ93" s="48">
        <v>268.3</v>
      </c>
      <c r="BA93" s="48">
        <v>200</v>
      </c>
      <c r="BB93" s="46"/>
      <c r="BC93" s="46"/>
      <c r="BD93" s="48">
        <v>14.85</v>
      </c>
      <c r="BE93" s="46"/>
      <c r="BF93" s="48">
        <v>0.27</v>
      </c>
      <c r="BG93" s="46"/>
      <c r="BH93" s="46"/>
      <c r="BI93" s="48">
        <v>0.23</v>
      </c>
      <c r="BJ93" s="48">
        <v>47.08</v>
      </c>
      <c r="BK93" s="48">
        <v>47.08</v>
      </c>
      <c r="BL93" s="48">
        <v>54.1</v>
      </c>
      <c r="BM93" s="46"/>
      <c r="BN93" s="46"/>
      <c r="BO93" s="48">
        <v>0.26</v>
      </c>
      <c r="BP93" s="48">
        <v>0.31</v>
      </c>
      <c r="BQ93" s="46"/>
      <c r="BR93" s="48">
        <v>14.8</v>
      </c>
      <c r="BS93" s="48">
        <v>47.12</v>
      </c>
      <c r="BT93" s="46"/>
      <c r="BU93" s="48">
        <v>0</v>
      </c>
      <c r="BV93" s="39">
        <v>126</v>
      </c>
      <c r="BW93" s="39">
        <f t="shared" si="6"/>
        <v>3</v>
      </c>
      <c r="BX93" s="39">
        <f>IF(COUNTIF($C$2:C93,C93)=1,1,0)</f>
        <v>1</v>
      </c>
      <c r="BY93" s="39">
        <f t="shared" si="7"/>
        <v>0</v>
      </c>
      <c r="BZ93" s="39" t="b">
        <f t="shared" si="8"/>
        <v>0</v>
      </c>
      <c r="CA93" s="39" t="b">
        <f t="array" ref="CA93">ISNUMBER(SEARCH("Touch Screen",$AI93))</f>
        <v>0</v>
      </c>
      <c r="CB93" s="39" t="b">
        <f t="array" ref="CB93">ISNUMBER(SEARCH("Occupancy Sensor",$AI93))</f>
        <v>0</v>
      </c>
      <c r="CC93" s="39" t="b">
        <f t="array" ref="CC93">ISNUMBER(SEARCH("Full Network Connectivity",$AI93))</f>
        <v>0</v>
      </c>
      <c r="CD93" s="49">
        <f t="shared" si="9"/>
        <v>47.067480000000003</v>
      </c>
      <c r="CE93" s="50">
        <f t="shared" si="11"/>
        <v>2.1</v>
      </c>
      <c r="CF93" s="39">
        <f t="shared" si="10"/>
        <v>3</v>
      </c>
      <c r="CG93" s="49">
        <f>IF($BW93=1,($Q93*'2. Monitor Criteria'!$C$4)+('2. Monitor Criteria'!$D$4*'1. Data'!$CE93)+'2. Monitor Criteria'!$C$6,IF('1. Data'!$BW93=2,($Q93*'2. Monitor Criteria'!$C$4)+('2. Monitor Criteria'!$D$4*'1. Data'!$CE93)+'2. Monitor Criteria'!$D$6,IF('1. Data'!$BW93=5,($Q93*'2. Monitor Criteria'!$C$4)+('2. Monitor Criteria'!$D$4*'1. Data'!$CE93)+'2. Monitor Criteria'!$F$6,($Q93*'2. Monitor Criteria'!$C$4)+('2. Monitor Criteria'!$D$4*'1. Data'!$CE93)+'2. Monitor Criteria'!$E$6)))</f>
        <v>46.647140000000007</v>
      </c>
      <c r="CH93" s="51">
        <f>CD93-('2. Monitor Criteria'!$D$4*CE93)</f>
        <v>38.688479999999998</v>
      </c>
      <c r="CI93" s="49">
        <f>IF($BY93=0,CH93,IF($BY93=1,CH93-('2. Monitor Criteria'!$B$10*'1. Data'!CG93),CH93-('2. Monitor Criteria'!$C$10*'1. Data'!CG93)))</f>
        <v>38.688479999999998</v>
      </c>
      <c r="CJ93" s="51">
        <f>IF($CA93=TRUE,CI93-(CG93*'2. Monitor Criteria'!$E$10),CI93)</f>
        <v>38.688479999999998</v>
      </c>
      <c r="CK93" s="51">
        <f>IF($BZ93=TRUE,CJ93-('1. Data'!CG93*'2. Monitor Criteria'!$D$10),CJ93)</f>
        <v>38.688479999999998</v>
      </c>
    </row>
    <row r="94" spans="1:89" s="39" customFormat="1" ht="15.75" customHeight="1" x14ac:dyDescent="0.2">
      <c r="A94" s="39">
        <v>127</v>
      </c>
      <c r="B94" s="46" t="s">
        <v>206</v>
      </c>
      <c r="C94" s="46" t="s">
        <v>265</v>
      </c>
      <c r="D94" s="47">
        <v>42160</v>
      </c>
      <c r="E94" s="46" t="s">
        <v>74</v>
      </c>
      <c r="F94" s="46" t="s">
        <v>103</v>
      </c>
      <c r="G94" s="46" t="s">
        <v>1307</v>
      </c>
      <c r="H94" s="46" t="s">
        <v>75</v>
      </c>
      <c r="I94" s="46" t="s">
        <v>88</v>
      </c>
      <c r="J94" s="46" t="s">
        <v>103</v>
      </c>
      <c r="K94" s="46" t="s">
        <v>77</v>
      </c>
      <c r="L94" s="46" t="s">
        <v>103</v>
      </c>
      <c r="M94" s="48">
        <v>1200</v>
      </c>
      <c r="N94" s="48">
        <v>13.2</v>
      </c>
      <c r="O94" s="48">
        <v>23.5</v>
      </c>
      <c r="P94" s="48">
        <v>27</v>
      </c>
      <c r="Q94" s="48">
        <v>311.67</v>
      </c>
      <c r="R94" s="48">
        <v>1.78</v>
      </c>
      <c r="S94" s="48">
        <v>1080</v>
      </c>
      <c r="T94" s="48">
        <v>1920</v>
      </c>
      <c r="U94" s="48">
        <v>2.1</v>
      </c>
      <c r="V94" s="48">
        <v>6653</v>
      </c>
      <c r="W94" s="48">
        <v>60</v>
      </c>
      <c r="X94" s="48">
        <v>33</v>
      </c>
      <c r="Y94" s="46" t="s">
        <v>78</v>
      </c>
      <c r="Z94" s="46" t="s">
        <v>83</v>
      </c>
      <c r="AA94" s="46"/>
      <c r="AB94" s="46"/>
      <c r="AC94" s="46" t="s">
        <v>81</v>
      </c>
      <c r="AD94" s="46" t="s">
        <v>80</v>
      </c>
      <c r="AE94" s="46" t="s">
        <v>154</v>
      </c>
      <c r="AF94" s="46" t="s">
        <v>103</v>
      </c>
      <c r="AG94" s="46" t="s">
        <v>99</v>
      </c>
      <c r="AH94" s="46" t="s">
        <v>103</v>
      </c>
      <c r="AI94" s="46" t="s">
        <v>99</v>
      </c>
      <c r="AJ94" s="46" t="s">
        <v>83</v>
      </c>
      <c r="AK94" s="46" t="s">
        <v>90</v>
      </c>
      <c r="AL94" s="46" t="s">
        <v>103</v>
      </c>
      <c r="AM94" s="46" t="s">
        <v>83</v>
      </c>
      <c r="AN94" s="46" t="s">
        <v>83</v>
      </c>
      <c r="AO94" s="46" t="s">
        <v>83</v>
      </c>
      <c r="AP94" s="46" t="s">
        <v>91</v>
      </c>
      <c r="AQ94" s="46" t="s">
        <v>103</v>
      </c>
      <c r="AR94" s="46" t="s">
        <v>81</v>
      </c>
      <c r="AS94" s="46" t="s">
        <v>86</v>
      </c>
      <c r="AT94" s="46" t="s">
        <v>103</v>
      </c>
      <c r="AU94" s="48">
        <v>0</v>
      </c>
      <c r="AV94" s="46" t="s">
        <v>81</v>
      </c>
      <c r="AW94" s="46" t="s">
        <v>81</v>
      </c>
      <c r="AX94" s="48">
        <v>300</v>
      </c>
      <c r="AY94" s="48">
        <v>291.5</v>
      </c>
      <c r="AZ94" s="48">
        <v>269.10000000000002</v>
      </c>
      <c r="BA94" s="48">
        <v>200</v>
      </c>
      <c r="BB94" s="46"/>
      <c r="BC94" s="46"/>
      <c r="BD94" s="48">
        <v>18.809999999999999</v>
      </c>
      <c r="BE94" s="46"/>
      <c r="BF94" s="48">
        <v>0.21</v>
      </c>
      <c r="BG94" s="46"/>
      <c r="BH94" s="46"/>
      <c r="BI94" s="48">
        <v>0.15</v>
      </c>
      <c r="BJ94" s="48">
        <v>58.87</v>
      </c>
      <c r="BK94" s="48">
        <v>58.87</v>
      </c>
      <c r="BL94" s="48">
        <v>64</v>
      </c>
      <c r="BM94" s="46"/>
      <c r="BN94" s="46"/>
      <c r="BO94" s="48">
        <v>0.17</v>
      </c>
      <c r="BP94" s="48">
        <v>0.24</v>
      </c>
      <c r="BQ94" s="46"/>
      <c r="BR94" s="48">
        <v>19.239999999999998</v>
      </c>
      <c r="BS94" s="48">
        <v>60.35</v>
      </c>
      <c r="BT94" s="46"/>
      <c r="BU94" s="48">
        <v>0</v>
      </c>
      <c r="BV94" s="39">
        <v>127</v>
      </c>
      <c r="BW94" s="39">
        <f t="shared" si="6"/>
        <v>4</v>
      </c>
      <c r="BX94" s="39">
        <f>IF(COUNTIF($C$2:C94,C94)=1,1,0)</f>
        <v>1</v>
      </c>
      <c r="BY94" s="39">
        <f t="shared" si="7"/>
        <v>0</v>
      </c>
      <c r="BZ94" s="39" t="b">
        <f t="shared" si="8"/>
        <v>0</v>
      </c>
      <c r="CA94" s="39" t="b">
        <f t="array" ref="CA94">ISNUMBER(SEARCH("Touch Screen",$AI94))</f>
        <v>0</v>
      </c>
      <c r="CB94" s="39" t="b">
        <f t="array" ref="CB94">ISNUMBER(SEARCH("Occupancy Sensor",$AI94))</f>
        <v>0</v>
      </c>
      <c r="CC94" s="39" t="b">
        <f t="array" ref="CC94">ISNUMBER(SEARCH("Full Network Connectivity",$AI94))</f>
        <v>0</v>
      </c>
      <c r="CD94" s="49">
        <f t="shared" si="9"/>
        <v>58.86719999999999</v>
      </c>
      <c r="CE94" s="50">
        <f t="shared" si="11"/>
        <v>2.1</v>
      </c>
      <c r="CF94" s="39">
        <f t="shared" si="10"/>
        <v>4</v>
      </c>
      <c r="CG94" s="49">
        <f>IF($BW94=1,($Q94*'2. Monitor Criteria'!$C$4)+('2. Monitor Criteria'!$D$4*'1. Data'!$CE94)+'2. Monitor Criteria'!$C$6,IF('1. Data'!$BW94=2,($Q94*'2. Monitor Criteria'!$C$4)+('2. Monitor Criteria'!$D$4*'1. Data'!$CE94)+'2. Monitor Criteria'!$D$6,IF('1. Data'!$BW94=5,($Q94*'2. Monitor Criteria'!$C$4)+('2. Monitor Criteria'!$D$4*'1. Data'!$CE94)+'2. Monitor Criteria'!$F$6,($Q94*'2. Monitor Criteria'!$C$4)+('2. Monitor Criteria'!$D$4*'1. Data'!$CE94)+'2. Monitor Criteria'!$E$6)))</f>
        <v>55.194410000000005</v>
      </c>
      <c r="CH94" s="51">
        <f>CD94-('2. Monitor Criteria'!$D$4*CE94)</f>
        <v>50.488199999999992</v>
      </c>
      <c r="CI94" s="49">
        <f>IF($BY94=0,CH94,IF($BY94=1,CH94-('2. Monitor Criteria'!$B$10*'1. Data'!CG94),CH94-('2. Monitor Criteria'!$C$10*'1. Data'!CG94)))</f>
        <v>50.488199999999992</v>
      </c>
      <c r="CJ94" s="51">
        <f>IF($CA94=TRUE,CI94-(CG94*'2. Monitor Criteria'!$E$10),CI94)</f>
        <v>50.488199999999992</v>
      </c>
      <c r="CK94" s="51">
        <f>IF($BZ94=TRUE,CJ94-('1. Data'!CG94*'2. Monitor Criteria'!$D$10),CJ94)</f>
        <v>50.488199999999992</v>
      </c>
    </row>
    <row r="95" spans="1:89" s="39" customFormat="1" ht="15.75" customHeight="1" x14ac:dyDescent="0.2">
      <c r="A95" s="39">
        <v>128</v>
      </c>
      <c r="B95" s="46" t="s">
        <v>206</v>
      </c>
      <c r="C95" s="46" t="s">
        <v>266</v>
      </c>
      <c r="D95" s="47">
        <v>42552</v>
      </c>
      <c r="E95" s="46" t="s">
        <v>74</v>
      </c>
      <c r="F95" s="46"/>
      <c r="G95" s="46" t="s">
        <v>1307</v>
      </c>
      <c r="H95" s="46" t="s">
        <v>75</v>
      </c>
      <c r="I95" s="46" t="s">
        <v>76</v>
      </c>
      <c r="J95" s="46"/>
      <c r="K95" s="46" t="s">
        <v>77</v>
      </c>
      <c r="L95" s="46"/>
      <c r="M95" s="48">
        <v>1000</v>
      </c>
      <c r="N95" s="48">
        <v>13.2</v>
      </c>
      <c r="O95" s="48">
        <v>23.5</v>
      </c>
      <c r="P95" s="48">
        <v>27</v>
      </c>
      <c r="Q95" s="48">
        <v>311.67</v>
      </c>
      <c r="R95" s="48">
        <v>1.78</v>
      </c>
      <c r="S95" s="48">
        <v>1080</v>
      </c>
      <c r="T95" s="48">
        <v>1920</v>
      </c>
      <c r="U95" s="48">
        <v>2.1</v>
      </c>
      <c r="V95" s="48">
        <v>6653</v>
      </c>
      <c r="W95" s="48">
        <v>60</v>
      </c>
      <c r="X95" s="48">
        <v>84</v>
      </c>
      <c r="Y95" s="46" t="s">
        <v>114</v>
      </c>
      <c r="Z95" s="46" t="s">
        <v>83</v>
      </c>
      <c r="AA95" s="46"/>
      <c r="AB95" s="46"/>
      <c r="AC95" s="46" t="s">
        <v>81</v>
      </c>
      <c r="AD95" s="46" t="s">
        <v>81</v>
      </c>
      <c r="AE95" s="46" t="s">
        <v>267</v>
      </c>
      <c r="AF95" s="46" t="s">
        <v>97</v>
      </c>
      <c r="AG95" s="46" t="s">
        <v>98</v>
      </c>
      <c r="AH95" s="46"/>
      <c r="AI95" s="46" t="s">
        <v>99</v>
      </c>
      <c r="AJ95" s="46" t="s">
        <v>83</v>
      </c>
      <c r="AK95" s="46" t="s">
        <v>84</v>
      </c>
      <c r="AL95" s="46" t="s">
        <v>97</v>
      </c>
      <c r="AM95" s="46" t="s">
        <v>83</v>
      </c>
      <c r="AN95" s="46" t="s">
        <v>83</v>
      </c>
      <c r="AO95" s="46" t="s">
        <v>83</v>
      </c>
      <c r="AP95" s="46" t="s">
        <v>91</v>
      </c>
      <c r="AQ95" s="46"/>
      <c r="AR95" s="46" t="s">
        <v>81</v>
      </c>
      <c r="AS95" s="46" t="s">
        <v>100</v>
      </c>
      <c r="AT95" s="46"/>
      <c r="AU95" s="48">
        <v>1</v>
      </c>
      <c r="AV95" s="46" t="s">
        <v>81</v>
      </c>
      <c r="AW95" s="46" t="s">
        <v>81</v>
      </c>
      <c r="AX95" s="48">
        <v>300</v>
      </c>
      <c r="AY95" s="48">
        <v>244.4</v>
      </c>
      <c r="AZ95" s="48">
        <v>222</v>
      </c>
      <c r="BA95" s="48">
        <v>202</v>
      </c>
      <c r="BB95" s="46"/>
      <c r="BC95" s="46"/>
      <c r="BD95" s="48">
        <v>20.12</v>
      </c>
      <c r="BE95" s="46"/>
      <c r="BF95" s="48">
        <v>0.28000000000000003</v>
      </c>
      <c r="BG95" s="46"/>
      <c r="BH95" s="46"/>
      <c r="BI95" s="48">
        <v>0.24</v>
      </c>
      <c r="BJ95" s="48">
        <v>63.29</v>
      </c>
      <c r="BK95" s="48">
        <v>63.29</v>
      </c>
      <c r="BL95" s="48">
        <v>64</v>
      </c>
      <c r="BM95" s="46"/>
      <c r="BN95" s="46"/>
      <c r="BO95" s="48">
        <v>0.27</v>
      </c>
      <c r="BP95" s="48">
        <v>0.32</v>
      </c>
      <c r="BQ95" s="46"/>
      <c r="BR95" s="48">
        <v>20.09</v>
      </c>
      <c r="BS95" s="48">
        <v>63.42</v>
      </c>
      <c r="BT95" s="46"/>
      <c r="BU95" s="48">
        <v>0</v>
      </c>
      <c r="BV95" s="39">
        <v>128</v>
      </c>
      <c r="BW95" s="39">
        <f t="shared" si="6"/>
        <v>4</v>
      </c>
      <c r="BX95" s="39">
        <f>IF(COUNTIF($C$2:C95,C95)=1,1,0)</f>
        <v>1</v>
      </c>
      <c r="BY95" s="39">
        <f t="shared" si="7"/>
        <v>0</v>
      </c>
      <c r="BZ95" s="39" t="b">
        <f t="shared" si="8"/>
        <v>0</v>
      </c>
      <c r="CA95" s="39" t="b">
        <f t="array" ref="CA95">ISNUMBER(SEARCH("Touch Screen",$AI95))</f>
        <v>0</v>
      </c>
      <c r="CB95" s="39" t="b">
        <f t="array" ref="CB95">ISNUMBER(SEARCH("Occupancy Sensor",$AI95))</f>
        <v>0</v>
      </c>
      <c r="CC95" s="39" t="b">
        <f t="array" ref="CC95">ISNUMBER(SEARCH("Full Network Connectivity",$AI95))</f>
        <v>0</v>
      </c>
      <c r="CD95" s="49">
        <f t="shared" si="9"/>
        <v>63.282240000000002</v>
      </c>
      <c r="CE95" s="50">
        <f t="shared" si="11"/>
        <v>2.1</v>
      </c>
      <c r="CF95" s="39">
        <f t="shared" si="10"/>
        <v>4</v>
      </c>
      <c r="CG95" s="49">
        <f>IF($BW95=1,($Q95*'2. Monitor Criteria'!$C$4)+('2. Monitor Criteria'!$D$4*'1. Data'!$CE95)+'2. Monitor Criteria'!$C$6,IF('1. Data'!$BW95=2,($Q95*'2. Monitor Criteria'!$C$4)+('2. Monitor Criteria'!$D$4*'1. Data'!$CE95)+'2. Monitor Criteria'!$D$6,IF('1. Data'!$BW95=5,($Q95*'2. Monitor Criteria'!$C$4)+('2. Monitor Criteria'!$D$4*'1. Data'!$CE95)+'2. Monitor Criteria'!$F$6,($Q95*'2. Monitor Criteria'!$C$4)+('2. Monitor Criteria'!$D$4*'1. Data'!$CE95)+'2. Monitor Criteria'!$E$6)))</f>
        <v>55.194410000000005</v>
      </c>
      <c r="CH95" s="51">
        <f>CD95-('2. Monitor Criteria'!$D$4*CE95)</f>
        <v>54.903239999999997</v>
      </c>
      <c r="CI95" s="49">
        <f>IF($BY95=0,CH95,IF($BY95=1,CH95-('2. Monitor Criteria'!$B$10*'1. Data'!CG95),CH95-('2. Monitor Criteria'!$C$10*'1. Data'!CG95)))</f>
        <v>54.903239999999997</v>
      </c>
      <c r="CJ95" s="51">
        <f>IF($CA95=TRUE,CI95-(CG95*'2. Monitor Criteria'!$E$10),CI95)</f>
        <v>54.903239999999997</v>
      </c>
      <c r="CK95" s="51">
        <f>IF($BZ95=TRUE,CJ95-('1. Data'!CG95*'2. Monitor Criteria'!$D$10),CJ95)</f>
        <v>54.903239999999997</v>
      </c>
    </row>
    <row r="96" spans="1:89" s="39" customFormat="1" ht="15.75" customHeight="1" x14ac:dyDescent="0.2">
      <c r="A96" s="39">
        <v>130</v>
      </c>
      <c r="B96" s="46" t="s">
        <v>206</v>
      </c>
      <c r="C96" s="46" t="s">
        <v>268</v>
      </c>
      <c r="D96" s="47">
        <v>40758</v>
      </c>
      <c r="E96" s="46" t="s">
        <v>74</v>
      </c>
      <c r="F96" s="46" t="s">
        <v>103</v>
      </c>
      <c r="G96" s="46" t="s">
        <v>1307</v>
      </c>
      <c r="H96" s="46" t="s">
        <v>75</v>
      </c>
      <c r="I96" s="46" t="s">
        <v>85</v>
      </c>
      <c r="J96" s="46" t="s">
        <v>119</v>
      </c>
      <c r="K96" s="46" t="s">
        <v>77</v>
      </c>
      <c r="L96" s="46" t="s">
        <v>103</v>
      </c>
      <c r="M96" s="48">
        <v>1000</v>
      </c>
      <c r="N96" s="48">
        <v>9.1</v>
      </c>
      <c r="O96" s="48">
        <v>16.100000000000001</v>
      </c>
      <c r="P96" s="48">
        <v>18.5</v>
      </c>
      <c r="Q96" s="48">
        <v>146.30000000000001</v>
      </c>
      <c r="R96" s="48">
        <v>1.78</v>
      </c>
      <c r="S96" s="48">
        <v>768</v>
      </c>
      <c r="T96" s="48">
        <v>1366</v>
      </c>
      <c r="U96" s="48">
        <v>1</v>
      </c>
      <c r="V96" s="48">
        <v>7171</v>
      </c>
      <c r="W96" s="48">
        <v>60</v>
      </c>
      <c r="X96" s="48">
        <v>31.9</v>
      </c>
      <c r="Y96" s="46" t="s">
        <v>83</v>
      </c>
      <c r="Z96" s="46" t="s">
        <v>83</v>
      </c>
      <c r="AA96" s="48">
        <v>89</v>
      </c>
      <c r="AB96" s="48">
        <v>89</v>
      </c>
      <c r="AC96" s="46" t="s">
        <v>81</v>
      </c>
      <c r="AD96" s="46" t="s">
        <v>80</v>
      </c>
      <c r="AE96" s="46" t="s">
        <v>93</v>
      </c>
      <c r="AF96" s="46" t="s">
        <v>103</v>
      </c>
      <c r="AG96" s="46" t="s">
        <v>83</v>
      </c>
      <c r="AH96" s="46" t="s">
        <v>103</v>
      </c>
      <c r="AI96" s="46" t="s">
        <v>83</v>
      </c>
      <c r="AJ96" s="46" t="s">
        <v>83</v>
      </c>
      <c r="AK96" s="46" t="s">
        <v>94</v>
      </c>
      <c r="AL96" s="46" t="s">
        <v>103</v>
      </c>
      <c r="AM96" s="46" t="s">
        <v>83</v>
      </c>
      <c r="AN96" s="46" t="s">
        <v>83</v>
      </c>
      <c r="AO96" s="46" t="s">
        <v>83</v>
      </c>
      <c r="AP96" s="46" t="s">
        <v>91</v>
      </c>
      <c r="AQ96" s="46" t="s">
        <v>103</v>
      </c>
      <c r="AR96" s="46" t="s">
        <v>81</v>
      </c>
      <c r="AS96" s="46" t="s">
        <v>86</v>
      </c>
      <c r="AT96" s="46" t="s">
        <v>103</v>
      </c>
      <c r="AU96" s="48">
        <v>4</v>
      </c>
      <c r="AV96" s="46" t="s">
        <v>81</v>
      </c>
      <c r="AW96" s="46" t="s">
        <v>80</v>
      </c>
      <c r="AX96" s="48">
        <v>248</v>
      </c>
      <c r="AY96" s="48">
        <v>248</v>
      </c>
      <c r="AZ96" s="48">
        <v>220</v>
      </c>
      <c r="BA96" s="48">
        <v>200</v>
      </c>
      <c r="BB96" s="46"/>
      <c r="BC96" s="46"/>
      <c r="BD96" s="48">
        <v>10.09</v>
      </c>
      <c r="BE96" s="46"/>
      <c r="BF96" s="48">
        <v>0.23</v>
      </c>
      <c r="BG96" s="48">
        <v>0.23</v>
      </c>
      <c r="BH96" s="46"/>
      <c r="BI96" s="48">
        <v>0.16</v>
      </c>
      <c r="BJ96" s="48">
        <v>32.25</v>
      </c>
      <c r="BK96" s="48">
        <v>32.25</v>
      </c>
      <c r="BL96" s="48">
        <v>35</v>
      </c>
      <c r="BM96" s="46"/>
      <c r="BN96" s="46"/>
      <c r="BO96" s="48">
        <v>0.21</v>
      </c>
      <c r="BP96" s="48">
        <v>0.25</v>
      </c>
      <c r="BQ96" s="48">
        <v>0.25</v>
      </c>
      <c r="BR96" s="48">
        <v>9.99</v>
      </c>
      <c r="BS96" s="48">
        <v>32.06</v>
      </c>
      <c r="BT96" s="46"/>
      <c r="BU96" s="48">
        <v>0</v>
      </c>
      <c r="BV96" s="39">
        <v>130</v>
      </c>
      <c r="BW96" s="39">
        <f t="shared" si="6"/>
        <v>1</v>
      </c>
      <c r="BX96" s="39">
        <f>IF(COUNTIF($C$2:C96,C96)=1,1,0)</f>
        <v>1</v>
      </c>
      <c r="BY96" s="39">
        <f t="shared" si="7"/>
        <v>0</v>
      </c>
      <c r="BZ96" s="39" t="b">
        <f t="shared" si="8"/>
        <v>0</v>
      </c>
      <c r="CA96" s="39" t="b">
        <f t="array" ref="CA96">ISNUMBER(SEARCH("Touch Screen",$AI96))</f>
        <v>0</v>
      </c>
      <c r="CB96" s="39" t="b">
        <f t="array" ref="CB96">ISNUMBER(SEARCH("Occupancy Sensor",$AI96))</f>
        <v>0</v>
      </c>
      <c r="CC96" s="39" t="b">
        <f t="array" ref="CC96">ISNUMBER(SEARCH("Full Network Connectivity",$AI96))</f>
        <v>0</v>
      </c>
      <c r="CD96" s="49">
        <f t="shared" si="9"/>
        <v>32.245559999999998</v>
      </c>
      <c r="CE96" s="50">
        <f t="shared" si="11"/>
        <v>1</v>
      </c>
      <c r="CF96" s="39">
        <f t="shared" si="10"/>
        <v>1</v>
      </c>
      <c r="CG96" s="49">
        <f>IF($BW96=1,($Q96*'2. Monitor Criteria'!$C$4)+('2. Monitor Criteria'!$D$4*'1. Data'!$CE96)+'2. Monitor Criteria'!$C$6,IF('1. Data'!$BW96=2,($Q96*'2. Monitor Criteria'!$C$4)+('2. Monitor Criteria'!$D$4*'1. Data'!$CE96)+'2. Monitor Criteria'!$D$6,IF('1. Data'!$BW96=5,($Q96*'2. Monitor Criteria'!$C$4)+('2. Monitor Criteria'!$D$4*'1. Data'!$CE96)+'2. Monitor Criteria'!$F$6,($Q96*'2. Monitor Criteria'!$C$4)+('2. Monitor Criteria'!$D$4*'1. Data'!$CE96)+'2. Monitor Criteria'!$E$6)))</f>
        <v>30.764900000000004</v>
      </c>
      <c r="CH96" s="51">
        <f>CD96-('2. Monitor Criteria'!$D$4*CE96)</f>
        <v>28.255559999999996</v>
      </c>
      <c r="CI96" s="49">
        <f>IF($BY96=0,CH96,IF($BY96=1,CH96-('2. Monitor Criteria'!$B$10*'1. Data'!CG96),CH96-('2. Monitor Criteria'!$C$10*'1. Data'!CG96)))</f>
        <v>28.255559999999996</v>
      </c>
      <c r="CJ96" s="51">
        <f>IF($CA96=TRUE,CI96-(CG96*'2. Monitor Criteria'!$E$10),CI96)</f>
        <v>28.255559999999996</v>
      </c>
      <c r="CK96" s="51">
        <f>IF($BZ96=TRUE,CJ96-('1. Data'!CG96*'2. Monitor Criteria'!$D$10),CJ96)</f>
        <v>28.255559999999996</v>
      </c>
    </row>
    <row r="97" spans="1:89" s="39" customFormat="1" ht="15.75" customHeight="1" x14ac:dyDescent="0.2">
      <c r="A97" s="39">
        <v>131</v>
      </c>
      <c r="B97" s="46" t="s">
        <v>206</v>
      </c>
      <c r="C97" s="46" t="s">
        <v>269</v>
      </c>
      <c r="D97" s="47">
        <v>41215</v>
      </c>
      <c r="E97" s="46" t="s">
        <v>74</v>
      </c>
      <c r="F97" s="46" t="s">
        <v>103</v>
      </c>
      <c r="G97" s="46" t="s">
        <v>1307</v>
      </c>
      <c r="H97" s="46" t="s">
        <v>75</v>
      </c>
      <c r="I97" s="46" t="s">
        <v>85</v>
      </c>
      <c r="J97" s="46" t="s">
        <v>119</v>
      </c>
      <c r="K97" s="46" t="s">
        <v>77</v>
      </c>
      <c r="L97" s="46" t="s">
        <v>103</v>
      </c>
      <c r="M97" s="48">
        <v>1000</v>
      </c>
      <c r="N97" s="48">
        <v>9.4</v>
      </c>
      <c r="O97" s="48">
        <v>17</v>
      </c>
      <c r="P97" s="48">
        <v>19.5</v>
      </c>
      <c r="Q97" s="48">
        <v>160.47</v>
      </c>
      <c r="R97" s="48">
        <v>1.78</v>
      </c>
      <c r="S97" s="48">
        <v>900</v>
      </c>
      <c r="T97" s="48">
        <v>1600</v>
      </c>
      <c r="U97" s="48">
        <v>1.4</v>
      </c>
      <c r="V97" s="48">
        <v>8973</v>
      </c>
      <c r="W97" s="48">
        <v>60</v>
      </c>
      <c r="X97" s="48">
        <v>32.1</v>
      </c>
      <c r="Y97" s="46" t="s">
        <v>83</v>
      </c>
      <c r="Z97" s="46" t="s">
        <v>83</v>
      </c>
      <c r="AA97" s="48">
        <v>89</v>
      </c>
      <c r="AB97" s="48">
        <v>89</v>
      </c>
      <c r="AC97" s="46" t="s">
        <v>81</v>
      </c>
      <c r="AD97" s="46" t="s">
        <v>80</v>
      </c>
      <c r="AE97" s="46" t="s">
        <v>93</v>
      </c>
      <c r="AF97" s="46" t="s">
        <v>103</v>
      </c>
      <c r="AG97" s="46" t="s">
        <v>83</v>
      </c>
      <c r="AH97" s="46" t="s">
        <v>103</v>
      </c>
      <c r="AI97" s="46" t="s">
        <v>83</v>
      </c>
      <c r="AJ97" s="46" t="s">
        <v>83</v>
      </c>
      <c r="AK97" s="46" t="s">
        <v>94</v>
      </c>
      <c r="AL97" s="46" t="s">
        <v>103</v>
      </c>
      <c r="AM97" s="46" t="s">
        <v>83</v>
      </c>
      <c r="AN97" s="46" t="s">
        <v>83</v>
      </c>
      <c r="AO97" s="46" t="s">
        <v>83</v>
      </c>
      <c r="AP97" s="46" t="s">
        <v>91</v>
      </c>
      <c r="AQ97" s="46" t="s">
        <v>103</v>
      </c>
      <c r="AR97" s="46" t="s">
        <v>81</v>
      </c>
      <c r="AS97" s="46" t="s">
        <v>86</v>
      </c>
      <c r="AT97" s="46" t="s">
        <v>103</v>
      </c>
      <c r="AU97" s="48">
        <v>4</v>
      </c>
      <c r="AV97" s="46" t="s">
        <v>81</v>
      </c>
      <c r="AW97" s="46" t="s">
        <v>80</v>
      </c>
      <c r="AX97" s="48">
        <v>280</v>
      </c>
      <c r="AY97" s="48">
        <v>280</v>
      </c>
      <c r="AZ97" s="48">
        <v>260</v>
      </c>
      <c r="BA97" s="48">
        <v>200</v>
      </c>
      <c r="BB97" s="46"/>
      <c r="BC97" s="46"/>
      <c r="BD97" s="48">
        <v>11.58</v>
      </c>
      <c r="BE97" s="46"/>
      <c r="BF97" s="48">
        <v>0.15</v>
      </c>
      <c r="BG97" s="48">
        <v>0.15</v>
      </c>
      <c r="BH97" s="46"/>
      <c r="BI97" s="48">
        <v>0.09</v>
      </c>
      <c r="BJ97" s="48">
        <v>36.35</v>
      </c>
      <c r="BK97" s="48">
        <v>36.35</v>
      </c>
      <c r="BL97" s="48">
        <v>42</v>
      </c>
      <c r="BM97" s="46"/>
      <c r="BN97" s="46"/>
      <c r="BO97" s="48">
        <v>0.11</v>
      </c>
      <c r="BP97" s="48">
        <v>0.16</v>
      </c>
      <c r="BQ97" s="48">
        <v>0.16</v>
      </c>
      <c r="BR97" s="48">
        <v>11.44</v>
      </c>
      <c r="BS97" s="48">
        <v>35.979999999999997</v>
      </c>
      <c r="BT97" s="46"/>
      <c r="BU97" s="48">
        <v>0</v>
      </c>
      <c r="BV97" s="39">
        <v>131</v>
      </c>
      <c r="BW97" s="39">
        <f t="shared" si="6"/>
        <v>1</v>
      </c>
      <c r="BX97" s="39">
        <f>IF(COUNTIF($C$2:C97,C97)=1,1,0)</f>
        <v>1</v>
      </c>
      <c r="BY97" s="39">
        <f t="shared" si="7"/>
        <v>0</v>
      </c>
      <c r="BZ97" s="39" t="b">
        <f t="shared" si="8"/>
        <v>0</v>
      </c>
      <c r="CA97" s="39" t="b">
        <f t="array" ref="CA97">ISNUMBER(SEARCH("Touch Screen",$AI97))</f>
        <v>0</v>
      </c>
      <c r="CB97" s="39" t="b">
        <f t="array" ref="CB97">ISNUMBER(SEARCH("Occupancy Sensor",$AI97))</f>
        <v>0</v>
      </c>
      <c r="CC97" s="39" t="b">
        <f t="array" ref="CC97">ISNUMBER(SEARCH("Full Network Connectivity",$AI97))</f>
        <v>0</v>
      </c>
      <c r="CD97" s="49">
        <f t="shared" si="9"/>
        <v>36.358379999999997</v>
      </c>
      <c r="CE97" s="50">
        <f t="shared" si="11"/>
        <v>1.4</v>
      </c>
      <c r="CF97" s="39">
        <f t="shared" si="10"/>
        <v>1</v>
      </c>
      <c r="CG97" s="49">
        <f>IF($BW97=1,($Q97*'2. Monitor Criteria'!$C$4)+('2. Monitor Criteria'!$D$4*'1. Data'!$CE97)+'2. Monitor Criteria'!$C$6,IF('1. Data'!$BW97=2,($Q97*'2. Monitor Criteria'!$C$4)+('2. Monitor Criteria'!$D$4*'1. Data'!$CE97)+'2. Monitor Criteria'!$D$6,IF('1. Data'!$BW97=5,($Q97*'2. Monitor Criteria'!$C$4)+('2. Monitor Criteria'!$D$4*'1. Data'!$CE97)+'2. Monitor Criteria'!$F$6,($Q97*'2. Monitor Criteria'!$C$4)+('2. Monitor Criteria'!$D$4*'1. Data'!$CE97)+'2. Monitor Criteria'!$E$6)))</f>
        <v>34.103810000000003</v>
      </c>
      <c r="CH97" s="51">
        <f>CD97-('2. Monitor Criteria'!$D$4*CE97)</f>
        <v>30.772379999999998</v>
      </c>
      <c r="CI97" s="49">
        <f>IF($BY97=0,CH97,IF($BY97=1,CH97-('2. Monitor Criteria'!$B$10*'1. Data'!CG97),CH97-('2. Monitor Criteria'!$C$10*'1. Data'!CG97)))</f>
        <v>30.772379999999998</v>
      </c>
      <c r="CJ97" s="51">
        <f>IF($CA97=TRUE,CI97-(CG97*'2. Monitor Criteria'!$E$10),CI97)</f>
        <v>30.772379999999998</v>
      </c>
      <c r="CK97" s="51">
        <f>IF($BZ97=TRUE,CJ97-('1. Data'!CG97*'2. Monitor Criteria'!$D$10),CJ97)</f>
        <v>30.772379999999998</v>
      </c>
    </row>
    <row r="98" spans="1:89" s="39" customFormat="1" ht="15.75" customHeight="1" x14ac:dyDescent="0.2">
      <c r="A98" s="39">
        <v>132</v>
      </c>
      <c r="B98" s="46" t="s">
        <v>206</v>
      </c>
      <c r="C98" s="46" t="s">
        <v>270</v>
      </c>
      <c r="D98" s="47">
        <v>41215</v>
      </c>
      <c r="E98" s="46" t="s">
        <v>74</v>
      </c>
      <c r="F98" s="46" t="s">
        <v>103</v>
      </c>
      <c r="G98" s="46" t="s">
        <v>1307</v>
      </c>
      <c r="H98" s="46" t="s">
        <v>75</v>
      </c>
      <c r="I98" s="46" t="s">
        <v>85</v>
      </c>
      <c r="J98" s="46" t="s">
        <v>119</v>
      </c>
      <c r="K98" s="46" t="s">
        <v>77</v>
      </c>
      <c r="L98" s="46" t="s">
        <v>103</v>
      </c>
      <c r="M98" s="48">
        <v>1000</v>
      </c>
      <c r="N98" s="48">
        <v>9.8000000000000007</v>
      </c>
      <c r="O98" s="48">
        <v>17.399999999999999</v>
      </c>
      <c r="P98" s="48">
        <v>20</v>
      </c>
      <c r="Q98" s="48">
        <v>170.5</v>
      </c>
      <c r="R98" s="48">
        <v>1.78</v>
      </c>
      <c r="S98" s="48">
        <v>900</v>
      </c>
      <c r="T98" s="48">
        <v>1600</v>
      </c>
      <c r="U98" s="48">
        <v>1.4</v>
      </c>
      <c r="V98" s="48">
        <v>8445</v>
      </c>
      <c r="W98" s="48">
        <v>60</v>
      </c>
      <c r="X98" s="48">
        <v>32.299999999999997</v>
      </c>
      <c r="Y98" s="46" t="s">
        <v>83</v>
      </c>
      <c r="Z98" s="46" t="s">
        <v>83</v>
      </c>
      <c r="AA98" s="46"/>
      <c r="AB98" s="46"/>
      <c r="AC98" s="46" t="s">
        <v>81</v>
      </c>
      <c r="AD98" s="46" t="s">
        <v>80</v>
      </c>
      <c r="AE98" s="46" t="s">
        <v>93</v>
      </c>
      <c r="AF98" s="46" t="s">
        <v>103</v>
      </c>
      <c r="AG98" s="46" t="s">
        <v>83</v>
      </c>
      <c r="AH98" s="46" t="s">
        <v>103</v>
      </c>
      <c r="AI98" s="46" t="s">
        <v>83</v>
      </c>
      <c r="AJ98" s="46" t="s">
        <v>83</v>
      </c>
      <c r="AK98" s="46" t="s">
        <v>94</v>
      </c>
      <c r="AL98" s="46" t="s">
        <v>103</v>
      </c>
      <c r="AM98" s="46" t="s">
        <v>83</v>
      </c>
      <c r="AN98" s="46" t="s">
        <v>83</v>
      </c>
      <c r="AO98" s="46" t="s">
        <v>83</v>
      </c>
      <c r="AP98" s="46" t="s">
        <v>91</v>
      </c>
      <c r="AQ98" s="46" t="s">
        <v>103</v>
      </c>
      <c r="AR98" s="46" t="s">
        <v>81</v>
      </c>
      <c r="AS98" s="46" t="s">
        <v>86</v>
      </c>
      <c r="AT98" s="46" t="s">
        <v>103</v>
      </c>
      <c r="AU98" s="48">
        <v>4</v>
      </c>
      <c r="AV98" s="46" t="s">
        <v>81</v>
      </c>
      <c r="AW98" s="46" t="s">
        <v>80</v>
      </c>
      <c r="AX98" s="48">
        <v>265</v>
      </c>
      <c r="AY98" s="48">
        <v>265</v>
      </c>
      <c r="AZ98" s="48">
        <v>255</v>
      </c>
      <c r="BA98" s="48">
        <v>200</v>
      </c>
      <c r="BB98" s="46"/>
      <c r="BC98" s="46"/>
      <c r="BD98" s="48">
        <v>12.96</v>
      </c>
      <c r="BE98" s="46"/>
      <c r="BF98" s="48">
        <v>0.23</v>
      </c>
      <c r="BG98" s="48">
        <v>0.23</v>
      </c>
      <c r="BH98" s="46"/>
      <c r="BI98" s="48">
        <v>0.21</v>
      </c>
      <c r="BJ98" s="48">
        <v>41.04</v>
      </c>
      <c r="BK98" s="48">
        <v>41.04</v>
      </c>
      <c r="BL98" s="48">
        <v>44.2</v>
      </c>
      <c r="BM98" s="46"/>
      <c r="BN98" s="46"/>
      <c r="BO98" s="48">
        <v>0.21</v>
      </c>
      <c r="BP98" s="48">
        <v>23</v>
      </c>
      <c r="BQ98" s="48">
        <v>0.28000000000000003</v>
      </c>
      <c r="BR98" s="48">
        <v>12.98</v>
      </c>
      <c r="BS98" s="48">
        <v>41.39</v>
      </c>
      <c r="BT98" s="46"/>
      <c r="BU98" s="48">
        <v>0</v>
      </c>
      <c r="BV98" s="39">
        <v>132</v>
      </c>
      <c r="BW98" s="39">
        <f t="shared" si="6"/>
        <v>1</v>
      </c>
      <c r="BX98" s="39">
        <f>IF(COUNTIF($C$2:C98,C98)=1,1,0)</f>
        <v>1</v>
      </c>
      <c r="BY98" s="39">
        <f t="shared" si="7"/>
        <v>0</v>
      </c>
      <c r="BZ98" s="39" t="b">
        <f t="shared" si="8"/>
        <v>0</v>
      </c>
      <c r="CA98" s="39" t="b">
        <f t="array" ref="CA98">ISNUMBER(SEARCH("Touch Screen",$AI98))</f>
        <v>0</v>
      </c>
      <c r="CB98" s="39" t="b">
        <f t="array" ref="CB98">ISNUMBER(SEARCH("Occupancy Sensor",$AI98))</f>
        <v>0</v>
      </c>
      <c r="CC98" s="39" t="b">
        <f t="array" ref="CC98">ISNUMBER(SEARCH("Full Network Connectivity",$AI98))</f>
        <v>0</v>
      </c>
      <c r="CD98" s="49">
        <f t="shared" si="9"/>
        <v>41.044979999999995</v>
      </c>
      <c r="CE98" s="50">
        <f t="shared" si="11"/>
        <v>1.4</v>
      </c>
      <c r="CF98" s="39">
        <f t="shared" si="10"/>
        <v>2</v>
      </c>
      <c r="CG98" s="49">
        <f>IF($BW98=1,($Q98*'2. Monitor Criteria'!$C$4)+('2. Monitor Criteria'!$D$4*'1. Data'!$CE98)+'2. Monitor Criteria'!$C$6,IF('1. Data'!$BW98=2,($Q98*'2. Monitor Criteria'!$C$4)+('2. Monitor Criteria'!$D$4*'1. Data'!$CE98)+'2. Monitor Criteria'!$D$6,IF('1. Data'!$BW98=5,($Q98*'2. Monitor Criteria'!$C$4)+('2. Monitor Criteria'!$D$4*'1. Data'!$CE98)+'2. Monitor Criteria'!$F$6,($Q98*'2. Monitor Criteria'!$C$4)+('2. Monitor Criteria'!$D$4*'1. Data'!$CE98)+'2. Monitor Criteria'!$E$6)))</f>
        <v>35.337499999999999</v>
      </c>
      <c r="CH98" s="51">
        <f>CD98-('2. Monitor Criteria'!$D$4*CE98)</f>
        <v>35.458979999999997</v>
      </c>
      <c r="CI98" s="49">
        <f>IF($BY98=0,CH98,IF($BY98=1,CH98-('2. Monitor Criteria'!$B$10*'1. Data'!CG98),CH98-('2. Monitor Criteria'!$C$10*'1. Data'!CG98)))</f>
        <v>35.458979999999997</v>
      </c>
      <c r="CJ98" s="51">
        <f>IF($CA98=TRUE,CI98-(CG98*'2. Monitor Criteria'!$E$10),CI98)</f>
        <v>35.458979999999997</v>
      </c>
      <c r="CK98" s="51">
        <f>IF($BZ98=TRUE,CJ98-('1. Data'!CG98*'2. Monitor Criteria'!$D$10),CJ98)</f>
        <v>35.458979999999997</v>
      </c>
    </row>
    <row r="99" spans="1:89" s="39" customFormat="1" ht="15.75" customHeight="1" x14ac:dyDescent="0.2">
      <c r="A99" s="39">
        <v>133</v>
      </c>
      <c r="B99" s="46" t="s">
        <v>206</v>
      </c>
      <c r="C99" s="46" t="s">
        <v>271</v>
      </c>
      <c r="D99" s="47">
        <v>41396</v>
      </c>
      <c r="E99" s="46" t="s">
        <v>74</v>
      </c>
      <c r="F99" s="46" t="s">
        <v>103</v>
      </c>
      <c r="G99" s="46" t="s">
        <v>1307</v>
      </c>
      <c r="H99" s="46" t="s">
        <v>75</v>
      </c>
      <c r="I99" s="46" t="s">
        <v>85</v>
      </c>
      <c r="J99" s="46" t="s">
        <v>119</v>
      </c>
      <c r="K99" s="46" t="s">
        <v>77</v>
      </c>
      <c r="L99" s="46" t="s">
        <v>103</v>
      </c>
      <c r="M99" s="48">
        <v>1000</v>
      </c>
      <c r="N99" s="48">
        <v>10.6</v>
      </c>
      <c r="O99" s="48">
        <v>18.8</v>
      </c>
      <c r="P99" s="48">
        <v>21.5</v>
      </c>
      <c r="Q99" s="48">
        <v>198.38</v>
      </c>
      <c r="R99" s="48">
        <v>1.78</v>
      </c>
      <c r="S99" s="48">
        <v>1080</v>
      </c>
      <c r="T99" s="48">
        <v>1920</v>
      </c>
      <c r="U99" s="48">
        <v>2.1</v>
      </c>
      <c r="V99" s="48">
        <v>9565</v>
      </c>
      <c r="W99" s="48">
        <v>60</v>
      </c>
      <c r="X99" s="48">
        <v>32.200000000000003</v>
      </c>
      <c r="Y99" s="46" t="s">
        <v>83</v>
      </c>
      <c r="Z99" s="46" t="s">
        <v>83</v>
      </c>
      <c r="AA99" s="46"/>
      <c r="AB99" s="46"/>
      <c r="AC99" s="46" t="s">
        <v>81</v>
      </c>
      <c r="AD99" s="46" t="s">
        <v>80</v>
      </c>
      <c r="AE99" s="46" t="s">
        <v>105</v>
      </c>
      <c r="AF99" s="46" t="s">
        <v>103</v>
      </c>
      <c r="AG99" s="46" t="s">
        <v>83</v>
      </c>
      <c r="AH99" s="46" t="s">
        <v>103</v>
      </c>
      <c r="AI99" s="46" t="s">
        <v>83</v>
      </c>
      <c r="AJ99" s="46" t="s">
        <v>83</v>
      </c>
      <c r="AK99" s="46" t="s">
        <v>90</v>
      </c>
      <c r="AL99" s="46" t="s">
        <v>103</v>
      </c>
      <c r="AM99" s="46" t="s">
        <v>83</v>
      </c>
      <c r="AN99" s="46" t="s">
        <v>83</v>
      </c>
      <c r="AO99" s="46" t="s">
        <v>83</v>
      </c>
      <c r="AP99" s="46" t="s">
        <v>91</v>
      </c>
      <c r="AQ99" s="46" t="s">
        <v>103</v>
      </c>
      <c r="AR99" s="46" t="s">
        <v>81</v>
      </c>
      <c r="AS99" s="46" t="s">
        <v>86</v>
      </c>
      <c r="AT99" s="46" t="s">
        <v>103</v>
      </c>
      <c r="AU99" s="48">
        <v>4</v>
      </c>
      <c r="AV99" s="46" t="s">
        <v>81</v>
      </c>
      <c r="AW99" s="46" t="s">
        <v>80</v>
      </c>
      <c r="AX99" s="48">
        <v>280</v>
      </c>
      <c r="AY99" s="48">
        <v>300</v>
      </c>
      <c r="AZ99" s="48">
        <v>273</v>
      </c>
      <c r="BA99" s="48">
        <v>200</v>
      </c>
      <c r="BB99" s="46"/>
      <c r="BC99" s="46"/>
      <c r="BD99" s="48">
        <v>14.66</v>
      </c>
      <c r="BE99" s="46"/>
      <c r="BF99" s="48">
        <v>0.24</v>
      </c>
      <c r="BG99" s="48">
        <v>0.24</v>
      </c>
      <c r="BH99" s="46"/>
      <c r="BI99" s="48">
        <v>0.17</v>
      </c>
      <c r="BJ99" s="48">
        <v>46.31</v>
      </c>
      <c r="BK99" s="48">
        <v>46.31</v>
      </c>
      <c r="BL99" s="48">
        <v>50.6</v>
      </c>
      <c r="BM99" s="46"/>
      <c r="BN99" s="46"/>
      <c r="BO99" s="48">
        <v>0.2</v>
      </c>
      <c r="BP99" s="48">
        <v>0.28000000000000003</v>
      </c>
      <c r="BQ99" s="48">
        <v>0.28000000000000003</v>
      </c>
      <c r="BR99" s="48">
        <v>15.17</v>
      </c>
      <c r="BS99" s="48">
        <v>48.11</v>
      </c>
      <c r="BT99" s="46"/>
      <c r="BU99" s="48">
        <v>0</v>
      </c>
      <c r="BV99" s="39">
        <v>133</v>
      </c>
      <c r="BW99" s="39">
        <f t="shared" si="6"/>
        <v>2</v>
      </c>
      <c r="BX99" s="39">
        <f>IF(COUNTIF($C$2:C99,C99)=1,1,0)</f>
        <v>1</v>
      </c>
      <c r="BY99" s="39">
        <f t="shared" si="7"/>
        <v>0</v>
      </c>
      <c r="BZ99" s="39" t="b">
        <f t="shared" si="8"/>
        <v>0</v>
      </c>
      <c r="CA99" s="39" t="b">
        <f t="array" ref="CA99">ISNUMBER(SEARCH("Touch Screen",$AI99))</f>
        <v>0</v>
      </c>
      <c r="CB99" s="39" t="b">
        <f t="array" ref="CB99">ISNUMBER(SEARCH("Occupancy Sensor",$AI99))</f>
        <v>0</v>
      </c>
      <c r="CC99" s="39" t="b">
        <f t="array" ref="CC99">ISNUMBER(SEARCH("Full Network Connectivity",$AI99))</f>
        <v>0</v>
      </c>
      <c r="CD99" s="49">
        <f t="shared" si="9"/>
        <v>46.314119999999988</v>
      </c>
      <c r="CE99" s="50">
        <f t="shared" si="11"/>
        <v>2.1</v>
      </c>
      <c r="CF99" s="39">
        <f t="shared" si="10"/>
        <v>2</v>
      </c>
      <c r="CG99" s="49">
        <f>IF($BW99=1,($Q99*'2. Monitor Criteria'!$C$4)+('2. Monitor Criteria'!$D$4*'1. Data'!$CE99)+'2. Monitor Criteria'!$C$6,IF('1. Data'!$BW99=2,($Q99*'2. Monitor Criteria'!$C$4)+('2. Monitor Criteria'!$D$4*'1. Data'!$CE99)+'2. Monitor Criteria'!$D$6,IF('1. Data'!$BW99=5,($Q99*'2. Monitor Criteria'!$C$4)+('2. Monitor Criteria'!$D$4*'1. Data'!$CE99)+'2. Monitor Criteria'!$F$6,($Q99*'2. Monitor Criteria'!$C$4)+('2. Monitor Criteria'!$D$4*'1. Data'!$CE99)+'2. Monitor Criteria'!$E$6)))</f>
        <v>42.789740000000002</v>
      </c>
      <c r="CH99" s="51">
        <f>CD99-('2. Monitor Criteria'!$D$4*CE99)</f>
        <v>37.935119999999984</v>
      </c>
      <c r="CI99" s="49">
        <f>IF($BY99=0,CH99,IF($BY99=1,CH99-('2. Monitor Criteria'!$B$10*'1. Data'!CG99),CH99-('2. Monitor Criteria'!$C$10*'1. Data'!CG99)))</f>
        <v>37.935119999999984</v>
      </c>
      <c r="CJ99" s="51">
        <f>IF($CA99=TRUE,CI99-(CG99*'2. Monitor Criteria'!$E$10),CI99)</f>
        <v>37.935119999999984</v>
      </c>
      <c r="CK99" s="51">
        <f>IF($BZ99=TRUE,CJ99-('1. Data'!CG99*'2. Monitor Criteria'!$D$10),CJ99)</f>
        <v>37.935119999999984</v>
      </c>
    </row>
    <row r="100" spans="1:89" s="39" customFormat="1" ht="15.75" customHeight="1" x14ac:dyDescent="0.2">
      <c r="A100" s="39">
        <v>134</v>
      </c>
      <c r="B100" s="46" t="s">
        <v>206</v>
      </c>
      <c r="C100" s="46" t="s">
        <v>272</v>
      </c>
      <c r="D100" s="47">
        <v>42566</v>
      </c>
      <c r="E100" s="46" t="s">
        <v>74</v>
      </c>
      <c r="F100" s="46"/>
      <c r="G100" s="46" t="s">
        <v>1307</v>
      </c>
      <c r="H100" s="46" t="s">
        <v>75</v>
      </c>
      <c r="I100" s="46" t="s">
        <v>88</v>
      </c>
      <c r="J100" s="46"/>
      <c r="K100" s="46" t="s">
        <v>77</v>
      </c>
      <c r="L100" s="46"/>
      <c r="M100" s="48">
        <v>500</v>
      </c>
      <c r="N100" s="48">
        <v>10.6</v>
      </c>
      <c r="O100" s="48">
        <v>18.8</v>
      </c>
      <c r="P100" s="48">
        <v>21.5</v>
      </c>
      <c r="Q100" s="48">
        <v>198.08</v>
      </c>
      <c r="R100" s="48">
        <v>1.78</v>
      </c>
      <c r="S100" s="48">
        <v>1080</v>
      </c>
      <c r="T100" s="48">
        <v>1920</v>
      </c>
      <c r="U100" s="48">
        <v>2.1</v>
      </c>
      <c r="V100" s="48">
        <v>10469</v>
      </c>
      <c r="W100" s="48">
        <v>60</v>
      </c>
      <c r="X100" s="48">
        <v>31.5</v>
      </c>
      <c r="Y100" s="46" t="s">
        <v>78</v>
      </c>
      <c r="Z100" s="46" t="s">
        <v>83</v>
      </c>
      <c r="AA100" s="46"/>
      <c r="AB100" s="46"/>
      <c r="AC100" s="46" t="s">
        <v>81</v>
      </c>
      <c r="AD100" s="46" t="s">
        <v>81</v>
      </c>
      <c r="AE100" s="46" t="s">
        <v>89</v>
      </c>
      <c r="AF100" s="46"/>
      <c r="AG100" s="46" t="s">
        <v>83</v>
      </c>
      <c r="AH100" s="46"/>
      <c r="AI100" s="46" t="s">
        <v>83</v>
      </c>
      <c r="AJ100" s="46" t="s">
        <v>83</v>
      </c>
      <c r="AK100" s="46" t="s">
        <v>94</v>
      </c>
      <c r="AL100" s="46"/>
      <c r="AM100" s="46" t="s">
        <v>83</v>
      </c>
      <c r="AN100" s="46" t="s">
        <v>83</v>
      </c>
      <c r="AO100" s="46" t="s">
        <v>83</v>
      </c>
      <c r="AP100" s="46" t="s">
        <v>91</v>
      </c>
      <c r="AQ100" s="46"/>
      <c r="AR100" s="46" t="s">
        <v>81</v>
      </c>
      <c r="AS100" s="46" t="s">
        <v>86</v>
      </c>
      <c r="AT100" s="46"/>
      <c r="AU100" s="48">
        <v>1</v>
      </c>
      <c r="AV100" s="46" t="s">
        <v>81</v>
      </c>
      <c r="AW100" s="46" t="s">
        <v>80</v>
      </c>
      <c r="AX100" s="48">
        <v>250</v>
      </c>
      <c r="AY100" s="48">
        <v>276.39999999999998</v>
      </c>
      <c r="AZ100" s="48">
        <v>271.89999999999998</v>
      </c>
      <c r="BA100" s="48">
        <v>202.7</v>
      </c>
      <c r="BB100" s="46"/>
      <c r="BC100" s="46"/>
      <c r="BD100" s="48">
        <v>14.23</v>
      </c>
      <c r="BE100" s="46"/>
      <c r="BF100" s="48">
        <v>0.14000000000000001</v>
      </c>
      <c r="BG100" s="46"/>
      <c r="BH100" s="46"/>
      <c r="BI100" s="48">
        <v>0.1</v>
      </c>
      <c r="BJ100" s="48">
        <v>44.43</v>
      </c>
      <c r="BK100" s="48">
        <v>44.43</v>
      </c>
      <c r="BL100" s="48">
        <v>50.62</v>
      </c>
      <c r="BM100" s="46"/>
      <c r="BN100" s="46"/>
      <c r="BO100" s="48">
        <v>0.13</v>
      </c>
      <c r="BP100" s="48">
        <v>0.17</v>
      </c>
      <c r="BQ100" s="46"/>
      <c r="BR100" s="48">
        <v>14.1</v>
      </c>
      <c r="BS100" s="48">
        <v>44.19</v>
      </c>
      <c r="BT100" s="46"/>
      <c r="BU100" s="48">
        <v>0</v>
      </c>
      <c r="BV100" s="39">
        <v>134</v>
      </c>
      <c r="BW100" s="39">
        <f t="shared" si="6"/>
        <v>2</v>
      </c>
      <c r="BX100" s="39">
        <f>IF(COUNTIF($C$2:C100,C100)=1,1,0)</f>
        <v>1</v>
      </c>
      <c r="BY100" s="39">
        <f t="shared" si="7"/>
        <v>0</v>
      </c>
      <c r="BZ100" s="39" t="b">
        <f t="shared" si="8"/>
        <v>0</v>
      </c>
      <c r="CA100" s="39" t="b">
        <f t="array" ref="CA100">ISNUMBER(SEARCH("Touch Screen",$AI100))</f>
        <v>0</v>
      </c>
      <c r="CB100" s="39" t="b">
        <f t="array" ref="CB100">ISNUMBER(SEARCH("Occupancy Sensor",$AI100))</f>
        <v>0</v>
      </c>
      <c r="CC100" s="39" t="b">
        <f t="array" ref="CC100">ISNUMBER(SEARCH("Full Network Connectivity",$AI100))</f>
        <v>0</v>
      </c>
      <c r="CD100" s="49">
        <f t="shared" si="9"/>
        <v>44.426340000000003</v>
      </c>
      <c r="CE100" s="50">
        <f t="shared" si="11"/>
        <v>2.1</v>
      </c>
      <c r="CF100" s="39">
        <f t="shared" si="10"/>
        <v>2</v>
      </c>
      <c r="CG100" s="49">
        <f>IF($BW100=1,($Q100*'2. Monitor Criteria'!$C$4)+('2. Monitor Criteria'!$D$4*'1. Data'!$CE100)+'2. Monitor Criteria'!$C$6,IF('1. Data'!$BW100=2,($Q100*'2. Monitor Criteria'!$C$4)+('2. Monitor Criteria'!$D$4*'1. Data'!$CE100)+'2. Monitor Criteria'!$D$6,IF('1. Data'!$BW100=5,($Q100*'2. Monitor Criteria'!$C$4)+('2. Monitor Criteria'!$D$4*'1. Data'!$CE100)+'2. Monitor Criteria'!$F$6,($Q100*'2. Monitor Criteria'!$C$4)+('2. Monitor Criteria'!$D$4*'1. Data'!$CE100)+'2. Monitor Criteria'!$E$6)))</f>
        <v>42.752839999999999</v>
      </c>
      <c r="CH100" s="51">
        <f>CD100-('2. Monitor Criteria'!$D$4*CE100)</f>
        <v>36.047340000000005</v>
      </c>
      <c r="CI100" s="49">
        <f>IF($BY100=0,CH100,IF($BY100=1,CH100-('2. Monitor Criteria'!$B$10*'1. Data'!CG100),CH100-('2. Monitor Criteria'!$C$10*'1. Data'!CG100)))</f>
        <v>36.047340000000005</v>
      </c>
      <c r="CJ100" s="51">
        <f>IF($CA100=TRUE,CI100-(CG100*'2. Monitor Criteria'!$E$10),CI100)</f>
        <v>36.047340000000005</v>
      </c>
      <c r="CK100" s="51">
        <f>IF($BZ100=TRUE,CJ100-('1. Data'!CG100*'2. Monitor Criteria'!$D$10),CJ100)</f>
        <v>36.047340000000005</v>
      </c>
    </row>
    <row r="101" spans="1:89" s="39" customFormat="1" ht="15.75" customHeight="1" x14ac:dyDescent="0.2">
      <c r="A101" s="39">
        <v>135</v>
      </c>
      <c r="B101" s="46" t="s">
        <v>206</v>
      </c>
      <c r="C101" s="46" t="s">
        <v>273</v>
      </c>
      <c r="D101" s="47">
        <v>41396</v>
      </c>
      <c r="E101" s="46" t="s">
        <v>74</v>
      </c>
      <c r="F101" s="46" t="s">
        <v>103</v>
      </c>
      <c r="G101" s="46" t="s">
        <v>1307</v>
      </c>
      <c r="H101" s="46" t="s">
        <v>75</v>
      </c>
      <c r="I101" s="46" t="s">
        <v>85</v>
      </c>
      <c r="J101" s="46" t="s">
        <v>119</v>
      </c>
      <c r="K101" s="46" t="s">
        <v>77</v>
      </c>
      <c r="L101" s="46" t="s">
        <v>103</v>
      </c>
      <c r="M101" s="48">
        <v>1000</v>
      </c>
      <c r="N101" s="48">
        <v>10.5</v>
      </c>
      <c r="O101" s="48">
        <v>18.7</v>
      </c>
      <c r="P101" s="48">
        <v>21.5</v>
      </c>
      <c r="Q101" s="48">
        <v>197.6</v>
      </c>
      <c r="R101" s="48">
        <v>1.78</v>
      </c>
      <c r="S101" s="48">
        <v>1080</v>
      </c>
      <c r="T101" s="48">
        <v>1920</v>
      </c>
      <c r="U101" s="48">
        <v>2.1</v>
      </c>
      <c r="V101" s="48">
        <v>10494</v>
      </c>
      <c r="W101" s="48">
        <v>60</v>
      </c>
      <c r="X101" s="48">
        <v>32.799999999999997</v>
      </c>
      <c r="Y101" s="46" t="s">
        <v>83</v>
      </c>
      <c r="Z101" s="46" t="s">
        <v>83</v>
      </c>
      <c r="AA101" s="46"/>
      <c r="AB101" s="46"/>
      <c r="AC101" s="46" t="s">
        <v>81</v>
      </c>
      <c r="AD101" s="46" t="s">
        <v>80</v>
      </c>
      <c r="AE101" s="46" t="s">
        <v>108</v>
      </c>
      <c r="AF101" s="46" t="s">
        <v>103</v>
      </c>
      <c r="AG101" s="46" t="s">
        <v>99</v>
      </c>
      <c r="AH101" s="46" t="s">
        <v>103</v>
      </c>
      <c r="AI101" s="46" t="s">
        <v>99</v>
      </c>
      <c r="AJ101" s="46" t="s">
        <v>83</v>
      </c>
      <c r="AK101" s="46" t="s">
        <v>90</v>
      </c>
      <c r="AL101" s="46" t="s">
        <v>103</v>
      </c>
      <c r="AM101" s="46" t="s">
        <v>83</v>
      </c>
      <c r="AN101" s="46" t="s">
        <v>83</v>
      </c>
      <c r="AO101" s="46" t="s">
        <v>83</v>
      </c>
      <c r="AP101" s="46" t="s">
        <v>91</v>
      </c>
      <c r="AQ101" s="46" t="s">
        <v>103</v>
      </c>
      <c r="AR101" s="46" t="s">
        <v>81</v>
      </c>
      <c r="AS101" s="46" t="s">
        <v>86</v>
      </c>
      <c r="AT101" s="46" t="s">
        <v>103</v>
      </c>
      <c r="AU101" s="48">
        <v>0</v>
      </c>
      <c r="AV101" s="46" t="s">
        <v>81</v>
      </c>
      <c r="AW101" s="46" t="s">
        <v>81</v>
      </c>
      <c r="AX101" s="48">
        <v>250</v>
      </c>
      <c r="AY101" s="48">
        <v>233.9</v>
      </c>
      <c r="AZ101" s="48">
        <v>233.9</v>
      </c>
      <c r="BA101" s="48">
        <v>200</v>
      </c>
      <c r="BB101" s="46"/>
      <c r="BC101" s="46"/>
      <c r="BD101" s="48">
        <v>15.93</v>
      </c>
      <c r="BE101" s="46"/>
      <c r="BF101" s="48">
        <v>0.25</v>
      </c>
      <c r="BG101" s="46"/>
      <c r="BH101" s="46"/>
      <c r="BI101" s="48">
        <v>0.17</v>
      </c>
      <c r="BJ101" s="48">
        <v>50.27</v>
      </c>
      <c r="BK101" s="48">
        <v>50.27</v>
      </c>
      <c r="BL101" s="48">
        <v>50.6</v>
      </c>
      <c r="BM101" s="46"/>
      <c r="BN101" s="46"/>
      <c r="BO101" s="48">
        <v>0.21</v>
      </c>
      <c r="BP101" s="48">
        <v>0.28000000000000003</v>
      </c>
      <c r="BQ101" s="46"/>
      <c r="BR101" s="48">
        <v>15.85</v>
      </c>
      <c r="BS101" s="48">
        <v>50.18</v>
      </c>
      <c r="BT101" s="46"/>
      <c r="BU101" s="48">
        <v>0</v>
      </c>
      <c r="BV101" s="39">
        <v>135</v>
      </c>
      <c r="BW101" s="39">
        <f t="shared" si="6"/>
        <v>2</v>
      </c>
      <c r="BX101" s="39">
        <f>IF(COUNTIF($C$2:C101,C101)=1,1,0)</f>
        <v>1</v>
      </c>
      <c r="BY101" s="39">
        <f t="shared" si="7"/>
        <v>0</v>
      </c>
      <c r="BZ101" s="39" t="b">
        <f t="shared" si="8"/>
        <v>0</v>
      </c>
      <c r="CA101" s="39" t="b">
        <f t="array" ref="CA101">ISNUMBER(SEARCH("Touch Screen",$AI101))</f>
        <v>0</v>
      </c>
      <c r="CB101" s="39" t="b">
        <f t="array" ref="CB101">ISNUMBER(SEARCH("Occupancy Sensor",$AI101))</f>
        <v>0</v>
      </c>
      <c r="CC101" s="39" t="b">
        <f t="array" ref="CC101">ISNUMBER(SEARCH("Full Network Connectivity",$AI101))</f>
        <v>0</v>
      </c>
      <c r="CD101" s="49">
        <f t="shared" si="9"/>
        <v>50.264879999999998</v>
      </c>
      <c r="CE101" s="50">
        <f t="shared" si="11"/>
        <v>2.1</v>
      </c>
      <c r="CF101" s="39">
        <f t="shared" si="10"/>
        <v>2</v>
      </c>
      <c r="CG101" s="49">
        <f>IF($BW101=1,($Q101*'2. Monitor Criteria'!$C$4)+('2. Monitor Criteria'!$D$4*'1. Data'!$CE101)+'2. Monitor Criteria'!$C$6,IF('1. Data'!$BW101=2,($Q101*'2. Monitor Criteria'!$C$4)+('2. Monitor Criteria'!$D$4*'1. Data'!$CE101)+'2. Monitor Criteria'!$D$6,IF('1. Data'!$BW101=5,($Q101*'2. Monitor Criteria'!$C$4)+('2. Monitor Criteria'!$D$4*'1. Data'!$CE101)+'2. Monitor Criteria'!$F$6,($Q101*'2. Monitor Criteria'!$C$4)+('2. Monitor Criteria'!$D$4*'1. Data'!$CE101)+'2. Monitor Criteria'!$E$6)))</f>
        <v>42.693800000000003</v>
      </c>
      <c r="CH101" s="51">
        <f>CD101-('2. Monitor Criteria'!$D$4*CE101)</f>
        <v>41.88588</v>
      </c>
      <c r="CI101" s="49">
        <f>IF($BY101=0,CH101,IF($BY101=1,CH101-('2. Monitor Criteria'!$B$10*'1. Data'!CG101),CH101-('2. Monitor Criteria'!$C$10*'1. Data'!CG101)))</f>
        <v>41.88588</v>
      </c>
      <c r="CJ101" s="51">
        <f>IF($CA101=TRUE,CI101-(CG101*'2. Monitor Criteria'!$E$10),CI101)</f>
        <v>41.88588</v>
      </c>
      <c r="CK101" s="51">
        <f>IF($BZ101=TRUE,CJ101-('1. Data'!CG101*'2. Monitor Criteria'!$D$10),CJ101)</f>
        <v>41.88588</v>
      </c>
    </row>
    <row r="102" spans="1:89" s="39" customFormat="1" ht="15.75" customHeight="1" x14ac:dyDescent="0.2">
      <c r="A102" s="39">
        <v>136</v>
      </c>
      <c r="B102" s="46" t="s">
        <v>206</v>
      </c>
      <c r="C102" s="46" t="s">
        <v>274</v>
      </c>
      <c r="D102" s="47">
        <v>41396</v>
      </c>
      <c r="E102" s="46" t="s">
        <v>74</v>
      </c>
      <c r="F102" s="46" t="s">
        <v>103</v>
      </c>
      <c r="G102" s="46" t="s">
        <v>1307</v>
      </c>
      <c r="H102" s="46" t="s">
        <v>75</v>
      </c>
      <c r="I102" s="46" t="s">
        <v>85</v>
      </c>
      <c r="J102" s="46" t="s">
        <v>119</v>
      </c>
      <c r="K102" s="46" t="s">
        <v>77</v>
      </c>
      <c r="L102" s="46" t="s">
        <v>103</v>
      </c>
      <c r="M102" s="48">
        <v>1000</v>
      </c>
      <c r="N102" s="48">
        <v>11.3</v>
      </c>
      <c r="O102" s="48">
        <v>20</v>
      </c>
      <c r="P102" s="48">
        <v>23</v>
      </c>
      <c r="Q102" s="48">
        <v>226</v>
      </c>
      <c r="R102" s="48">
        <v>1.78</v>
      </c>
      <c r="S102" s="48">
        <v>1080</v>
      </c>
      <c r="T102" s="48">
        <v>1920</v>
      </c>
      <c r="U102" s="48">
        <v>2.1</v>
      </c>
      <c r="V102" s="48">
        <v>9175</v>
      </c>
      <c r="W102" s="48">
        <v>60</v>
      </c>
      <c r="X102" s="48">
        <v>32.4</v>
      </c>
      <c r="Y102" s="46" t="s">
        <v>83</v>
      </c>
      <c r="Z102" s="46" t="s">
        <v>83</v>
      </c>
      <c r="AA102" s="46"/>
      <c r="AB102" s="46"/>
      <c r="AC102" s="46" t="s">
        <v>81</v>
      </c>
      <c r="AD102" s="46" t="s">
        <v>80</v>
      </c>
      <c r="AE102" s="46" t="s">
        <v>105</v>
      </c>
      <c r="AF102" s="46" t="s">
        <v>103</v>
      </c>
      <c r="AG102" s="46" t="s">
        <v>83</v>
      </c>
      <c r="AH102" s="46" t="s">
        <v>103</v>
      </c>
      <c r="AI102" s="46" t="s">
        <v>83</v>
      </c>
      <c r="AJ102" s="46" t="s">
        <v>83</v>
      </c>
      <c r="AK102" s="46" t="s">
        <v>90</v>
      </c>
      <c r="AL102" s="46" t="s">
        <v>103</v>
      </c>
      <c r="AM102" s="46" t="s">
        <v>83</v>
      </c>
      <c r="AN102" s="46" t="s">
        <v>83</v>
      </c>
      <c r="AO102" s="46" t="s">
        <v>83</v>
      </c>
      <c r="AP102" s="46" t="s">
        <v>91</v>
      </c>
      <c r="AQ102" s="46" t="s">
        <v>103</v>
      </c>
      <c r="AR102" s="46" t="s">
        <v>81</v>
      </c>
      <c r="AS102" s="46" t="s">
        <v>86</v>
      </c>
      <c r="AT102" s="46" t="s">
        <v>103</v>
      </c>
      <c r="AU102" s="48">
        <v>4</v>
      </c>
      <c r="AV102" s="46" t="s">
        <v>81</v>
      </c>
      <c r="AW102" s="46" t="s">
        <v>80</v>
      </c>
      <c r="AX102" s="48">
        <v>300</v>
      </c>
      <c r="AY102" s="48">
        <v>300</v>
      </c>
      <c r="AZ102" s="48">
        <v>255</v>
      </c>
      <c r="BA102" s="48">
        <v>200</v>
      </c>
      <c r="BB102" s="46"/>
      <c r="BC102" s="46"/>
      <c r="BD102" s="48">
        <v>15.44</v>
      </c>
      <c r="BE102" s="46"/>
      <c r="BF102" s="48">
        <v>0.24</v>
      </c>
      <c r="BG102" s="48">
        <v>0.24</v>
      </c>
      <c r="BH102" s="46"/>
      <c r="BI102" s="48">
        <v>0.18</v>
      </c>
      <c r="BJ102" s="48">
        <v>48.71</v>
      </c>
      <c r="BK102" s="48">
        <v>48.71</v>
      </c>
      <c r="BL102" s="48">
        <v>50.8</v>
      </c>
      <c r="BM102" s="46"/>
      <c r="BN102" s="46"/>
      <c r="BO102" s="48">
        <v>0.2</v>
      </c>
      <c r="BP102" s="48">
        <v>0.28000000000000003</v>
      </c>
      <c r="BQ102" s="48">
        <v>0.28000000000000003</v>
      </c>
      <c r="BR102" s="48">
        <v>15.12</v>
      </c>
      <c r="BS102" s="48">
        <v>47.95</v>
      </c>
      <c r="BT102" s="46"/>
      <c r="BU102" s="48">
        <v>0</v>
      </c>
      <c r="BV102" s="39">
        <v>136</v>
      </c>
      <c r="BW102" s="39">
        <f t="shared" si="6"/>
        <v>3</v>
      </c>
      <c r="BX102" s="39">
        <f>IF(COUNTIF($C$2:C102,C102)=1,1,0)</f>
        <v>1</v>
      </c>
      <c r="BY102" s="39">
        <f t="shared" si="7"/>
        <v>0</v>
      </c>
      <c r="BZ102" s="39" t="b">
        <f t="shared" si="8"/>
        <v>0</v>
      </c>
      <c r="CA102" s="39" t="b">
        <f t="array" ref="CA102">ISNUMBER(SEARCH("Touch Screen",$AI102))</f>
        <v>0</v>
      </c>
      <c r="CB102" s="39" t="b">
        <f t="array" ref="CB102">ISNUMBER(SEARCH("Occupancy Sensor",$AI102))</f>
        <v>0</v>
      </c>
      <c r="CC102" s="39" t="b">
        <f t="array" ref="CC102">ISNUMBER(SEARCH("Full Network Connectivity",$AI102))</f>
        <v>0</v>
      </c>
      <c r="CD102" s="49">
        <f t="shared" si="9"/>
        <v>48.705599999999997</v>
      </c>
      <c r="CE102" s="50">
        <f t="shared" si="11"/>
        <v>2.1</v>
      </c>
      <c r="CF102" s="39">
        <f t="shared" si="10"/>
        <v>3</v>
      </c>
      <c r="CG102" s="49">
        <f>IF($BW102=1,($Q102*'2. Monitor Criteria'!$C$4)+('2. Monitor Criteria'!$D$4*'1. Data'!$CE102)+'2. Monitor Criteria'!$C$6,IF('1. Data'!$BW102=2,($Q102*'2. Monitor Criteria'!$C$4)+('2. Monitor Criteria'!$D$4*'1. Data'!$CE102)+'2. Monitor Criteria'!$D$6,IF('1. Data'!$BW102=5,($Q102*'2. Monitor Criteria'!$C$4)+('2. Monitor Criteria'!$D$4*'1. Data'!$CE102)+'2. Monitor Criteria'!$F$6,($Q102*'2. Monitor Criteria'!$C$4)+('2. Monitor Criteria'!$D$4*'1. Data'!$CE102)+'2. Monitor Criteria'!$E$6)))</f>
        <v>44.656999999999996</v>
      </c>
      <c r="CH102" s="51">
        <f>CD102-('2. Monitor Criteria'!$D$4*CE102)</f>
        <v>40.326599999999999</v>
      </c>
      <c r="CI102" s="49">
        <f>IF($BY102=0,CH102,IF($BY102=1,CH102-('2. Monitor Criteria'!$B$10*'1. Data'!CG102),CH102-('2. Monitor Criteria'!$C$10*'1. Data'!CG102)))</f>
        <v>40.326599999999999</v>
      </c>
      <c r="CJ102" s="51">
        <f>IF($CA102=TRUE,CI102-(CG102*'2. Monitor Criteria'!$E$10),CI102)</f>
        <v>40.326599999999999</v>
      </c>
      <c r="CK102" s="51">
        <f>IF($BZ102=TRUE,CJ102-('1. Data'!CG102*'2. Monitor Criteria'!$D$10),CJ102)</f>
        <v>40.326599999999999</v>
      </c>
    </row>
    <row r="103" spans="1:89" s="39" customFormat="1" ht="15.75" customHeight="1" x14ac:dyDescent="0.2">
      <c r="A103" s="39">
        <v>137</v>
      </c>
      <c r="B103" s="46" t="s">
        <v>206</v>
      </c>
      <c r="C103" s="46" t="s">
        <v>275</v>
      </c>
      <c r="D103" s="47">
        <v>40753</v>
      </c>
      <c r="E103" s="46" t="s">
        <v>74</v>
      </c>
      <c r="F103" s="46" t="s">
        <v>103</v>
      </c>
      <c r="G103" s="46" t="s">
        <v>1307</v>
      </c>
      <c r="H103" s="46" t="s">
        <v>75</v>
      </c>
      <c r="I103" s="46" t="s">
        <v>85</v>
      </c>
      <c r="J103" s="46" t="s">
        <v>119</v>
      </c>
      <c r="K103" s="46" t="s">
        <v>77</v>
      </c>
      <c r="L103" s="46" t="s">
        <v>103</v>
      </c>
      <c r="M103" s="48">
        <v>1000</v>
      </c>
      <c r="N103" s="48">
        <v>11.3</v>
      </c>
      <c r="O103" s="48">
        <v>20</v>
      </c>
      <c r="P103" s="48">
        <v>23</v>
      </c>
      <c r="Q103" s="48">
        <v>226.05</v>
      </c>
      <c r="R103" s="48">
        <v>1.78</v>
      </c>
      <c r="S103" s="48">
        <v>1080</v>
      </c>
      <c r="T103" s="48">
        <v>1920</v>
      </c>
      <c r="U103" s="48">
        <v>2.1</v>
      </c>
      <c r="V103" s="48">
        <v>9173</v>
      </c>
      <c r="W103" s="48">
        <v>60</v>
      </c>
      <c r="X103" s="48">
        <v>33.200000000000003</v>
      </c>
      <c r="Y103" s="46" t="s">
        <v>78</v>
      </c>
      <c r="Z103" s="46" t="s">
        <v>83</v>
      </c>
      <c r="AA103" s="46"/>
      <c r="AB103" s="46"/>
      <c r="AC103" s="46" t="s">
        <v>81</v>
      </c>
      <c r="AD103" s="46" t="s">
        <v>80</v>
      </c>
      <c r="AE103" s="46" t="s">
        <v>108</v>
      </c>
      <c r="AF103" s="46" t="s">
        <v>103</v>
      </c>
      <c r="AG103" s="46" t="s">
        <v>99</v>
      </c>
      <c r="AH103" s="46" t="s">
        <v>103</v>
      </c>
      <c r="AI103" s="46" t="s">
        <v>99</v>
      </c>
      <c r="AJ103" s="46" t="s">
        <v>83</v>
      </c>
      <c r="AK103" s="46" t="s">
        <v>90</v>
      </c>
      <c r="AL103" s="46" t="s">
        <v>103</v>
      </c>
      <c r="AM103" s="46" t="s">
        <v>83</v>
      </c>
      <c r="AN103" s="46" t="s">
        <v>83</v>
      </c>
      <c r="AO103" s="46" t="s">
        <v>83</v>
      </c>
      <c r="AP103" s="46" t="s">
        <v>91</v>
      </c>
      <c r="AQ103" s="46" t="s">
        <v>103</v>
      </c>
      <c r="AR103" s="46" t="s">
        <v>81</v>
      </c>
      <c r="AS103" s="46" t="s">
        <v>86</v>
      </c>
      <c r="AT103" s="46" t="s">
        <v>103</v>
      </c>
      <c r="AU103" s="48">
        <v>0</v>
      </c>
      <c r="AV103" s="46" t="s">
        <v>81</v>
      </c>
      <c r="AW103" s="46" t="s">
        <v>81</v>
      </c>
      <c r="AX103" s="48">
        <v>250</v>
      </c>
      <c r="AY103" s="48">
        <v>263.5</v>
      </c>
      <c r="AZ103" s="48">
        <v>263.2</v>
      </c>
      <c r="BA103" s="48">
        <v>200</v>
      </c>
      <c r="BB103" s="46"/>
      <c r="BC103" s="46"/>
      <c r="BD103" s="48">
        <v>13.77</v>
      </c>
      <c r="BE103" s="46"/>
      <c r="BF103" s="48">
        <v>0.33</v>
      </c>
      <c r="BG103" s="46"/>
      <c r="BH103" s="46"/>
      <c r="BI103" s="48">
        <v>0.22</v>
      </c>
      <c r="BJ103" s="48">
        <v>44.1</v>
      </c>
      <c r="BK103" s="48">
        <v>44.1</v>
      </c>
      <c r="BL103" s="48">
        <v>50.8</v>
      </c>
      <c r="BM103" s="46"/>
      <c r="BN103" s="46"/>
      <c r="BO103" s="48">
        <v>0.25</v>
      </c>
      <c r="BP103" s="48">
        <v>0.35</v>
      </c>
      <c r="BQ103" s="46"/>
      <c r="BR103" s="48">
        <v>13.65</v>
      </c>
      <c r="BS103" s="48">
        <v>43.85</v>
      </c>
      <c r="BT103" s="46"/>
      <c r="BU103" s="48">
        <v>0</v>
      </c>
      <c r="BV103" s="39">
        <v>137</v>
      </c>
      <c r="BW103" s="39">
        <f t="shared" si="6"/>
        <v>3</v>
      </c>
      <c r="BX103" s="39">
        <f>IF(COUNTIF($C$2:C103,C103)=1,1,0)</f>
        <v>1</v>
      </c>
      <c r="BY103" s="39">
        <f t="shared" si="7"/>
        <v>0</v>
      </c>
      <c r="BZ103" s="39" t="b">
        <f t="shared" si="8"/>
        <v>0</v>
      </c>
      <c r="CA103" s="39" t="b">
        <f t="array" ref="CA103">ISNUMBER(SEARCH("Touch Screen",$AI103))</f>
        <v>0</v>
      </c>
      <c r="CB103" s="39" t="b">
        <f t="array" ref="CB103">ISNUMBER(SEARCH("Occupancy Sensor",$AI103))</f>
        <v>0</v>
      </c>
      <c r="CC103" s="39" t="b">
        <f t="array" ref="CC103">ISNUMBER(SEARCH("Full Network Connectivity",$AI103))</f>
        <v>0</v>
      </c>
      <c r="CD103" s="49">
        <f t="shared" si="9"/>
        <v>44.097839999999998</v>
      </c>
      <c r="CE103" s="50">
        <f t="shared" si="11"/>
        <v>2.1</v>
      </c>
      <c r="CF103" s="39">
        <f t="shared" si="10"/>
        <v>3</v>
      </c>
      <c r="CG103" s="49">
        <f>IF($BW103=1,($Q103*'2. Monitor Criteria'!$C$4)+('2. Monitor Criteria'!$D$4*'1. Data'!$CE103)+'2. Monitor Criteria'!$C$6,IF('1. Data'!$BW103=2,($Q103*'2. Monitor Criteria'!$C$4)+('2. Monitor Criteria'!$D$4*'1. Data'!$CE103)+'2. Monitor Criteria'!$D$6,IF('1. Data'!$BW103=5,($Q103*'2. Monitor Criteria'!$C$4)+('2. Monitor Criteria'!$D$4*'1. Data'!$CE103)+'2. Monitor Criteria'!$F$6,($Q103*'2. Monitor Criteria'!$C$4)+('2. Monitor Criteria'!$D$4*'1. Data'!$CE103)+'2. Monitor Criteria'!$E$6)))</f>
        <v>44.663150000000002</v>
      </c>
      <c r="CH103" s="51">
        <f>CD103-('2. Monitor Criteria'!$D$4*CE103)</f>
        <v>35.71884</v>
      </c>
      <c r="CI103" s="49">
        <f>IF($BY103=0,CH103,IF($BY103=1,CH103-('2. Monitor Criteria'!$B$10*'1. Data'!CG103),CH103-('2. Monitor Criteria'!$C$10*'1. Data'!CG103)))</f>
        <v>35.71884</v>
      </c>
      <c r="CJ103" s="51">
        <f>IF($CA103=TRUE,CI103-(CG103*'2. Monitor Criteria'!$E$10),CI103)</f>
        <v>35.71884</v>
      </c>
      <c r="CK103" s="51">
        <f>IF($BZ103=TRUE,CJ103-('1. Data'!CG103*'2. Monitor Criteria'!$D$10),CJ103)</f>
        <v>35.71884</v>
      </c>
    </row>
    <row r="104" spans="1:89" s="39" customFormat="1" ht="15.75" customHeight="1" x14ac:dyDescent="0.2">
      <c r="A104" s="39">
        <v>138</v>
      </c>
      <c r="B104" s="46" t="s">
        <v>206</v>
      </c>
      <c r="C104" s="46" t="s">
        <v>276</v>
      </c>
      <c r="D104" s="47">
        <v>41396</v>
      </c>
      <c r="E104" s="46" t="s">
        <v>277</v>
      </c>
      <c r="F104" s="46"/>
      <c r="G104" s="46" t="s">
        <v>1307</v>
      </c>
      <c r="H104" s="46" t="s">
        <v>75</v>
      </c>
      <c r="I104" s="46" t="s">
        <v>85</v>
      </c>
      <c r="J104" s="46" t="s">
        <v>119</v>
      </c>
      <c r="K104" s="46" t="s">
        <v>77</v>
      </c>
      <c r="L104" s="46" t="s">
        <v>103</v>
      </c>
      <c r="M104" s="48">
        <v>1000</v>
      </c>
      <c r="N104" s="48">
        <v>11.5</v>
      </c>
      <c r="O104" s="48">
        <v>20.5</v>
      </c>
      <c r="P104" s="48">
        <v>23.6</v>
      </c>
      <c r="Q104" s="48">
        <v>236.92</v>
      </c>
      <c r="R104" s="48">
        <v>1.78</v>
      </c>
      <c r="S104" s="48">
        <v>1080</v>
      </c>
      <c r="T104" s="48">
        <v>1920</v>
      </c>
      <c r="U104" s="48">
        <v>2.1</v>
      </c>
      <c r="V104" s="48">
        <v>8752</v>
      </c>
      <c r="W104" s="48">
        <v>60</v>
      </c>
      <c r="X104" s="48">
        <v>32.700000000000003</v>
      </c>
      <c r="Y104" s="46" t="s">
        <v>114</v>
      </c>
      <c r="Z104" s="46" t="s">
        <v>83</v>
      </c>
      <c r="AA104" s="46"/>
      <c r="AB104" s="46"/>
      <c r="AC104" s="46" t="s">
        <v>81</v>
      </c>
      <c r="AD104" s="46" t="s">
        <v>80</v>
      </c>
      <c r="AE104" s="46" t="s">
        <v>108</v>
      </c>
      <c r="AF104" s="46" t="s">
        <v>103</v>
      </c>
      <c r="AG104" s="46" t="s">
        <v>83</v>
      </c>
      <c r="AH104" s="46" t="s">
        <v>103</v>
      </c>
      <c r="AI104" s="46" t="s">
        <v>83</v>
      </c>
      <c r="AJ104" s="46" t="s">
        <v>83</v>
      </c>
      <c r="AK104" s="46" t="s">
        <v>90</v>
      </c>
      <c r="AL104" s="46" t="s">
        <v>103</v>
      </c>
      <c r="AM104" s="46" t="s">
        <v>83</v>
      </c>
      <c r="AN104" s="46" t="s">
        <v>83</v>
      </c>
      <c r="AO104" s="46" t="s">
        <v>83</v>
      </c>
      <c r="AP104" s="46" t="s">
        <v>91</v>
      </c>
      <c r="AQ104" s="46" t="s">
        <v>103</v>
      </c>
      <c r="AR104" s="46" t="s">
        <v>81</v>
      </c>
      <c r="AS104" s="46" t="s">
        <v>86</v>
      </c>
      <c r="AT104" s="46" t="s">
        <v>103</v>
      </c>
      <c r="AU104" s="48">
        <v>0</v>
      </c>
      <c r="AV104" s="46" t="s">
        <v>81</v>
      </c>
      <c r="AW104" s="46" t="s">
        <v>80</v>
      </c>
      <c r="AX104" s="48">
        <v>300</v>
      </c>
      <c r="AY104" s="48">
        <v>299.60000000000002</v>
      </c>
      <c r="AZ104" s="48">
        <v>275.7</v>
      </c>
      <c r="BA104" s="48">
        <v>200</v>
      </c>
      <c r="BB104" s="46"/>
      <c r="BC104" s="46"/>
      <c r="BD104" s="48">
        <v>15.63</v>
      </c>
      <c r="BE104" s="46"/>
      <c r="BF104" s="48">
        <v>0.3</v>
      </c>
      <c r="BG104" s="46"/>
      <c r="BH104" s="46"/>
      <c r="BI104" s="48">
        <v>0.2</v>
      </c>
      <c r="BJ104" s="48">
        <v>46.56</v>
      </c>
      <c r="BK104" s="48">
        <v>46.56</v>
      </c>
      <c r="BL104" s="48">
        <v>53.1</v>
      </c>
      <c r="BM104" s="46"/>
      <c r="BN104" s="46"/>
      <c r="BO104" s="48">
        <v>0.23</v>
      </c>
      <c r="BP104" s="48">
        <v>0.32</v>
      </c>
      <c r="BQ104" s="46"/>
      <c r="BR104" s="48">
        <v>15.4</v>
      </c>
      <c r="BS104" s="48">
        <v>49.04</v>
      </c>
      <c r="BT104" s="46"/>
      <c r="BU104" s="48">
        <v>0</v>
      </c>
      <c r="BV104" s="39">
        <v>138</v>
      </c>
      <c r="BW104" s="39">
        <f t="shared" si="6"/>
        <v>3</v>
      </c>
      <c r="BX104" s="39">
        <f>IF(COUNTIF($C$2:C104,C104)=1,1,0)</f>
        <v>1</v>
      </c>
      <c r="BY104" s="39">
        <f t="shared" si="7"/>
        <v>0</v>
      </c>
      <c r="BZ104" s="39" t="b">
        <f t="shared" si="8"/>
        <v>0</v>
      </c>
      <c r="CA104" s="39" t="b">
        <f t="array" ref="CA104">ISNUMBER(SEARCH("Touch Screen",$AI104))</f>
        <v>0</v>
      </c>
      <c r="CB104" s="39" t="b">
        <f t="array" ref="CB104">ISNUMBER(SEARCH("Occupancy Sensor",$AI104))</f>
        <v>0</v>
      </c>
      <c r="CC104" s="39" t="b">
        <f t="array" ref="CC104">ISNUMBER(SEARCH("Full Network Connectivity",$AI104))</f>
        <v>0</v>
      </c>
      <c r="CD104" s="49">
        <f t="shared" si="9"/>
        <v>49.629780000000004</v>
      </c>
      <c r="CE104" s="50">
        <f t="shared" si="11"/>
        <v>2.1</v>
      </c>
      <c r="CF104" s="39">
        <f t="shared" si="10"/>
        <v>3</v>
      </c>
      <c r="CG104" s="49">
        <f>IF($BW104=1,($Q104*'2. Monitor Criteria'!$C$4)+('2. Monitor Criteria'!$D$4*'1. Data'!$CE104)+'2. Monitor Criteria'!$C$6,IF('1. Data'!$BW104=2,($Q104*'2. Monitor Criteria'!$C$4)+('2. Monitor Criteria'!$D$4*'1. Data'!$CE104)+'2. Monitor Criteria'!$D$6,IF('1. Data'!$BW104=5,($Q104*'2. Monitor Criteria'!$C$4)+('2. Monitor Criteria'!$D$4*'1. Data'!$CE104)+'2. Monitor Criteria'!$F$6,($Q104*'2. Monitor Criteria'!$C$4)+('2. Monitor Criteria'!$D$4*'1. Data'!$CE104)+'2. Monitor Criteria'!$E$6)))</f>
        <v>46.000160000000008</v>
      </c>
      <c r="CH104" s="51">
        <f>CD104-('2. Monitor Criteria'!$D$4*CE104)</f>
        <v>41.250780000000006</v>
      </c>
      <c r="CI104" s="49">
        <f>IF($BY104=0,CH104,IF($BY104=1,CH104-('2. Monitor Criteria'!$B$10*'1. Data'!CG104),CH104-('2. Monitor Criteria'!$C$10*'1. Data'!CG104)))</f>
        <v>41.250780000000006</v>
      </c>
      <c r="CJ104" s="51">
        <f>IF($CA104=TRUE,CI104-(CG104*'2. Monitor Criteria'!$E$10),CI104)</f>
        <v>41.250780000000006</v>
      </c>
      <c r="CK104" s="51">
        <f>IF($BZ104=TRUE,CJ104-('1. Data'!CG104*'2. Monitor Criteria'!$D$10),CJ104)</f>
        <v>41.250780000000006</v>
      </c>
    </row>
    <row r="105" spans="1:89" s="39" customFormat="1" ht="15.75" customHeight="1" x14ac:dyDescent="0.2">
      <c r="A105" s="39">
        <v>139</v>
      </c>
      <c r="B105" s="46" t="s">
        <v>206</v>
      </c>
      <c r="C105" s="46" t="s">
        <v>278</v>
      </c>
      <c r="D105" s="47">
        <v>42551</v>
      </c>
      <c r="E105" s="46" t="s">
        <v>74</v>
      </c>
      <c r="F105" s="46"/>
      <c r="G105" s="46" t="s">
        <v>1307</v>
      </c>
      <c r="H105" s="46" t="s">
        <v>75</v>
      </c>
      <c r="I105" s="46" t="s">
        <v>88</v>
      </c>
      <c r="J105" s="46"/>
      <c r="K105" s="46" t="s">
        <v>77</v>
      </c>
      <c r="L105" s="46"/>
      <c r="M105" s="48">
        <v>500</v>
      </c>
      <c r="N105" s="48">
        <v>11.8</v>
      </c>
      <c r="O105" s="48">
        <v>20.9</v>
      </c>
      <c r="P105" s="48">
        <v>24</v>
      </c>
      <c r="Q105" s="48">
        <v>246.17</v>
      </c>
      <c r="R105" s="48">
        <v>1.78</v>
      </c>
      <c r="S105" s="48">
        <v>1080</v>
      </c>
      <c r="T105" s="48">
        <v>1920</v>
      </c>
      <c r="U105" s="48">
        <v>2.1</v>
      </c>
      <c r="V105" s="48">
        <v>8423</v>
      </c>
      <c r="W105" s="48">
        <v>60</v>
      </c>
      <c r="X105" s="48">
        <v>32.799999999999997</v>
      </c>
      <c r="Y105" s="46" t="s">
        <v>78</v>
      </c>
      <c r="Z105" s="46" t="s">
        <v>83</v>
      </c>
      <c r="AA105" s="48">
        <v>60</v>
      </c>
      <c r="AB105" s="48">
        <v>60</v>
      </c>
      <c r="AC105" s="46" t="s">
        <v>81</v>
      </c>
      <c r="AD105" s="46" t="s">
        <v>81</v>
      </c>
      <c r="AE105" s="46" t="s">
        <v>105</v>
      </c>
      <c r="AF105" s="46"/>
      <c r="AG105" s="46" t="s">
        <v>83</v>
      </c>
      <c r="AH105" s="46"/>
      <c r="AI105" s="46" t="s">
        <v>83</v>
      </c>
      <c r="AJ105" s="46" t="s">
        <v>83</v>
      </c>
      <c r="AK105" s="46" t="s">
        <v>90</v>
      </c>
      <c r="AL105" s="46"/>
      <c r="AM105" s="46" t="s">
        <v>83</v>
      </c>
      <c r="AN105" s="46" t="s">
        <v>83</v>
      </c>
      <c r="AO105" s="46" t="s">
        <v>83</v>
      </c>
      <c r="AP105" s="46" t="s">
        <v>91</v>
      </c>
      <c r="AQ105" s="46"/>
      <c r="AR105" s="46" t="s">
        <v>81</v>
      </c>
      <c r="AS105" s="46" t="s">
        <v>86</v>
      </c>
      <c r="AT105" s="46"/>
      <c r="AU105" s="48">
        <v>10</v>
      </c>
      <c r="AV105" s="46" t="s">
        <v>81</v>
      </c>
      <c r="AW105" s="46" t="s">
        <v>80</v>
      </c>
      <c r="AX105" s="48">
        <v>250</v>
      </c>
      <c r="AY105" s="48">
        <v>284.5</v>
      </c>
      <c r="AZ105" s="48">
        <v>277.89999999999998</v>
      </c>
      <c r="BA105" s="48">
        <v>200.4</v>
      </c>
      <c r="BB105" s="46"/>
      <c r="BC105" s="46"/>
      <c r="BD105" s="48">
        <v>15.08</v>
      </c>
      <c r="BE105" s="46"/>
      <c r="BF105" s="48">
        <v>0.17</v>
      </c>
      <c r="BG105" s="46"/>
      <c r="BH105" s="46"/>
      <c r="BI105" s="48">
        <v>0.14000000000000001</v>
      </c>
      <c r="BJ105" s="48">
        <v>47.21</v>
      </c>
      <c r="BK105" s="48">
        <v>47.21</v>
      </c>
      <c r="BL105" s="48">
        <v>54.94</v>
      </c>
      <c r="BM105" s="46"/>
      <c r="BN105" s="46"/>
      <c r="BO105" s="48">
        <v>0.18</v>
      </c>
      <c r="BP105" s="48">
        <v>0.21</v>
      </c>
      <c r="BQ105" s="46"/>
      <c r="BR105" s="48">
        <v>15.17</v>
      </c>
      <c r="BS105" s="48">
        <v>47.69</v>
      </c>
      <c r="BT105" s="46"/>
      <c r="BU105" s="48">
        <v>0</v>
      </c>
      <c r="BV105" s="39">
        <v>139</v>
      </c>
      <c r="BW105" s="39">
        <f t="shared" si="6"/>
        <v>3</v>
      </c>
      <c r="BX105" s="39">
        <f>IF(COUNTIF($C$2:C105,C105)=1,1,0)</f>
        <v>1</v>
      </c>
      <c r="BY105" s="39">
        <f t="shared" si="7"/>
        <v>0</v>
      </c>
      <c r="BZ105" s="39" t="b">
        <f t="shared" si="8"/>
        <v>0</v>
      </c>
      <c r="CA105" s="39" t="b">
        <f t="array" ref="CA105">ISNUMBER(SEARCH("Touch Screen",$AI105))</f>
        <v>0</v>
      </c>
      <c r="CB105" s="39" t="b">
        <f t="array" ref="CB105">ISNUMBER(SEARCH("Occupancy Sensor",$AI105))</f>
        <v>0</v>
      </c>
      <c r="CC105" s="39" t="b">
        <f t="array" ref="CC105">ISNUMBER(SEARCH("Full Network Connectivity",$AI105))</f>
        <v>0</v>
      </c>
      <c r="CD105" s="49">
        <f t="shared" si="9"/>
        <v>47.203259999999993</v>
      </c>
      <c r="CE105" s="50">
        <f t="shared" si="11"/>
        <v>2.1</v>
      </c>
      <c r="CF105" s="39">
        <f t="shared" si="10"/>
        <v>3</v>
      </c>
      <c r="CG105" s="49">
        <f>IF($BW105=1,($Q105*'2. Monitor Criteria'!$C$4)+('2. Monitor Criteria'!$D$4*'1. Data'!$CE105)+'2. Monitor Criteria'!$C$6,IF('1. Data'!$BW105=2,($Q105*'2. Monitor Criteria'!$C$4)+('2. Monitor Criteria'!$D$4*'1. Data'!$CE105)+'2. Monitor Criteria'!$D$6,IF('1. Data'!$BW105=5,($Q105*'2. Monitor Criteria'!$C$4)+('2. Monitor Criteria'!$D$4*'1. Data'!$CE105)+'2. Monitor Criteria'!$F$6,($Q105*'2. Monitor Criteria'!$C$4)+('2. Monitor Criteria'!$D$4*'1. Data'!$CE105)+'2. Monitor Criteria'!$E$6)))</f>
        <v>47.137910000000005</v>
      </c>
      <c r="CH105" s="51">
        <f>CD105-('2. Monitor Criteria'!$D$4*CE105)</f>
        <v>38.824259999999995</v>
      </c>
      <c r="CI105" s="49">
        <f>IF($BY105=0,CH105,IF($BY105=1,CH105-('2. Monitor Criteria'!$B$10*'1. Data'!CG105),CH105-('2. Monitor Criteria'!$C$10*'1. Data'!CG105)))</f>
        <v>38.824259999999995</v>
      </c>
      <c r="CJ105" s="51">
        <f>IF($CA105=TRUE,CI105-(CG105*'2. Monitor Criteria'!$E$10),CI105)</f>
        <v>38.824259999999995</v>
      </c>
      <c r="CK105" s="51">
        <f>IF($BZ105=TRUE,CJ105-('1. Data'!CG105*'2. Monitor Criteria'!$D$10),CJ105)</f>
        <v>38.824259999999995</v>
      </c>
    </row>
    <row r="106" spans="1:89" s="39" customFormat="1" ht="15.75" customHeight="1" x14ac:dyDescent="0.2">
      <c r="A106" s="39">
        <v>141</v>
      </c>
      <c r="B106" s="46" t="s">
        <v>206</v>
      </c>
      <c r="C106" s="46" t="s">
        <v>280</v>
      </c>
      <c r="D106" s="47">
        <v>40662</v>
      </c>
      <c r="E106" s="46" t="s">
        <v>74</v>
      </c>
      <c r="F106" s="46" t="s">
        <v>103</v>
      </c>
      <c r="G106" s="46" t="s">
        <v>1307</v>
      </c>
      <c r="H106" s="46" t="s">
        <v>75</v>
      </c>
      <c r="I106" s="46" t="s">
        <v>85</v>
      </c>
      <c r="J106" s="46" t="s">
        <v>119</v>
      </c>
      <c r="K106" s="46" t="s">
        <v>77</v>
      </c>
      <c r="L106" s="46" t="s">
        <v>103</v>
      </c>
      <c r="M106" s="48">
        <v>1000</v>
      </c>
      <c r="N106" s="48">
        <v>10.1</v>
      </c>
      <c r="O106" s="48">
        <v>16.100000000000001</v>
      </c>
      <c r="P106" s="48">
        <v>19</v>
      </c>
      <c r="Q106" s="48">
        <v>162.61000000000001</v>
      </c>
      <c r="R106" s="48">
        <v>1.6</v>
      </c>
      <c r="S106" s="48">
        <v>900</v>
      </c>
      <c r="T106" s="48">
        <v>1440</v>
      </c>
      <c r="U106" s="48">
        <v>1.3</v>
      </c>
      <c r="V106" s="48">
        <v>7970</v>
      </c>
      <c r="W106" s="48">
        <v>60</v>
      </c>
      <c r="X106" s="48">
        <v>33</v>
      </c>
      <c r="Y106" s="46" t="s">
        <v>83</v>
      </c>
      <c r="Z106" s="46" t="s">
        <v>83</v>
      </c>
      <c r="AA106" s="48">
        <v>89</v>
      </c>
      <c r="AB106" s="48">
        <v>89</v>
      </c>
      <c r="AC106" s="46" t="s">
        <v>81</v>
      </c>
      <c r="AD106" s="46" t="s">
        <v>80</v>
      </c>
      <c r="AE106" s="46" t="s">
        <v>93</v>
      </c>
      <c r="AF106" s="46" t="s">
        <v>103</v>
      </c>
      <c r="AG106" s="46" t="s">
        <v>83</v>
      </c>
      <c r="AH106" s="46" t="s">
        <v>103</v>
      </c>
      <c r="AI106" s="46" t="s">
        <v>83</v>
      </c>
      <c r="AJ106" s="46" t="s">
        <v>83</v>
      </c>
      <c r="AK106" s="46" t="s">
        <v>94</v>
      </c>
      <c r="AL106" s="46" t="s">
        <v>103</v>
      </c>
      <c r="AM106" s="46" t="s">
        <v>83</v>
      </c>
      <c r="AN106" s="46" t="s">
        <v>83</v>
      </c>
      <c r="AO106" s="46" t="s">
        <v>83</v>
      </c>
      <c r="AP106" s="46" t="s">
        <v>91</v>
      </c>
      <c r="AQ106" s="46" t="s">
        <v>103</v>
      </c>
      <c r="AR106" s="46" t="s">
        <v>81</v>
      </c>
      <c r="AS106" s="46" t="s">
        <v>86</v>
      </c>
      <c r="AT106" s="46" t="s">
        <v>103</v>
      </c>
      <c r="AU106" s="48">
        <v>4</v>
      </c>
      <c r="AV106" s="46" t="s">
        <v>81</v>
      </c>
      <c r="AW106" s="46" t="s">
        <v>80</v>
      </c>
      <c r="AX106" s="48">
        <v>259</v>
      </c>
      <c r="AY106" s="48">
        <v>278</v>
      </c>
      <c r="AZ106" s="48">
        <v>246</v>
      </c>
      <c r="BA106" s="48">
        <v>200</v>
      </c>
      <c r="BB106" s="46"/>
      <c r="BC106" s="46"/>
      <c r="BD106" s="48">
        <v>9.77</v>
      </c>
      <c r="BE106" s="46"/>
      <c r="BF106" s="48">
        <v>0.15</v>
      </c>
      <c r="BG106" s="48">
        <v>0.15</v>
      </c>
      <c r="BH106" s="46"/>
      <c r="BI106" s="48">
        <v>0.14000000000000001</v>
      </c>
      <c r="BJ106" s="48">
        <v>30.81</v>
      </c>
      <c r="BK106" s="48">
        <v>30.81</v>
      </c>
      <c r="BL106" s="48">
        <v>41.3</v>
      </c>
      <c r="BM106" s="46"/>
      <c r="BN106" s="46"/>
      <c r="BO106" s="48">
        <v>0.16</v>
      </c>
      <c r="BP106" s="48">
        <v>0.19</v>
      </c>
      <c r="BQ106" s="48">
        <v>0.19</v>
      </c>
      <c r="BR106" s="48">
        <v>9.85</v>
      </c>
      <c r="BS106" s="48">
        <v>30.81</v>
      </c>
      <c r="BT106" s="46"/>
      <c r="BU106" s="48">
        <v>0</v>
      </c>
      <c r="BV106" s="39">
        <v>141</v>
      </c>
      <c r="BW106" s="39">
        <f t="shared" si="6"/>
        <v>1</v>
      </c>
      <c r="BX106" s="39">
        <f>IF(COUNTIF($C$2:C106,C106)=1,1,0)</f>
        <v>1</v>
      </c>
      <c r="BY106" s="39">
        <f t="shared" si="7"/>
        <v>0</v>
      </c>
      <c r="BZ106" s="39" t="b">
        <f t="shared" si="8"/>
        <v>0</v>
      </c>
      <c r="CA106" s="39" t="b">
        <f t="array" ref="CA106">ISNUMBER(SEARCH("Touch Screen",$AI106))</f>
        <v>0</v>
      </c>
      <c r="CB106" s="39" t="b">
        <f t="array" ref="CB106">ISNUMBER(SEARCH("Occupancy Sensor",$AI106))</f>
        <v>0</v>
      </c>
      <c r="CC106" s="39" t="b">
        <f t="array" ref="CC106">ISNUMBER(SEARCH("Full Network Connectivity",$AI106))</f>
        <v>0</v>
      </c>
      <c r="CD106" s="49">
        <f t="shared" si="9"/>
        <v>30.808919999999997</v>
      </c>
      <c r="CE106" s="50">
        <f t="shared" si="11"/>
        <v>1.3</v>
      </c>
      <c r="CF106" s="39">
        <f t="shared" si="10"/>
        <v>1</v>
      </c>
      <c r="CG106" s="49">
        <f>IF($BW106=1,($Q106*'2. Monitor Criteria'!$C$4)+('2. Monitor Criteria'!$D$4*'1. Data'!$CE106)+'2. Monitor Criteria'!$C$6,IF('1. Data'!$BW106=2,($Q106*'2. Monitor Criteria'!$C$4)+('2. Monitor Criteria'!$D$4*'1. Data'!$CE106)+'2. Monitor Criteria'!$D$6,IF('1. Data'!$BW106=5,($Q106*'2. Monitor Criteria'!$C$4)+('2. Monitor Criteria'!$D$4*'1. Data'!$CE106)+'2. Monitor Criteria'!$F$6,($Q106*'2. Monitor Criteria'!$C$4)+('2. Monitor Criteria'!$D$4*'1. Data'!$CE106)+'2. Monitor Criteria'!$E$6)))</f>
        <v>33.968029999999999</v>
      </c>
      <c r="CH106" s="51">
        <f>CD106-('2. Monitor Criteria'!$D$4*CE106)</f>
        <v>25.621919999999996</v>
      </c>
      <c r="CI106" s="49">
        <f>IF($BY106=0,CH106,IF($BY106=1,CH106-('2. Monitor Criteria'!$B$10*'1. Data'!CG106),CH106-('2. Monitor Criteria'!$C$10*'1. Data'!CG106)))</f>
        <v>25.621919999999996</v>
      </c>
      <c r="CJ106" s="51">
        <f>IF($CA106=TRUE,CI106-(CG106*'2. Monitor Criteria'!$E$10),CI106)</f>
        <v>25.621919999999996</v>
      </c>
      <c r="CK106" s="51">
        <f>IF($BZ106=TRUE,CJ106-('1. Data'!CG106*'2. Monitor Criteria'!$D$10),CJ106)</f>
        <v>25.621919999999996</v>
      </c>
    </row>
    <row r="107" spans="1:89" s="39" customFormat="1" ht="15.75" customHeight="1" x14ac:dyDescent="0.2">
      <c r="A107" s="39">
        <v>143</v>
      </c>
      <c r="B107" s="46" t="s">
        <v>206</v>
      </c>
      <c r="C107" s="46" t="s">
        <v>283</v>
      </c>
      <c r="D107" s="47">
        <v>42552</v>
      </c>
      <c r="E107" s="46" t="s">
        <v>74</v>
      </c>
      <c r="F107" s="46"/>
      <c r="G107" s="46" t="s">
        <v>1307</v>
      </c>
      <c r="H107" s="46" t="s">
        <v>75</v>
      </c>
      <c r="I107" s="46" t="s">
        <v>88</v>
      </c>
      <c r="J107" s="46"/>
      <c r="K107" s="46" t="s">
        <v>77</v>
      </c>
      <c r="L107" s="46"/>
      <c r="M107" s="48">
        <v>1000</v>
      </c>
      <c r="N107" s="48">
        <v>10.5</v>
      </c>
      <c r="O107" s="48">
        <v>18.7</v>
      </c>
      <c r="P107" s="48">
        <v>21.5</v>
      </c>
      <c r="Q107" s="48">
        <v>197.6</v>
      </c>
      <c r="R107" s="48">
        <v>1.78</v>
      </c>
      <c r="S107" s="48">
        <v>1080</v>
      </c>
      <c r="T107" s="48">
        <v>1920</v>
      </c>
      <c r="U107" s="48">
        <v>2.1</v>
      </c>
      <c r="V107" s="48">
        <v>10494</v>
      </c>
      <c r="W107" s="48">
        <v>60</v>
      </c>
      <c r="X107" s="48">
        <v>84</v>
      </c>
      <c r="Y107" s="46" t="s">
        <v>114</v>
      </c>
      <c r="Z107" s="46" t="s">
        <v>83</v>
      </c>
      <c r="AA107" s="46"/>
      <c r="AB107" s="46"/>
      <c r="AC107" s="46" t="s">
        <v>80</v>
      </c>
      <c r="AD107" s="46" t="s">
        <v>81</v>
      </c>
      <c r="AE107" s="46" t="s">
        <v>146</v>
      </c>
      <c r="AF107" s="46" t="s">
        <v>284</v>
      </c>
      <c r="AG107" s="46" t="s">
        <v>98</v>
      </c>
      <c r="AH107" s="46"/>
      <c r="AI107" s="46" t="s">
        <v>99</v>
      </c>
      <c r="AJ107" s="46" t="s">
        <v>83</v>
      </c>
      <c r="AK107" s="46" t="s">
        <v>90</v>
      </c>
      <c r="AL107" s="46" t="s">
        <v>284</v>
      </c>
      <c r="AM107" s="46" t="s">
        <v>83</v>
      </c>
      <c r="AN107" s="46" t="s">
        <v>83</v>
      </c>
      <c r="AO107" s="46" t="s">
        <v>83</v>
      </c>
      <c r="AP107" s="46" t="s">
        <v>91</v>
      </c>
      <c r="AQ107" s="46"/>
      <c r="AR107" s="46" t="s">
        <v>81</v>
      </c>
      <c r="AS107" s="46" t="s">
        <v>100</v>
      </c>
      <c r="AT107" s="46"/>
      <c r="AU107" s="48">
        <v>1</v>
      </c>
      <c r="AV107" s="46" t="s">
        <v>81</v>
      </c>
      <c r="AW107" s="46" t="s">
        <v>81</v>
      </c>
      <c r="AX107" s="48">
        <v>250</v>
      </c>
      <c r="AY107" s="48">
        <v>204.3</v>
      </c>
      <c r="AZ107" s="48">
        <v>166.3</v>
      </c>
      <c r="BA107" s="48">
        <v>201</v>
      </c>
      <c r="BB107" s="46"/>
      <c r="BC107" s="46"/>
      <c r="BD107" s="48">
        <v>15.69</v>
      </c>
      <c r="BE107" s="46"/>
      <c r="BF107" s="48">
        <v>0.18</v>
      </c>
      <c r="BG107" s="46"/>
      <c r="BH107" s="46"/>
      <c r="BI107" s="48">
        <v>0.13</v>
      </c>
      <c r="BJ107" s="48">
        <v>49.14</v>
      </c>
      <c r="BK107" s="48">
        <v>49.14</v>
      </c>
      <c r="BL107" s="48">
        <v>50.6</v>
      </c>
      <c r="BM107" s="46"/>
      <c r="BN107" s="46"/>
      <c r="BO107" s="48">
        <v>0.16</v>
      </c>
      <c r="BP107" s="48">
        <v>0.22</v>
      </c>
      <c r="BQ107" s="46"/>
      <c r="BR107" s="48">
        <v>15.84</v>
      </c>
      <c r="BS107" s="48">
        <v>49.81</v>
      </c>
      <c r="BT107" s="46"/>
      <c r="BU107" s="48">
        <v>0</v>
      </c>
      <c r="BV107" s="39">
        <v>143</v>
      </c>
      <c r="BW107" s="39">
        <f t="shared" si="6"/>
        <v>2</v>
      </c>
      <c r="BX107" s="39">
        <f>IF(COUNTIF($C$2:C107,C107)=1,1,0)</f>
        <v>1</v>
      </c>
      <c r="BY107" s="39">
        <f t="shared" si="7"/>
        <v>0</v>
      </c>
      <c r="BZ107" s="39" t="b">
        <f t="shared" si="8"/>
        <v>0</v>
      </c>
      <c r="CA107" s="39" t="b">
        <f t="array" ref="CA107">ISNUMBER(SEARCH("Touch Screen",$AI107))</f>
        <v>0</v>
      </c>
      <c r="CB107" s="39" t="b">
        <f t="array" ref="CB107">ISNUMBER(SEARCH("Occupancy Sensor",$AI107))</f>
        <v>0</v>
      </c>
      <c r="CC107" s="39" t="b">
        <f t="array" ref="CC107">ISNUMBER(SEARCH("Full Network Connectivity",$AI107))</f>
        <v>0</v>
      </c>
      <c r="CD107" s="49">
        <f t="shared" si="9"/>
        <v>49.130459999999992</v>
      </c>
      <c r="CE107" s="50">
        <f t="shared" si="11"/>
        <v>2.1</v>
      </c>
      <c r="CF107" s="39">
        <f t="shared" si="10"/>
        <v>2</v>
      </c>
      <c r="CG107" s="49">
        <f>IF($BW107=1,($Q107*'2. Monitor Criteria'!$C$4)+('2. Monitor Criteria'!$D$4*'1. Data'!$CE107)+'2. Monitor Criteria'!$C$6,IF('1. Data'!$BW107=2,($Q107*'2. Monitor Criteria'!$C$4)+('2. Monitor Criteria'!$D$4*'1. Data'!$CE107)+'2. Monitor Criteria'!$D$6,IF('1. Data'!$BW107=5,($Q107*'2. Monitor Criteria'!$C$4)+('2. Monitor Criteria'!$D$4*'1. Data'!$CE107)+'2. Monitor Criteria'!$F$6,($Q107*'2. Monitor Criteria'!$C$4)+('2. Monitor Criteria'!$D$4*'1. Data'!$CE107)+'2. Monitor Criteria'!$E$6)))</f>
        <v>42.693800000000003</v>
      </c>
      <c r="CH107" s="51">
        <f>CD107-('2. Monitor Criteria'!$D$4*CE107)</f>
        <v>40.751459999999994</v>
      </c>
      <c r="CI107" s="49">
        <f>IF($BY107=0,CH107,IF($BY107=1,CH107-('2. Monitor Criteria'!$B$10*'1. Data'!CG107),CH107-('2. Monitor Criteria'!$C$10*'1. Data'!CG107)))</f>
        <v>40.751459999999994</v>
      </c>
      <c r="CJ107" s="51">
        <f>IF($CA107=TRUE,CI107-(CG107*'2. Monitor Criteria'!$E$10),CI107)</f>
        <v>40.751459999999994</v>
      </c>
      <c r="CK107" s="51">
        <f>IF($BZ107=TRUE,CJ107-('1. Data'!CG107*'2. Monitor Criteria'!$D$10),CJ107)</f>
        <v>40.751459999999994</v>
      </c>
    </row>
    <row r="108" spans="1:89" s="39" customFormat="1" ht="15.75" customHeight="1" x14ac:dyDescent="0.2">
      <c r="A108" s="39">
        <v>144</v>
      </c>
      <c r="B108" s="46" t="s">
        <v>206</v>
      </c>
      <c r="C108" s="46" t="s">
        <v>285</v>
      </c>
      <c r="D108" s="47">
        <v>42480</v>
      </c>
      <c r="E108" s="46" t="s">
        <v>74</v>
      </c>
      <c r="F108" s="46"/>
      <c r="G108" s="46" t="s">
        <v>1307</v>
      </c>
      <c r="H108" s="46" t="s">
        <v>75</v>
      </c>
      <c r="I108" s="46" t="s">
        <v>76</v>
      </c>
      <c r="J108" s="46"/>
      <c r="K108" s="46" t="s">
        <v>77</v>
      </c>
      <c r="L108" s="46"/>
      <c r="M108" s="48">
        <v>1000</v>
      </c>
      <c r="N108" s="48">
        <v>10.5</v>
      </c>
      <c r="O108" s="48">
        <v>18.7</v>
      </c>
      <c r="P108" s="48">
        <v>21.5</v>
      </c>
      <c r="Q108" s="48">
        <v>197.6</v>
      </c>
      <c r="R108" s="48">
        <v>1.78</v>
      </c>
      <c r="S108" s="48">
        <v>1080</v>
      </c>
      <c r="T108" s="48">
        <v>1920</v>
      </c>
      <c r="U108" s="48">
        <v>2.1</v>
      </c>
      <c r="V108" s="48">
        <v>10494</v>
      </c>
      <c r="W108" s="48">
        <v>60</v>
      </c>
      <c r="X108" s="48">
        <v>86</v>
      </c>
      <c r="Y108" s="46" t="s">
        <v>114</v>
      </c>
      <c r="Z108" s="46" t="s">
        <v>83</v>
      </c>
      <c r="AA108" s="46"/>
      <c r="AB108" s="46"/>
      <c r="AC108" s="46" t="s">
        <v>80</v>
      </c>
      <c r="AD108" s="46" t="s">
        <v>81</v>
      </c>
      <c r="AE108" s="46" t="s">
        <v>146</v>
      </c>
      <c r="AF108" s="46" t="s">
        <v>97</v>
      </c>
      <c r="AG108" s="46" t="s">
        <v>98</v>
      </c>
      <c r="AH108" s="46"/>
      <c r="AI108" s="46" t="s">
        <v>99</v>
      </c>
      <c r="AJ108" s="46" t="s">
        <v>83</v>
      </c>
      <c r="AK108" s="46" t="s">
        <v>90</v>
      </c>
      <c r="AL108" s="46" t="s">
        <v>97</v>
      </c>
      <c r="AM108" s="46" t="s">
        <v>83</v>
      </c>
      <c r="AN108" s="46" t="s">
        <v>83</v>
      </c>
      <c r="AO108" s="46" t="s">
        <v>83</v>
      </c>
      <c r="AP108" s="46" t="s">
        <v>91</v>
      </c>
      <c r="AQ108" s="46"/>
      <c r="AR108" s="46" t="s">
        <v>81</v>
      </c>
      <c r="AS108" s="46" t="s">
        <v>100</v>
      </c>
      <c r="AT108" s="46"/>
      <c r="AU108" s="48">
        <v>1</v>
      </c>
      <c r="AV108" s="46" t="s">
        <v>81</v>
      </c>
      <c r="AW108" s="46" t="s">
        <v>81</v>
      </c>
      <c r="AX108" s="48">
        <v>250</v>
      </c>
      <c r="AY108" s="48">
        <v>285.5</v>
      </c>
      <c r="AZ108" s="48">
        <v>229.2</v>
      </c>
      <c r="BA108" s="48">
        <v>201.2</v>
      </c>
      <c r="BB108" s="46"/>
      <c r="BC108" s="46"/>
      <c r="BD108" s="48">
        <v>15.23</v>
      </c>
      <c r="BE108" s="46"/>
      <c r="BF108" s="48">
        <v>0.12</v>
      </c>
      <c r="BG108" s="46"/>
      <c r="BH108" s="46"/>
      <c r="BI108" s="48">
        <v>0.1</v>
      </c>
      <c r="BJ108" s="48">
        <v>47.39</v>
      </c>
      <c r="BK108" s="48">
        <v>47.39</v>
      </c>
      <c r="BL108" s="48">
        <v>50.6</v>
      </c>
      <c r="BM108" s="46"/>
      <c r="BN108" s="46"/>
      <c r="BO108" s="48">
        <v>0.14000000000000001</v>
      </c>
      <c r="BP108" s="48">
        <v>0.16</v>
      </c>
      <c r="BQ108" s="46"/>
      <c r="BR108" s="48">
        <v>15.37</v>
      </c>
      <c r="BS108" s="48">
        <v>48.04</v>
      </c>
      <c r="BT108" s="46"/>
      <c r="BU108" s="48">
        <v>0</v>
      </c>
      <c r="BV108" s="39">
        <v>144</v>
      </c>
      <c r="BW108" s="39">
        <f t="shared" si="6"/>
        <v>2</v>
      </c>
      <c r="BX108" s="39">
        <f>IF(COUNTIF($C$2:C108,C108)=1,1,0)</f>
        <v>1</v>
      </c>
      <c r="BY108" s="39">
        <f t="shared" si="7"/>
        <v>0</v>
      </c>
      <c r="BZ108" s="39" t="b">
        <f t="shared" si="8"/>
        <v>0</v>
      </c>
      <c r="CA108" s="39" t="b">
        <f t="array" ref="CA108">ISNUMBER(SEARCH("Touch Screen",$AI108))</f>
        <v>0</v>
      </c>
      <c r="CB108" s="39" t="b">
        <f t="array" ref="CB108">ISNUMBER(SEARCH("Occupancy Sensor",$AI108))</f>
        <v>0</v>
      </c>
      <c r="CC108" s="39" t="b">
        <f t="array" ref="CC108">ISNUMBER(SEARCH("Full Network Connectivity",$AI108))</f>
        <v>0</v>
      </c>
      <c r="CD108" s="49">
        <f t="shared" si="9"/>
        <v>47.378459999999997</v>
      </c>
      <c r="CE108" s="50">
        <f t="shared" si="11"/>
        <v>2.1</v>
      </c>
      <c r="CF108" s="39">
        <f t="shared" si="10"/>
        <v>2</v>
      </c>
      <c r="CG108" s="49">
        <f>IF($BW108=1,($Q108*'2. Monitor Criteria'!$C$4)+('2. Monitor Criteria'!$D$4*'1. Data'!$CE108)+'2. Monitor Criteria'!$C$6,IF('1. Data'!$BW108=2,($Q108*'2. Monitor Criteria'!$C$4)+('2. Monitor Criteria'!$D$4*'1. Data'!$CE108)+'2. Monitor Criteria'!$D$6,IF('1. Data'!$BW108=5,($Q108*'2. Monitor Criteria'!$C$4)+('2. Monitor Criteria'!$D$4*'1. Data'!$CE108)+'2. Monitor Criteria'!$F$6,($Q108*'2. Monitor Criteria'!$C$4)+('2. Monitor Criteria'!$D$4*'1. Data'!$CE108)+'2. Monitor Criteria'!$E$6)))</f>
        <v>42.693800000000003</v>
      </c>
      <c r="CH108" s="51">
        <f>CD108-('2. Monitor Criteria'!$D$4*CE108)</f>
        <v>38.999459999999999</v>
      </c>
      <c r="CI108" s="49">
        <f>IF($BY108=0,CH108,IF($BY108=1,CH108-('2. Monitor Criteria'!$B$10*'1. Data'!CG108),CH108-('2. Monitor Criteria'!$C$10*'1. Data'!CG108)))</f>
        <v>38.999459999999999</v>
      </c>
      <c r="CJ108" s="51">
        <f>IF($CA108=TRUE,CI108-(CG108*'2. Monitor Criteria'!$E$10),CI108)</f>
        <v>38.999459999999999</v>
      </c>
      <c r="CK108" s="51">
        <f>IF($BZ108=TRUE,CJ108-('1. Data'!CG108*'2. Monitor Criteria'!$D$10),CJ108)</f>
        <v>38.999459999999999</v>
      </c>
    </row>
    <row r="109" spans="1:89" s="39" customFormat="1" ht="15.75" customHeight="1" x14ac:dyDescent="0.2">
      <c r="A109" s="39">
        <v>145</v>
      </c>
      <c r="B109" s="46" t="s">
        <v>206</v>
      </c>
      <c r="C109" s="46" t="s">
        <v>286</v>
      </c>
      <c r="D109" s="47">
        <v>42640</v>
      </c>
      <c r="E109" s="46" t="s">
        <v>74</v>
      </c>
      <c r="F109" s="46"/>
      <c r="G109" s="46" t="s">
        <v>1307</v>
      </c>
      <c r="H109" s="46" t="s">
        <v>75</v>
      </c>
      <c r="I109" s="46" t="s">
        <v>76</v>
      </c>
      <c r="J109" s="46"/>
      <c r="K109" s="46" t="s">
        <v>77</v>
      </c>
      <c r="L109" s="46"/>
      <c r="M109" s="48">
        <v>1000</v>
      </c>
      <c r="N109" s="48">
        <v>11.3</v>
      </c>
      <c r="O109" s="48">
        <v>20</v>
      </c>
      <c r="P109" s="48">
        <v>23</v>
      </c>
      <c r="Q109" s="48">
        <v>226.05</v>
      </c>
      <c r="R109" s="48">
        <v>1.78</v>
      </c>
      <c r="S109" s="48">
        <v>1080</v>
      </c>
      <c r="T109" s="48">
        <v>1920</v>
      </c>
      <c r="U109" s="48">
        <v>2.1</v>
      </c>
      <c r="V109" s="48">
        <v>9173</v>
      </c>
      <c r="W109" s="48">
        <v>60</v>
      </c>
      <c r="X109" s="48">
        <v>32.6</v>
      </c>
      <c r="Y109" s="46" t="s">
        <v>114</v>
      </c>
      <c r="Z109" s="46" t="s">
        <v>83</v>
      </c>
      <c r="AA109" s="46"/>
      <c r="AB109" s="46"/>
      <c r="AC109" s="46" t="s">
        <v>80</v>
      </c>
      <c r="AD109" s="46" t="s">
        <v>81</v>
      </c>
      <c r="AE109" s="46" t="s">
        <v>146</v>
      </c>
      <c r="AF109" s="46" t="s">
        <v>97</v>
      </c>
      <c r="AG109" s="46" t="s">
        <v>98</v>
      </c>
      <c r="AH109" s="46"/>
      <c r="AI109" s="46" t="s">
        <v>99</v>
      </c>
      <c r="AJ109" s="46" t="s">
        <v>83</v>
      </c>
      <c r="AK109" s="46" t="s">
        <v>90</v>
      </c>
      <c r="AL109" s="46" t="s">
        <v>97</v>
      </c>
      <c r="AM109" s="46" t="s">
        <v>83</v>
      </c>
      <c r="AN109" s="46" t="s">
        <v>83</v>
      </c>
      <c r="AO109" s="46" t="s">
        <v>83</v>
      </c>
      <c r="AP109" s="46" t="s">
        <v>91</v>
      </c>
      <c r="AQ109" s="46"/>
      <c r="AR109" s="46" t="s">
        <v>81</v>
      </c>
      <c r="AS109" s="46" t="s">
        <v>100</v>
      </c>
      <c r="AT109" s="46"/>
      <c r="AU109" s="48">
        <v>1</v>
      </c>
      <c r="AV109" s="46" t="s">
        <v>81</v>
      </c>
      <c r="AW109" s="46" t="s">
        <v>81</v>
      </c>
      <c r="AX109" s="48">
        <v>250</v>
      </c>
      <c r="AY109" s="48">
        <v>277.2</v>
      </c>
      <c r="AZ109" s="48">
        <v>262.60000000000002</v>
      </c>
      <c r="BA109" s="48">
        <v>200.3</v>
      </c>
      <c r="BB109" s="46"/>
      <c r="BC109" s="46"/>
      <c r="BD109" s="48">
        <v>12.67</v>
      </c>
      <c r="BE109" s="46"/>
      <c r="BF109" s="48">
        <v>0.11</v>
      </c>
      <c r="BG109" s="46"/>
      <c r="BH109" s="46"/>
      <c r="BI109" s="48">
        <v>0.09</v>
      </c>
      <c r="BJ109" s="48">
        <v>39.479999999999997</v>
      </c>
      <c r="BK109" s="48">
        <v>39.479999999999997</v>
      </c>
      <c r="BL109" s="48">
        <v>50.82</v>
      </c>
      <c r="BM109" s="46"/>
      <c r="BN109" s="46"/>
      <c r="BO109" s="48">
        <v>0.13</v>
      </c>
      <c r="BP109" s="48">
        <v>0.15</v>
      </c>
      <c r="BQ109" s="46"/>
      <c r="BR109" s="48">
        <v>12.82</v>
      </c>
      <c r="BS109" s="48">
        <v>40.15</v>
      </c>
      <c r="BT109" s="46"/>
      <c r="BU109" s="48">
        <v>0</v>
      </c>
      <c r="BV109" s="39">
        <v>145</v>
      </c>
      <c r="BW109" s="39">
        <f t="shared" si="6"/>
        <v>3</v>
      </c>
      <c r="BX109" s="39">
        <f>IF(COUNTIF($C$2:C109,C109)=1,1,0)</f>
        <v>1</v>
      </c>
      <c r="BY109" s="39">
        <f t="shared" si="7"/>
        <v>0</v>
      </c>
      <c r="BZ109" s="39" t="b">
        <f t="shared" si="8"/>
        <v>0</v>
      </c>
      <c r="CA109" s="39" t="b">
        <f t="array" ref="CA109">ISNUMBER(SEARCH("Touch Screen",$AI109))</f>
        <v>0</v>
      </c>
      <c r="CB109" s="39" t="b">
        <f t="array" ref="CB109">ISNUMBER(SEARCH("Occupancy Sensor",$AI109))</f>
        <v>0</v>
      </c>
      <c r="CC109" s="39" t="b">
        <f t="array" ref="CC109">ISNUMBER(SEARCH("Full Network Connectivity",$AI109))</f>
        <v>0</v>
      </c>
      <c r="CD109" s="49">
        <f t="shared" si="9"/>
        <v>39.472560000000001</v>
      </c>
      <c r="CE109" s="50">
        <f t="shared" si="11"/>
        <v>2.1</v>
      </c>
      <c r="CF109" s="39">
        <f t="shared" si="10"/>
        <v>3</v>
      </c>
      <c r="CG109" s="49">
        <f>IF($BW109=1,($Q109*'2. Monitor Criteria'!$C$4)+('2. Monitor Criteria'!$D$4*'1. Data'!$CE109)+'2. Monitor Criteria'!$C$6,IF('1. Data'!$BW109=2,($Q109*'2. Monitor Criteria'!$C$4)+('2. Monitor Criteria'!$D$4*'1. Data'!$CE109)+'2. Monitor Criteria'!$D$6,IF('1. Data'!$BW109=5,($Q109*'2. Monitor Criteria'!$C$4)+('2. Monitor Criteria'!$D$4*'1. Data'!$CE109)+'2. Monitor Criteria'!$F$6,($Q109*'2. Monitor Criteria'!$C$4)+('2. Monitor Criteria'!$D$4*'1. Data'!$CE109)+'2. Monitor Criteria'!$E$6)))</f>
        <v>44.663150000000002</v>
      </c>
      <c r="CH109" s="51">
        <f>CD109-('2. Monitor Criteria'!$D$4*CE109)</f>
        <v>31.09356</v>
      </c>
      <c r="CI109" s="49">
        <f>IF($BY109=0,CH109,IF($BY109=1,CH109-('2. Monitor Criteria'!$B$10*'1. Data'!CG109),CH109-('2. Monitor Criteria'!$C$10*'1. Data'!CG109)))</f>
        <v>31.09356</v>
      </c>
      <c r="CJ109" s="51">
        <f>IF($CA109=TRUE,CI109-(CG109*'2. Monitor Criteria'!$E$10),CI109)</f>
        <v>31.09356</v>
      </c>
      <c r="CK109" s="51">
        <f>IF($BZ109=TRUE,CJ109-('1. Data'!CG109*'2. Monitor Criteria'!$D$10),CJ109)</f>
        <v>31.09356</v>
      </c>
    </row>
    <row r="110" spans="1:89" s="39" customFormat="1" ht="15.75" customHeight="1" x14ac:dyDescent="0.2">
      <c r="A110" s="39">
        <v>146</v>
      </c>
      <c r="B110" s="46" t="s">
        <v>206</v>
      </c>
      <c r="C110" s="46" t="s">
        <v>287</v>
      </c>
      <c r="D110" s="47">
        <v>42480</v>
      </c>
      <c r="E110" s="46" t="s">
        <v>74</v>
      </c>
      <c r="F110" s="46"/>
      <c r="G110" s="46" t="s">
        <v>1307</v>
      </c>
      <c r="H110" s="46" t="s">
        <v>75</v>
      </c>
      <c r="I110" s="46" t="s">
        <v>76</v>
      </c>
      <c r="J110" s="46"/>
      <c r="K110" s="46" t="s">
        <v>77</v>
      </c>
      <c r="L110" s="46"/>
      <c r="M110" s="48">
        <v>1000</v>
      </c>
      <c r="N110" s="48">
        <v>11.7</v>
      </c>
      <c r="O110" s="48">
        <v>20.8</v>
      </c>
      <c r="P110" s="48">
        <v>23.8</v>
      </c>
      <c r="Q110" s="48">
        <v>242.18</v>
      </c>
      <c r="R110" s="48">
        <v>1.78</v>
      </c>
      <c r="S110" s="48">
        <v>1080</v>
      </c>
      <c r="T110" s="48">
        <v>1920</v>
      </c>
      <c r="U110" s="48">
        <v>2.1</v>
      </c>
      <c r="V110" s="48">
        <v>8562</v>
      </c>
      <c r="W110" s="48">
        <v>60</v>
      </c>
      <c r="X110" s="48">
        <v>86</v>
      </c>
      <c r="Y110" s="46" t="s">
        <v>114</v>
      </c>
      <c r="Z110" s="46" t="s">
        <v>83</v>
      </c>
      <c r="AA110" s="46"/>
      <c r="AB110" s="46"/>
      <c r="AC110" s="46" t="s">
        <v>80</v>
      </c>
      <c r="AD110" s="46" t="s">
        <v>81</v>
      </c>
      <c r="AE110" s="46" t="s">
        <v>146</v>
      </c>
      <c r="AF110" s="46" t="s">
        <v>97</v>
      </c>
      <c r="AG110" s="46" t="s">
        <v>98</v>
      </c>
      <c r="AH110" s="46"/>
      <c r="AI110" s="46" t="s">
        <v>99</v>
      </c>
      <c r="AJ110" s="46" t="s">
        <v>83</v>
      </c>
      <c r="AK110" s="46" t="s">
        <v>90</v>
      </c>
      <c r="AL110" s="46" t="s">
        <v>97</v>
      </c>
      <c r="AM110" s="46" t="s">
        <v>83</v>
      </c>
      <c r="AN110" s="46" t="s">
        <v>83</v>
      </c>
      <c r="AO110" s="46" t="s">
        <v>83</v>
      </c>
      <c r="AP110" s="46" t="s">
        <v>91</v>
      </c>
      <c r="AQ110" s="46"/>
      <c r="AR110" s="46" t="s">
        <v>81</v>
      </c>
      <c r="AS110" s="46" t="s">
        <v>100</v>
      </c>
      <c r="AT110" s="46"/>
      <c r="AU110" s="48">
        <v>1</v>
      </c>
      <c r="AV110" s="46" t="s">
        <v>81</v>
      </c>
      <c r="AW110" s="46" t="s">
        <v>81</v>
      </c>
      <c r="AX110" s="48">
        <v>250</v>
      </c>
      <c r="AY110" s="48">
        <v>305.2</v>
      </c>
      <c r="AZ110" s="48">
        <v>248.4</v>
      </c>
      <c r="BA110" s="48">
        <v>202.1</v>
      </c>
      <c r="BB110" s="46"/>
      <c r="BC110" s="46"/>
      <c r="BD110" s="48">
        <v>14.75</v>
      </c>
      <c r="BE110" s="46"/>
      <c r="BF110" s="48">
        <v>0.34</v>
      </c>
      <c r="BG110" s="46"/>
      <c r="BH110" s="46"/>
      <c r="BI110" s="48">
        <v>0.11</v>
      </c>
      <c r="BJ110" s="48">
        <v>47.16</v>
      </c>
      <c r="BK110" s="48">
        <v>47.16</v>
      </c>
      <c r="BL110" s="48">
        <v>54.1</v>
      </c>
      <c r="BM110" s="46"/>
      <c r="BN110" s="46"/>
      <c r="BO110" s="48">
        <v>0.15</v>
      </c>
      <c r="BP110" s="48">
        <v>0.38</v>
      </c>
      <c r="BQ110" s="46"/>
      <c r="BR110" s="48">
        <v>14.91</v>
      </c>
      <c r="BS110" s="48">
        <v>47.84</v>
      </c>
      <c r="BT110" s="46"/>
      <c r="BU110" s="48">
        <v>0</v>
      </c>
      <c r="BV110" s="39">
        <v>146</v>
      </c>
      <c r="BW110" s="39">
        <f t="shared" si="6"/>
        <v>3</v>
      </c>
      <c r="BX110" s="39">
        <f>IF(COUNTIF($C$2:C110,C110)=1,1,0)</f>
        <v>1</v>
      </c>
      <c r="BY110" s="39">
        <f t="shared" si="7"/>
        <v>0</v>
      </c>
      <c r="BZ110" s="39" t="b">
        <f t="shared" si="8"/>
        <v>0</v>
      </c>
      <c r="CA110" s="39" t="b">
        <f t="array" ref="CA110">ISNUMBER(SEARCH("Touch Screen",$AI110))</f>
        <v>0</v>
      </c>
      <c r="CB110" s="39" t="b">
        <f t="array" ref="CB110">ISNUMBER(SEARCH("Occupancy Sensor",$AI110))</f>
        <v>0</v>
      </c>
      <c r="CC110" s="39" t="b">
        <f t="array" ref="CC110">ISNUMBER(SEARCH("Full Network Connectivity",$AI110))</f>
        <v>0</v>
      </c>
      <c r="CD110" s="49">
        <f t="shared" si="9"/>
        <v>47.159459999999996</v>
      </c>
      <c r="CE110" s="50">
        <f t="shared" si="11"/>
        <v>2.1</v>
      </c>
      <c r="CF110" s="39">
        <f t="shared" si="10"/>
        <v>3</v>
      </c>
      <c r="CG110" s="49">
        <f>IF($BW110=1,($Q110*'2. Monitor Criteria'!$C$4)+('2. Monitor Criteria'!$D$4*'1. Data'!$CE110)+'2. Monitor Criteria'!$C$6,IF('1. Data'!$BW110=2,($Q110*'2. Monitor Criteria'!$C$4)+('2. Monitor Criteria'!$D$4*'1. Data'!$CE110)+'2. Monitor Criteria'!$D$6,IF('1. Data'!$BW110=5,($Q110*'2. Monitor Criteria'!$C$4)+('2. Monitor Criteria'!$D$4*'1. Data'!$CE110)+'2. Monitor Criteria'!$F$6,($Q110*'2. Monitor Criteria'!$C$4)+('2. Monitor Criteria'!$D$4*'1. Data'!$CE110)+'2. Monitor Criteria'!$E$6)))</f>
        <v>46.647140000000007</v>
      </c>
      <c r="CH110" s="51">
        <f>CD110-('2. Monitor Criteria'!$D$4*CE110)</f>
        <v>38.780459999999991</v>
      </c>
      <c r="CI110" s="49">
        <f>IF($BY110=0,CH110,IF($BY110=1,CH110-('2. Monitor Criteria'!$B$10*'1. Data'!CG110),CH110-('2. Monitor Criteria'!$C$10*'1. Data'!CG110)))</f>
        <v>38.780459999999991</v>
      </c>
      <c r="CJ110" s="51">
        <f>IF($CA110=TRUE,CI110-(CG110*'2. Monitor Criteria'!$E$10),CI110)</f>
        <v>38.780459999999991</v>
      </c>
      <c r="CK110" s="51">
        <f>IF($BZ110=TRUE,CJ110-('1. Data'!CG110*'2. Monitor Criteria'!$D$10),CJ110)</f>
        <v>38.780459999999991</v>
      </c>
    </row>
    <row r="111" spans="1:89" s="39" customFormat="1" ht="15.75" customHeight="1" x14ac:dyDescent="0.2">
      <c r="A111" s="39">
        <v>147</v>
      </c>
      <c r="B111" s="46" t="s">
        <v>206</v>
      </c>
      <c r="C111" s="46" t="s">
        <v>288</v>
      </c>
      <c r="D111" s="47">
        <v>42607</v>
      </c>
      <c r="E111" s="46" t="s">
        <v>74</v>
      </c>
      <c r="F111" s="46" t="s">
        <v>103</v>
      </c>
      <c r="G111" s="46" t="s">
        <v>1307</v>
      </c>
      <c r="H111" s="46" t="s">
        <v>75</v>
      </c>
      <c r="I111" s="46" t="s">
        <v>88</v>
      </c>
      <c r="J111" s="46" t="s">
        <v>103</v>
      </c>
      <c r="K111" s="46" t="s">
        <v>77</v>
      </c>
      <c r="L111" s="46" t="s">
        <v>103</v>
      </c>
      <c r="M111" s="48">
        <v>1000</v>
      </c>
      <c r="N111" s="48">
        <v>13.2</v>
      </c>
      <c r="O111" s="48">
        <v>23.5</v>
      </c>
      <c r="P111" s="48">
        <v>27</v>
      </c>
      <c r="Q111" s="48">
        <v>311.67</v>
      </c>
      <c r="R111" s="48">
        <v>1.78</v>
      </c>
      <c r="S111" s="48">
        <v>1080</v>
      </c>
      <c r="T111" s="48">
        <v>1920</v>
      </c>
      <c r="U111" s="48">
        <v>2.1</v>
      </c>
      <c r="V111" s="48">
        <v>6653</v>
      </c>
      <c r="W111" s="48">
        <v>60</v>
      </c>
      <c r="X111" s="48">
        <v>32.200000000000003</v>
      </c>
      <c r="Y111" s="46" t="s">
        <v>78</v>
      </c>
      <c r="Z111" s="46" t="s">
        <v>83</v>
      </c>
      <c r="AA111" s="46"/>
      <c r="AB111" s="46"/>
      <c r="AC111" s="46" t="s">
        <v>80</v>
      </c>
      <c r="AD111" s="46" t="s">
        <v>80</v>
      </c>
      <c r="AE111" s="46" t="s">
        <v>154</v>
      </c>
      <c r="AF111" s="46" t="s">
        <v>103</v>
      </c>
      <c r="AG111" s="46" t="s">
        <v>99</v>
      </c>
      <c r="AH111" s="46" t="s">
        <v>103</v>
      </c>
      <c r="AI111" s="46" t="s">
        <v>99</v>
      </c>
      <c r="AJ111" s="46" t="s">
        <v>83</v>
      </c>
      <c r="AK111" s="46" t="s">
        <v>90</v>
      </c>
      <c r="AL111" s="46" t="s">
        <v>103</v>
      </c>
      <c r="AM111" s="46" t="s">
        <v>83</v>
      </c>
      <c r="AN111" s="46" t="s">
        <v>83</v>
      </c>
      <c r="AO111" s="46" t="s">
        <v>83</v>
      </c>
      <c r="AP111" s="46" t="s">
        <v>91</v>
      </c>
      <c r="AQ111" s="46" t="s">
        <v>103</v>
      </c>
      <c r="AR111" s="46" t="s">
        <v>81</v>
      </c>
      <c r="AS111" s="46" t="s">
        <v>86</v>
      </c>
      <c r="AT111" s="46" t="s">
        <v>103</v>
      </c>
      <c r="AU111" s="48">
        <v>5</v>
      </c>
      <c r="AV111" s="46" t="s">
        <v>81</v>
      </c>
      <c r="AW111" s="46" t="s">
        <v>80</v>
      </c>
      <c r="AX111" s="48">
        <v>250</v>
      </c>
      <c r="AY111" s="48">
        <v>262.10000000000002</v>
      </c>
      <c r="AZ111" s="48">
        <v>262.10000000000002</v>
      </c>
      <c r="BA111" s="48">
        <v>200</v>
      </c>
      <c r="BB111" s="46"/>
      <c r="BC111" s="46"/>
      <c r="BD111" s="48">
        <v>18.38</v>
      </c>
      <c r="BE111" s="46"/>
      <c r="BF111" s="48">
        <v>0.16</v>
      </c>
      <c r="BG111" s="46"/>
      <c r="BH111" s="46"/>
      <c r="BI111" s="48">
        <v>0.1</v>
      </c>
      <c r="BJ111" s="48">
        <v>57.26</v>
      </c>
      <c r="BK111" s="48">
        <v>57.26</v>
      </c>
      <c r="BL111" s="48">
        <v>64</v>
      </c>
      <c r="BM111" s="46"/>
      <c r="BN111" s="46"/>
      <c r="BO111" s="48">
        <v>0.15</v>
      </c>
      <c r="BP111" s="48">
        <v>0.2</v>
      </c>
      <c r="BQ111" s="46"/>
      <c r="BR111" s="48">
        <v>18.600000000000001</v>
      </c>
      <c r="BS111" s="48">
        <v>58.17</v>
      </c>
      <c r="BT111" s="46"/>
      <c r="BU111" s="48">
        <v>0</v>
      </c>
      <c r="BV111" s="39">
        <v>147</v>
      </c>
      <c r="BW111" s="39">
        <f t="shared" si="6"/>
        <v>4</v>
      </c>
      <c r="BX111" s="39">
        <f>IF(COUNTIF($C$2:C111,C111)=1,1,0)</f>
        <v>1</v>
      </c>
      <c r="BY111" s="39">
        <f t="shared" si="7"/>
        <v>0</v>
      </c>
      <c r="BZ111" s="39" t="b">
        <f t="shared" si="8"/>
        <v>0</v>
      </c>
      <c r="CA111" s="39" t="b">
        <f t="array" ref="CA111">ISNUMBER(SEARCH("Touch Screen",$AI111))</f>
        <v>0</v>
      </c>
      <c r="CB111" s="39" t="b">
        <f t="array" ref="CB111">ISNUMBER(SEARCH("Occupancy Sensor",$AI111))</f>
        <v>0</v>
      </c>
      <c r="CC111" s="39" t="b">
        <f t="array" ref="CC111">ISNUMBER(SEARCH("Full Network Connectivity",$AI111))</f>
        <v>0</v>
      </c>
      <c r="CD111" s="49">
        <f t="shared" si="9"/>
        <v>57.264119999999991</v>
      </c>
      <c r="CE111" s="50">
        <f t="shared" si="11"/>
        <v>2.1</v>
      </c>
      <c r="CF111" s="39">
        <f t="shared" si="10"/>
        <v>4</v>
      </c>
      <c r="CG111" s="49">
        <f>IF($BW111=1,($Q111*'2. Monitor Criteria'!$C$4)+('2. Monitor Criteria'!$D$4*'1. Data'!$CE111)+'2. Monitor Criteria'!$C$6,IF('1. Data'!$BW111=2,($Q111*'2. Monitor Criteria'!$C$4)+('2. Monitor Criteria'!$D$4*'1. Data'!$CE111)+'2. Monitor Criteria'!$D$6,IF('1. Data'!$BW111=5,($Q111*'2. Monitor Criteria'!$C$4)+('2. Monitor Criteria'!$D$4*'1. Data'!$CE111)+'2. Monitor Criteria'!$F$6,($Q111*'2. Monitor Criteria'!$C$4)+('2. Monitor Criteria'!$D$4*'1. Data'!$CE111)+'2. Monitor Criteria'!$E$6)))</f>
        <v>55.194410000000005</v>
      </c>
      <c r="CH111" s="51">
        <f>CD111-('2. Monitor Criteria'!$D$4*CE111)</f>
        <v>48.885119999999986</v>
      </c>
      <c r="CI111" s="49">
        <f>IF($BY111=0,CH111,IF($BY111=1,CH111-('2. Monitor Criteria'!$B$10*'1. Data'!CG111),CH111-('2. Monitor Criteria'!$C$10*'1. Data'!CG111)))</f>
        <v>48.885119999999986</v>
      </c>
      <c r="CJ111" s="51">
        <f>IF($CA111=TRUE,CI111-(CG111*'2. Monitor Criteria'!$E$10),CI111)</f>
        <v>48.885119999999986</v>
      </c>
      <c r="CK111" s="51">
        <f>IF($BZ111=TRUE,CJ111-('1. Data'!CG111*'2. Monitor Criteria'!$D$10),CJ111)</f>
        <v>48.885119999999986</v>
      </c>
    </row>
    <row r="112" spans="1:89" s="39" customFormat="1" ht="15.75" customHeight="1" x14ac:dyDescent="0.2">
      <c r="A112" s="39">
        <v>153</v>
      </c>
      <c r="B112" s="46" t="s">
        <v>289</v>
      </c>
      <c r="C112" s="46" t="s">
        <v>290</v>
      </c>
      <c r="D112" s="47">
        <v>42628</v>
      </c>
      <c r="E112" s="46" t="s">
        <v>74</v>
      </c>
      <c r="F112" s="46" t="s">
        <v>103</v>
      </c>
      <c r="G112" s="46" t="s">
        <v>1307</v>
      </c>
      <c r="H112" s="46" t="s">
        <v>75</v>
      </c>
      <c r="I112" s="46" t="s">
        <v>88</v>
      </c>
      <c r="J112" s="46" t="s">
        <v>103</v>
      </c>
      <c r="K112" s="46" t="s">
        <v>77</v>
      </c>
      <c r="L112" s="46" t="s">
        <v>103</v>
      </c>
      <c r="M112" s="48">
        <v>1000</v>
      </c>
      <c r="N112" s="48">
        <v>11.7</v>
      </c>
      <c r="O112" s="48">
        <v>20.8</v>
      </c>
      <c r="P112" s="48">
        <v>23.8</v>
      </c>
      <c r="Q112" s="48">
        <v>242.18</v>
      </c>
      <c r="R112" s="48">
        <v>1.78</v>
      </c>
      <c r="S112" s="48">
        <v>1080</v>
      </c>
      <c r="T112" s="48">
        <v>1920</v>
      </c>
      <c r="U112" s="48">
        <v>2.1</v>
      </c>
      <c r="V112" s="48">
        <v>8562</v>
      </c>
      <c r="W112" s="48">
        <v>60</v>
      </c>
      <c r="X112" s="48">
        <v>33.200000000000003</v>
      </c>
      <c r="Y112" s="46" t="s">
        <v>83</v>
      </c>
      <c r="Z112" s="46" t="s">
        <v>83</v>
      </c>
      <c r="AA112" s="46"/>
      <c r="AB112" s="46"/>
      <c r="AC112" s="46" t="s">
        <v>81</v>
      </c>
      <c r="AD112" s="46" t="s">
        <v>80</v>
      </c>
      <c r="AE112" s="46" t="s">
        <v>291</v>
      </c>
      <c r="AF112" s="46" t="s">
        <v>103</v>
      </c>
      <c r="AG112" s="46" t="s">
        <v>292</v>
      </c>
      <c r="AH112" s="46" t="s">
        <v>103</v>
      </c>
      <c r="AI112" s="46" t="s">
        <v>99</v>
      </c>
      <c r="AJ112" s="46" t="s">
        <v>83</v>
      </c>
      <c r="AK112" s="46" t="s">
        <v>84</v>
      </c>
      <c r="AL112" s="46" t="s">
        <v>103</v>
      </c>
      <c r="AM112" s="46" t="s">
        <v>83</v>
      </c>
      <c r="AN112" s="46" t="s">
        <v>83</v>
      </c>
      <c r="AO112" s="46" t="s">
        <v>83</v>
      </c>
      <c r="AP112" s="46" t="s">
        <v>91</v>
      </c>
      <c r="AQ112" s="46" t="s">
        <v>103</v>
      </c>
      <c r="AR112" s="46" t="s">
        <v>81</v>
      </c>
      <c r="AS112" s="46" t="s">
        <v>86</v>
      </c>
      <c r="AT112" s="46" t="s">
        <v>103</v>
      </c>
      <c r="AU112" s="48">
        <v>1</v>
      </c>
      <c r="AV112" s="46" t="s">
        <v>81</v>
      </c>
      <c r="AW112" s="46" t="s">
        <v>81</v>
      </c>
      <c r="AX112" s="48">
        <v>250</v>
      </c>
      <c r="AY112" s="48">
        <v>265.3</v>
      </c>
      <c r="AZ112" s="48">
        <v>195.6</v>
      </c>
      <c r="BA112" s="48">
        <v>200</v>
      </c>
      <c r="BB112" s="46"/>
      <c r="BC112" s="46"/>
      <c r="BD112" s="48">
        <v>13.15</v>
      </c>
      <c r="BE112" s="46"/>
      <c r="BF112" s="48">
        <v>0.27</v>
      </c>
      <c r="BG112" s="48">
        <v>0.27</v>
      </c>
      <c r="BH112" s="46"/>
      <c r="BI112" s="48">
        <v>0.25</v>
      </c>
      <c r="BJ112" s="48">
        <v>41.86</v>
      </c>
      <c r="BK112" s="48">
        <v>41.86</v>
      </c>
      <c r="BL112" s="48">
        <v>54.1</v>
      </c>
      <c r="BM112" s="46"/>
      <c r="BN112" s="46"/>
      <c r="BO112" s="48">
        <v>0.28999999999999998</v>
      </c>
      <c r="BP112" s="48">
        <v>0.32</v>
      </c>
      <c r="BQ112" s="48">
        <v>0.32</v>
      </c>
      <c r="BR112" s="48">
        <v>13.36</v>
      </c>
      <c r="BS112" s="48">
        <v>42.78</v>
      </c>
      <c r="BT112" s="46"/>
      <c r="BU112" s="48">
        <v>0</v>
      </c>
      <c r="BV112" s="39">
        <v>153</v>
      </c>
      <c r="BW112" s="39">
        <f t="shared" si="6"/>
        <v>3</v>
      </c>
      <c r="BX112" s="39">
        <f>IF(COUNTIF($C$2:C112,C112)=1,1,0)</f>
        <v>1</v>
      </c>
      <c r="BY112" s="39">
        <f t="shared" si="7"/>
        <v>0</v>
      </c>
      <c r="BZ112" s="39" t="b">
        <f t="shared" si="8"/>
        <v>0</v>
      </c>
      <c r="CA112" s="39" t="b">
        <f t="array" ref="CA112">ISNUMBER(SEARCH("Touch Screen",$AI112))</f>
        <v>0</v>
      </c>
      <c r="CB112" s="39" t="b">
        <f t="array" ref="CB112">ISNUMBER(SEARCH("Occupancy Sensor",$AI112))</f>
        <v>0</v>
      </c>
      <c r="CC112" s="39" t="b">
        <f t="array" ref="CC112">ISNUMBER(SEARCH("Full Network Connectivity",$AI112))</f>
        <v>0</v>
      </c>
      <c r="CD112" s="49">
        <f t="shared" si="9"/>
        <v>41.85528</v>
      </c>
      <c r="CE112" s="50">
        <f t="shared" si="11"/>
        <v>2.1</v>
      </c>
      <c r="CF112" s="39">
        <f t="shared" si="10"/>
        <v>3</v>
      </c>
      <c r="CG112" s="49">
        <f>IF($BW112=1,($Q112*'2. Monitor Criteria'!$C$4)+('2. Monitor Criteria'!$D$4*'1. Data'!$CE112)+'2. Monitor Criteria'!$C$6,IF('1. Data'!$BW112=2,($Q112*'2. Monitor Criteria'!$C$4)+('2. Monitor Criteria'!$D$4*'1. Data'!$CE112)+'2. Monitor Criteria'!$D$6,IF('1. Data'!$BW112=5,($Q112*'2. Monitor Criteria'!$C$4)+('2. Monitor Criteria'!$D$4*'1. Data'!$CE112)+'2. Monitor Criteria'!$F$6,($Q112*'2. Monitor Criteria'!$C$4)+('2. Monitor Criteria'!$D$4*'1. Data'!$CE112)+'2. Monitor Criteria'!$E$6)))</f>
        <v>46.647140000000007</v>
      </c>
      <c r="CH112" s="51">
        <f>CD112-('2. Monitor Criteria'!$D$4*CE112)</f>
        <v>33.476280000000003</v>
      </c>
      <c r="CI112" s="49">
        <f>IF($BY112=0,CH112,IF($BY112=1,CH112-('2. Monitor Criteria'!$B$10*'1. Data'!CG112),CH112-('2. Monitor Criteria'!$C$10*'1. Data'!CG112)))</f>
        <v>33.476280000000003</v>
      </c>
      <c r="CJ112" s="51">
        <f>IF($CA112=TRUE,CI112-(CG112*'2. Monitor Criteria'!$E$10),CI112)</f>
        <v>33.476280000000003</v>
      </c>
      <c r="CK112" s="51">
        <f>IF($BZ112=TRUE,CJ112-('1. Data'!CG112*'2. Monitor Criteria'!$D$10),CJ112)</f>
        <v>33.476280000000003</v>
      </c>
    </row>
    <row r="113" spans="1:89" s="39" customFormat="1" ht="15.75" customHeight="1" x14ac:dyDescent="0.2">
      <c r="A113" s="39">
        <v>154</v>
      </c>
      <c r="B113" s="46" t="s">
        <v>289</v>
      </c>
      <c r="C113" s="46" t="s">
        <v>293</v>
      </c>
      <c r="D113" s="47">
        <v>42045</v>
      </c>
      <c r="E113" s="46" t="s">
        <v>74</v>
      </c>
      <c r="F113" s="46"/>
      <c r="G113" s="46" t="s">
        <v>1307</v>
      </c>
      <c r="H113" s="46" t="s">
        <v>75</v>
      </c>
      <c r="I113" s="46" t="s">
        <v>88</v>
      </c>
      <c r="J113" s="46"/>
      <c r="K113" s="46" t="s">
        <v>77</v>
      </c>
      <c r="L113" s="46"/>
      <c r="M113" s="48">
        <v>1000</v>
      </c>
      <c r="N113" s="48">
        <v>11.7</v>
      </c>
      <c r="O113" s="48">
        <v>20.7</v>
      </c>
      <c r="P113" s="48">
        <v>23.6</v>
      </c>
      <c r="Q113" s="48">
        <v>237.99</v>
      </c>
      <c r="R113" s="48">
        <v>1.78</v>
      </c>
      <c r="S113" s="48">
        <v>1080</v>
      </c>
      <c r="T113" s="48">
        <v>1920</v>
      </c>
      <c r="U113" s="48">
        <v>2.1</v>
      </c>
      <c r="V113" s="48">
        <v>179</v>
      </c>
      <c r="W113" s="48">
        <v>60</v>
      </c>
      <c r="X113" s="48">
        <v>1</v>
      </c>
      <c r="Y113" s="46" t="s">
        <v>78</v>
      </c>
      <c r="Z113" s="46" t="s">
        <v>83</v>
      </c>
      <c r="AA113" s="46"/>
      <c r="AB113" s="46"/>
      <c r="AC113" s="46" t="s">
        <v>81</v>
      </c>
      <c r="AD113" s="46" t="s">
        <v>81</v>
      </c>
      <c r="AE113" s="46" t="s">
        <v>294</v>
      </c>
      <c r="AF113" s="46" t="s">
        <v>295</v>
      </c>
      <c r="AG113" s="46" t="s">
        <v>83</v>
      </c>
      <c r="AH113" s="46"/>
      <c r="AI113" s="46" t="s">
        <v>83</v>
      </c>
      <c r="AJ113" s="46" t="s">
        <v>83</v>
      </c>
      <c r="AK113" s="46" t="s">
        <v>84</v>
      </c>
      <c r="AL113" s="46" t="s">
        <v>295</v>
      </c>
      <c r="AM113" s="46" t="s">
        <v>83</v>
      </c>
      <c r="AN113" s="46" t="s">
        <v>83</v>
      </c>
      <c r="AO113" s="46" t="s">
        <v>83</v>
      </c>
      <c r="AP113" s="46" t="s">
        <v>91</v>
      </c>
      <c r="AQ113" s="46"/>
      <c r="AR113" s="46" t="s">
        <v>81</v>
      </c>
      <c r="AS113" s="46" t="s">
        <v>86</v>
      </c>
      <c r="AT113" s="46"/>
      <c r="AU113" s="48">
        <v>1</v>
      </c>
      <c r="AV113" s="46" t="s">
        <v>81</v>
      </c>
      <c r="AW113" s="46" t="s">
        <v>81</v>
      </c>
      <c r="AX113" s="48">
        <v>228.2</v>
      </c>
      <c r="AY113" s="48">
        <v>272.60000000000002</v>
      </c>
      <c r="AZ113" s="48">
        <v>228.2</v>
      </c>
      <c r="BA113" s="48">
        <v>203</v>
      </c>
      <c r="BB113" s="46"/>
      <c r="BC113" s="46"/>
      <c r="BD113" s="48">
        <v>13.64</v>
      </c>
      <c r="BE113" s="46"/>
      <c r="BF113" s="48">
        <v>0.28999999999999998</v>
      </c>
      <c r="BG113" s="48">
        <v>0.16</v>
      </c>
      <c r="BH113" s="48">
        <v>0.5</v>
      </c>
      <c r="BI113" s="48">
        <v>0.26</v>
      </c>
      <c r="BJ113" s="48">
        <v>43.47</v>
      </c>
      <c r="BK113" s="48">
        <v>43.47</v>
      </c>
      <c r="BL113" s="48">
        <v>50.6</v>
      </c>
      <c r="BM113" s="46"/>
      <c r="BN113" s="46"/>
      <c r="BO113" s="48">
        <v>0.36</v>
      </c>
      <c r="BP113" s="48">
        <v>0.4</v>
      </c>
      <c r="BQ113" s="48">
        <v>0.25</v>
      </c>
      <c r="BR113" s="48">
        <v>13.78</v>
      </c>
      <c r="BS113" s="48">
        <v>44.51</v>
      </c>
      <c r="BT113" s="46"/>
      <c r="BU113" s="48">
        <v>1</v>
      </c>
      <c r="BV113" s="39">
        <v>154</v>
      </c>
      <c r="BW113" s="39">
        <f t="shared" si="6"/>
        <v>3</v>
      </c>
      <c r="BX113" s="39">
        <f>IF(COUNTIF($C$2:C113,C113)=1,1,0)</f>
        <v>1</v>
      </c>
      <c r="BY113" s="39">
        <f t="shared" si="7"/>
        <v>0</v>
      </c>
      <c r="BZ113" s="39" t="b">
        <f t="shared" si="8"/>
        <v>0</v>
      </c>
      <c r="CA113" s="39" t="b">
        <f t="array" ref="CA113">ISNUMBER(SEARCH("Touch Screen",$AI113))</f>
        <v>0</v>
      </c>
      <c r="CB113" s="39" t="b">
        <f t="array" ref="CB113">ISNUMBER(SEARCH("Occupancy Sensor",$AI113))</f>
        <v>0</v>
      </c>
      <c r="CC113" s="39" t="b">
        <f t="array" ref="CC113">ISNUMBER(SEARCH("Full Network Connectivity",$AI113))</f>
        <v>0</v>
      </c>
      <c r="CD113" s="49">
        <f t="shared" si="9"/>
        <v>43.471499999999999</v>
      </c>
      <c r="CE113" s="50">
        <f t="shared" si="11"/>
        <v>2.1</v>
      </c>
      <c r="CF113" s="39">
        <f t="shared" si="10"/>
        <v>3</v>
      </c>
      <c r="CG113" s="49">
        <f>IF($BW113=1,($Q113*'2. Monitor Criteria'!$C$4)+('2. Monitor Criteria'!$D$4*'1. Data'!$CE113)+'2. Monitor Criteria'!$C$6,IF('1. Data'!$BW113=2,($Q113*'2. Monitor Criteria'!$C$4)+('2. Monitor Criteria'!$D$4*'1. Data'!$CE113)+'2. Monitor Criteria'!$D$6,IF('1. Data'!$BW113=5,($Q113*'2. Monitor Criteria'!$C$4)+('2. Monitor Criteria'!$D$4*'1. Data'!$CE113)+'2. Monitor Criteria'!$F$6,($Q113*'2. Monitor Criteria'!$C$4)+('2. Monitor Criteria'!$D$4*'1. Data'!$CE113)+'2. Monitor Criteria'!$E$6)))</f>
        <v>46.131770000000003</v>
      </c>
      <c r="CH113" s="51">
        <f>CD113-('2. Monitor Criteria'!$D$4*CE113)</f>
        <v>35.092500000000001</v>
      </c>
      <c r="CI113" s="49">
        <f>IF($BY113=0,CH113,IF($BY113=1,CH113-('2. Monitor Criteria'!$B$10*'1. Data'!CG113),CH113-('2. Monitor Criteria'!$C$10*'1. Data'!CG113)))</f>
        <v>35.092500000000001</v>
      </c>
      <c r="CJ113" s="51">
        <f>IF($CA113=TRUE,CI113-(CG113*'2. Monitor Criteria'!$E$10),CI113)</f>
        <v>35.092500000000001</v>
      </c>
      <c r="CK113" s="51">
        <f>IF($BZ113=TRUE,CJ113-('1. Data'!CG113*'2. Monitor Criteria'!$D$10),CJ113)</f>
        <v>35.092500000000001</v>
      </c>
    </row>
    <row r="114" spans="1:89" s="39" customFormat="1" ht="15.75" customHeight="1" x14ac:dyDescent="0.2">
      <c r="A114" s="39">
        <v>155</v>
      </c>
      <c r="B114" s="46" t="s">
        <v>289</v>
      </c>
      <c r="C114" s="46" t="s">
        <v>296</v>
      </c>
      <c r="D114" s="47">
        <v>42690</v>
      </c>
      <c r="E114" s="46" t="s">
        <v>74</v>
      </c>
      <c r="F114" s="46" t="s">
        <v>103</v>
      </c>
      <c r="G114" s="46" t="s">
        <v>1307</v>
      </c>
      <c r="H114" s="46" t="s">
        <v>75</v>
      </c>
      <c r="I114" s="46" t="s">
        <v>85</v>
      </c>
      <c r="J114" s="46" t="s">
        <v>119</v>
      </c>
      <c r="K114" s="46" t="s">
        <v>77</v>
      </c>
      <c r="L114" s="46" t="s">
        <v>103</v>
      </c>
      <c r="M114" s="48">
        <v>1000</v>
      </c>
      <c r="N114" s="48">
        <v>13.2</v>
      </c>
      <c r="O114" s="48">
        <v>23.5</v>
      </c>
      <c r="P114" s="48">
        <v>27</v>
      </c>
      <c r="Q114" s="48">
        <v>311.67</v>
      </c>
      <c r="R114" s="48">
        <v>1.78</v>
      </c>
      <c r="S114" s="48">
        <v>1080</v>
      </c>
      <c r="T114" s="48">
        <v>1920</v>
      </c>
      <c r="U114" s="48">
        <v>2.1</v>
      </c>
      <c r="V114" s="48">
        <v>6653</v>
      </c>
      <c r="W114" s="48">
        <v>60</v>
      </c>
      <c r="X114" s="48">
        <v>32.200000000000003</v>
      </c>
      <c r="Y114" s="46" t="s">
        <v>83</v>
      </c>
      <c r="Z114" s="46" t="s">
        <v>83</v>
      </c>
      <c r="AA114" s="46"/>
      <c r="AB114" s="46"/>
      <c r="AC114" s="46" t="s">
        <v>81</v>
      </c>
      <c r="AD114" s="46" t="s">
        <v>80</v>
      </c>
      <c r="AE114" s="46" t="s">
        <v>105</v>
      </c>
      <c r="AF114" s="46" t="s">
        <v>103</v>
      </c>
      <c r="AG114" s="46" t="s">
        <v>99</v>
      </c>
      <c r="AH114" s="46" t="s">
        <v>103</v>
      </c>
      <c r="AI114" s="46" t="s">
        <v>99</v>
      </c>
      <c r="AJ114" s="46" t="s">
        <v>83</v>
      </c>
      <c r="AK114" s="46" t="s">
        <v>90</v>
      </c>
      <c r="AL114" s="46" t="s">
        <v>103</v>
      </c>
      <c r="AM114" s="46" t="s">
        <v>83</v>
      </c>
      <c r="AN114" s="46" t="s">
        <v>83</v>
      </c>
      <c r="AO114" s="46" t="s">
        <v>83</v>
      </c>
      <c r="AP114" s="46" t="s">
        <v>91</v>
      </c>
      <c r="AQ114" s="46" t="s">
        <v>103</v>
      </c>
      <c r="AR114" s="46" t="s">
        <v>81</v>
      </c>
      <c r="AS114" s="46" t="s">
        <v>86</v>
      </c>
      <c r="AT114" s="46" t="s">
        <v>103</v>
      </c>
      <c r="AU114" s="48">
        <v>5</v>
      </c>
      <c r="AV114" s="46" t="s">
        <v>81</v>
      </c>
      <c r="AW114" s="46" t="s">
        <v>81</v>
      </c>
      <c r="AX114" s="48">
        <v>250</v>
      </c>
      <c r="AY114" s="48">
        <v>264.2</v>
      </c>
      <c r="AZ114" s="48">
        <v>252.3</v>
      </c>
      <c r="BA114" s="48">
        <v>200</v>
      </c>
      <c r="BB114" s="46"/>
      <c r="BC114" s="46"/>
      <c r="BD114" s="48">
        <v>18.41</v>
      </c>
      <c r="BE114" s="46"/>
      <c r="BF114" s="48">
        <v>0.3</v>
      </c>
      <c r="BG114" s="46"/>
      <c r="BH114" s="46"/>
      <c r="BI114" s="48">
        <v>0.15</v>
      </c>
      <c r="BJ114" s="48">
        <v>58.13</v>
      </c>
      <c r="BK114" s="48">
        <v>58.13</v>
      </c>
      <c r="BL114" s="48">
        <v>64</v>
      </c>
      <c r="BM114" s="46"/>
      <c r="BN114" s="46"/>
      <c r="BO114" s="48">
        <v>0.19</v>
      </c>
      <c r="BP114" s="48">
        <v>0.33</v>
      </c>
      <c r="BQ114" s="46"/>
      <c r="BR114" s="48">
        <v>18.510000000000002</v>
      </c>
      <c r="BS114" s="48">
        <v>58.64</v>
      </c>
      <c r="BT114" s="46"/>
      <c r="BU114" s="48">
        <v>0</v>
      </c>
      <c r="BV114" s="39">
        <v>155</v>
      </c>
      <c r="BW114" s="39">
        <f t="shared" si="6"/>
        <v>4</v>
      </c>
      <c r="BX114" s="39">
        <f>IF(COUNTIF($C$2:C114,C114)=1,1,0)</f>
        <v>1</v>
      </c>
      <c r="BY114" s="39">
        <f t="shared" si="7"/>
        <v>0</v>
      </c>
      <c r="BZ114" s="39" t="b">
        <f t="shared" si="8"/>
        <v>0</v>
      </c>
      <c r="CA114" s="39" t="b">
        <f t="array" ref="CA114">ISNUMBER(SEARCH("Touch Screen",$AI114))</f>
        <v>0</v>
      </c>
      <c r="CB114" s="39" t="b">
        <f t="array" ref="CB114">ISNUMBER(SEARCH("Occupancy Sensor",$AI114))</f>
        <v>0</v>
      </c>
      <c r="CC114" s="39" t="b">
        <f t="array" ref="CC114">ISNUMBER(SEARCH("Full Network Connectivity",$AI114))</f>
        <v>0</v>
      </c>
      <c r="CD114" s="49">
        <f t="shared" si="9"/>
        <v>58.153259999999996</v>
      </c>
      <c r="CE114" s="50">
        <f t="shared" si="11"/>
        <v>2.1</v>
      </c>
      <c r="CF114" s="39">
        <f t="shared" si="10"/>
        <v>4</v>
      </c>
      <c r="CG114" s="49">
        <f>IF($BW114=1,($Q114*'2. Monitor Criteria'!$C$4)+('2. Monitor Criteria'!$D$4*'1. Data'!$CE114)+'2. Monitor Criteria'!$C$6,IF('1. Data'!$BW114=2,($Q114*'2. Monitor Criteria'!$C$4)+('2. Monitor Criteria'!$D$4*'1. Data'!$CE114)+'2. Monitor Criteria'!$D$6,IF('1. Data'!$BW114=5,($Q114*'2. Monitor Criteria'!$C$4)+('2. Monitor Criteria'!$D$4*'1. Data'!$CE114)+'2. Monitor Criteria'!$F$6,($Q114*'2. Monitor Criteria'!$C$4)+('2. Monitor Criteria'!$D$4*'1. Data'!$CE114)+'2. Monitor Criteria'!$E$6)))</f>
        <v>55.194410000000005</v>
      </c>
      <c r="CH114" s="51">
        <f>CD114-('2. Monitor Criteria'!$D$4*CE114)</f>
        <v>49.774259999999998</v>
      </c>
      <c r="CI114" s="49">
        <f>IF($BY114=0,CH114,IF($BY114=1,CH114-('2. Monitor Criteria'!$B$10*'1. Data'!CG114),CH114-('2. Monitor Criteria'!$C$10*'1. Data'!CG114)))</f>
        <v>49.774259999999998</v>
      </c>
      <c r="CJ114" s="51">
        <f>IF($CA114=TRUE,CI114-(CG114*'2. Monitor Criteria'!$E$10),CI114)</f>
        <v>49.774259999999998</v>
      </c>
      <c r="CK114" s="51">
        <f>IF($BZ114=TRUE,CJ114-('1. Data'!CG114*'2. Monitor Criteria'!$D$10),CJ114)</f>
        <v>49.774259999999998</v>
      </c>
    </row>
    <row r="115" spans="1:89" s="39" customFormat="1" ht="15.75" customHeight="1" x14ac:dyDescent="0.2">
      <c r="A115" s="39">
        <v>157</v>
      </c>
      <c r="B115" s="46" t="s">
        <v>289</v>
      </c>
      <c r="C115" s="46" t="s">
        <v>298</v>
      </c>
      <c r="D115" s="47">
        <v>41453</v>
      </c>
      <c r="E115" s="46" t="s">
        <v>74</v>
      </c>
      <c r="F115" s="46"/>
      <c r="G115" s="46" t="s">
        <v>1307</v>
      </c>
      <c r="H115" s="46" t="s">
        <v>75</v>
      </c>
      <c r="I115" s="46" t="s">
        <v>88</v>
      </c>
      <c r="J115" s="46"/>
      <c r="K115" s="46" t="s">
        <v>77</v>
      </c>
      <c r="L115" s="46"/>
      <c r="M115" s="48">
        <v>1000</v>
      </c>
      <c r="N115" s="48">
        <v>11.9</v>
      </c>
      <c r="O115" s="48">
        <v>14.8</v>
      </c>
      <c r="P115" s="48">
        <v>19</v>
      </c>
      <c r="Q115" s="48">
        <v>175.61</v>
      </c>
      <c r="R115" s="48">
        <v>1.25</v>
      </c>
      <c r="S115" s="48">
        <v>1024</v>
      </c>
      <c r="T115" s="48">
        <v>1280</v>
      </c>
      <c r="U115" s="48">
        <v>1.3</v>
      </c>
      <c r="V115" s="48">
        <v>7464</v>
      </c>
      <c r="W115" s="48">
        <v>60</v>
      </c>
      <c r="X115" s="48">
        <v>0</v>
      </c>
      <c r="Y115" s="46" t="s">
        <v>78</v>
      </c>
      <c r="Z115" s="46" t="s">
        <v>83</v>
      </c>
      <c r="AA115" s="46"/>
      <c r="AB115" s="46"/>
      <c r="AC115" s="46" t="s">
        <v>81</v>
      </c>
      <c r="AD115" s="46" t="s">
        <v>81</v>
      </c>
      <c r="AE115" s="46" t="s">
        <v>162</v>
      </c>
      <c r="AF115" s="46"/>
      <c r="AG115" s="46" t="s">
        <v>83</v>
      </c>
      <c r="AH115" s="46"/>
      <c r="AI115" s="46" t="s">
        <v>83</v>
      </c>
      <c r="AJ115" s="46" t="s">
        <v>83</v>
      </c>
      <c r="AK115" s="46" t="s">
        <v>94</v>
      </c>
      <c r="AL115" s="46"/>
      <c r="AM115" s="46" t="s">
        <v>83</v>
      </c>
      <c r="AN115" s="46" t="s">
        <v>83</v>
      </c>
      <c r="AO115" s="46" t="s">
        <v>83</v>
      </c>
      <c r="AP115" s="46" t="s">
        <v>91</v>
      </c>
      <c r="AQ115" s="46"/>
      <c r="AR115" s="46" t="s">
        <v>81</v>
      </c>
      <c r="AS115" s="46" t="s">
        <v>86</v>
      </c>
      <c r="AT115" s="46"/>
      <c r="AU115" s="48">
        <v>1</v>
      </c>
      <c r="AV115" s="46" t="s">
        <v>81</v>
      </c>
      <c r="AW115" s="46" t="s">
        <v>80</v>
      </c>
      <c r="AX115" s="48">
        <v>250</v>
      </c>
      <c r="AY115" s="48">
        <v>239</v>
      </c>
      <c r="AZ115" s="48">
        <v>229.2</v>
      </c>
      <c r="BA115" s="48">
        <v>200</v>
      </c>
      <c r="BB115" s="46"/>
      <c r="BC115" s="46"/>
      <c r="BD115" s="48">
        <v>11.27</v>
      </c>
      <c r="BE115" s="46"/>
      <c r="BF115" s="48">
        <v>0.16</v>
      </c>
      <c r="BG115" s="46"/>
      <c r="BH115" s="46"/>
      <c r="BI115" s="48">
        <v>0.1</v>
      </c>
      <c r="BJ115" s="48">
        <v>35.47</v>
      </c>
      <c r="BK115" s="48">
        <v>35.47</v>
      </c>
      <c r="BL115" s="48">
        <v>44.4</v>
      </c>
      <c r="BM115" s="46"/>
      <c r="BN115" s="46"/>
      <c r="BO115" s="48">
        <v>0.14000000000000001</v>
      </c>
      <c r="BP115" s="48">
        <v>0.2</v>
      </c>
      <c r="BQ115" s="46"/>
      <c r="BR115" s="48">
        <v>11.17</v>
      </c>
      <c r="BS115" s="48">
        <v>35.380000000000003</v>
      </c>
      <c r="BT115" s="46"/>
      <c r="BU115" s="48">
        <v>0</v>
      </c>
      <c r="BV115" s="39">
        <v>157</v>
      </c>
      <c r="BW115" s="39">
        <f t="shared" si="6"/>
        <v>2</v>
      </c>
      <c r="BX115" s="39">
        <f>IF(COUNTIF($C$2:C115,C115)=1,1,0)</f>
        <v>1</v>
      </c>
      <c r="BY115" s="39">
        <f t="shared" si="7"/>
        <v>0</v>
      </c>
      <c r="BZ115" s="39" t="b">
        <f t="shared" si="8"/>
        <v>0</v>
      </c>
      <c r="CA115" s="39" t="b">
        <f t="array" ref="CA115">ISNUMBER(SEARCH("Touch Screen",$AI115))</f>
        <v>0</v>
      </c>
      <c r="CB115" s="39" t="b">
        <f t="array" ref="CB115">ISNUMBER(SEARCH("Occupancy Sensor",$AI115))</f>
        <v>0</v>
      </c>
      <c r="CC115" s="39" t="b">
        <f t="array" ref="CC115">ISNUMBER(SEARCH("Full Network Connectivity",$AI115))</f>
        <v>0</v>
      </c>
      <c r="CD115" s="49">
        <f t="shared" si="9"/>
        <v>35.464859999999994</v>
      </c>
      <c r="CE115" s="50">
        <f t="shared" si="11"/>
        <v>1.3</v>
      </c>
      <c r="CF115" s="39">
        <f t="shared" si="10"/>
        <v>1</v>
      </c>
      <c r="CG115" s="49">
        <f>IF($BW115=1,($Q115*'2. Monitor Criteria'!$C$4)+('2. Monitor Criteria'!$D$4*'1. Data'!$CE115)+'2. Monitor Criteria'!$C$6,IF('1. Data'!$BW115=2,($Q115*'2. Monitor Criteria'!$C$4)+('2. Monitor Criteria'!$D$4*'1. Data'!$CE115)+'2. Monitor Criteria'!$D$6,IF('1. Data'!$BW115=5,($Q115*'2. Monitor Criteria'!$C$4)+('2. Monitor Criteria'!$D$4*'1. Data'!$CE115)+'2. Monitor Criteria'!$F$6,($Q115*'2. Monitor Criteria'!$C$4)+('2. Monitor Criteria'!$D$4*'1. Data'!$CE115)+'2. Monitor Criteria'!$E$6)))</f>
        <v>36.797029999999999</v>
      </c>
      <c r="CH115" s="51">
        <f>CD115-('2. Monitor Criteria'!$D$4*CE115)</f>
        <v>30.277859999999993</v>
      </c>
      <c r="CI115" s="49">
        <f>IF($BY115=0,CH115,IF($BY115=1,CH115-('2. Monitor Criteria'!$B$10*'1. Data'!CG115),CH115-('2. Monitor Criteria'!$C$10*'1. Data'!CG115)))</f>
        <v>30.277859999999993</v>
      </c>
      <c r="CJ115" s="51">
        <f>IF($CA115=TRUE,CI115-(CG115*'2. Monitor Criteria'!$E$10),CI115)</f>
        <v>30.277859999999993</v>
      </c>
      <c r="CK115" s="51">
        <f>IF($BZ115=TRUE,CJ115-('1. Data'!CG115*'2. Monitor Criteria'!$D$10),CJ115)</f>
        <v>30.277859999999993</v>
      </c>
    </row>
    <row r="116" spans="1:89" s="39" customFormat="1" ht="15.75" customHeight="1" x14ac:dyDescent="0.2">
      <c r="A116" s="39">
        <v>158</v>
      </c>
      <c r="B116" s="46" t="s">
        <v>289</v>
      </c>
      <c r="C116" s="46" t="s">
        <v>299</v>
      </c>
      <c r="D116" s="47">
        <v>42551</v>
      </c>
      <c r="E116" s="46" t="s">
        <v>300</v>
      </c>
      <c r="F116" s="46"/>
      <c r="G116" s="46" t="s">
        <v>1307</v>
      </c>
      <c r="H116" s="46" t="s">
        <v>75</v>
      </c>
      <c r="I116" s="46" t="s">
        <v>88</v>
      </c>
      <c r="J116" s="46"/>
      <c r="K116" s="46" t="s">
        <v>77</v>
      </c>
      <c r="L116" s="46"/>
      <c r="M116" s="48">
        <v>500</v>
      </c>
      <c r="N116" s="48">
        <v>11.8</v>
      </c>
      <c r="O116" s="48">
        <v>20.9</v>
      </c>
      <c r="P116" s="48">
        <v>24</v>
      </c>
      <c r="Q116" s="48">
        <v>246.17</v>
      </c>
      <c r="R116" s="48">
        <v>1.78</v>
      </c>
      <c r="S116" s="48">
        <v>1080</v>
      </c>
      <c r="T116" s="48">
        <v>1920</v>
      </c>
      <c r="U116" s="48">
        <v>2.1</v>
      </c>
      <c r="V116" s="48">
        <v>8423</v>
      </c>
      <c r="W116" s="48">
        <v>60</v>
      </c>
      <c r="X116" s="48">
        <v>32.799999999999997</v>
      </c>
      <c r="Y116" s="46" t="s">
        <v>78</v>
      </c>
      <c r="Z116" s="46" t="s">
        <v>83</v>
      </c>
      <c r="AA116" s="46"/>
      <c r="AB116" s="46"/>
      <c r="AC116" s="46" t="s">
        <v>81</v>
      </c>
      <c r="AD116" s="46" t="s">
        <v>81</v>
      </c>
      <c r="AE116" s="46" t="s">
        <v>105</v>
      </c>
      <c r="AF116" s="46"/>
      <c r="AG116" s="46" t="s">
        <v>83</v>
      </c>
      <c r="AH116" s="46"/>
      <c r="AI116" s="46" t="s">
        <v>83</v>
      </c>
      <c r="AJ116" s="46" t="s">
        <v>83</v>
      </c>
      <c r="AK116" s="46" t="s">
        <v>90</v>
      </c>
      <c r="AL116" s="46"/>
      <c r="AM116" s="46" t="s">
        <v>83</v>
      </c>
      <c r="AN116" s="46" t="s">
        <v>83</v>
      </c>
      <c r="AO116" s="46" t="s">
        <v>83</v>
      </c>
      <c r="AP116" s="46" t="s">
        <v>91</v>
      </c>
      <c r="AQ116" s="46"/>
      <c r="AR116" s="46" t="s">
        <v>81</v>
      </c>
      <c r="AS116" s="46" t="s">
        <v>86</v>
      </c>
      <c r="AT116" s="46"/>
      <c r="AU116" s="48">
        <v>1</v>
      </c>
      <c r="AV116" s="46" t="s">
        <v>81</v>
      </c>
      <c r="AW116" s="46" t="s">
        <v>80</v>
      </c>
      <c r="AX116" s="48">
        <v>250</v>
      </c>
      <c r="AY116" s="48">
        <v>294.89999999999998</v>
      </c>
      <c r="AZ116" s="48">
        <v>225.2</v>
      </c>
      <c r="BA116" s="48">
        <v>200.3</v>
      </c>
      <c r="BB116" s="46"/>
      <c r="BC116" s="46"/>
      <c r="BD116" s="48">
        <v>14.56</v>
      </c>
      <c r="BE116" s="46"/>
      <c r="BF116" s="48">
        <v>0.2</v>
      </c>
      <c r="BG116" s="46"/>
      <c r="BH116" s="46"/>
      <c r="BI116" s="48">
        <v>0.1</v>
      </c>
      <c r="BJ116" s="48">
        <v>45.8</v>
      </c>
      <c r="BK116" s="48">
        <v>45.8</v>
      </c>
      <c r="BL116" s="48">
        <v>54.94</v>
      </c>
      <c r="BM116" s="46"/>
      <c r="BN116" s="46"/>
      <c r="BO116" s="48">
        <v>0.13</v>
      </c>
      <c r="BP116" s="48">
        <v>0.23</v>
      </c>
      <c r="BQ116" s="46"/>
      <c r="BR116" s="48">
        <v>14.47</v>
      </c>
      <c r="BS116" s="48">
        <v>45.67</v>
      </c>
      <c r="BT116" s="46"/>
      <c r="BU116" s="48">
        <v>0</v>
      </c>
      <c r="BV116" s="39">
        <v>158</v>
      </c>
      <c r="BW116" s="39">
        <f t="shared" si="6"/>
        <v>3</v>
      </c>
      <c r="BX116" s="39">
        <f>IF(COUNTIF($C$2:C116,C116)=1,1,0)</f>
        <v>1</v>
      </c>
      <c r="BY116" s="39">
        <f t="shared" si="7"/>
        <v>0</v>
      </c>
      <c r="BZ116" s="39" t="b">
        <f t="shared" si="8"/>
        <v>0</v>
      </c>
      <c r="CA116" s="39" t="b">
        <f t="array" ref="CA116">ISNUMBER(SEARCH("Touch Screen",$AI116))</f>
        <v>0</v>
      </c>
      <c r="CB116" s="39" t="b">
        <f t="array" ref="CB116">ISNUMBER(SEARCH("Occupancy Sensor",$AI116))</f>
        <v>0</v>
      </c>
      <c r="CC116" s="39" t="b">
        <f t="array" ref="CC116">ISNUMBER(SEARCH("Full Network Connectivity",$AI116))</f>
        <v>0</v>
      </c>
      <c r="CD116" s="49">
        <f t="shared" si="9"/>
        <v>45.779759999999996</v>
      </c>
      <c r="CE116" s="50">
        <f t="shared" si="11"/>
        <v>2.1</v>
      </c>
      <c r="CF116" s="39">
        <f t="shared" si="10"/>
        <v>3</v>
      </c>
      <c r="CG116" s="49">
        <f>IF($BW116=1,($Q116*'2. Monitor Criteria'!$C$4)+('2. Monitor Criteria'!$D$4*'1. Data'!$CE116)+'2. Monitor Criteria'!$C$6,IF('1. Data'!$BW116=2,($Q116*'2. Monitor Criteria'!$C$4)+('2. Monitor Criteria'!$D$4*'1. Data'!$CE116)+'2. Monitor Criteria'!$D$6,IF('1. Data'!$BW116=5,($Q116*'2. Monitor Criteria'!$C$4)+('2. Monitor Criteria'!$D$4*'1. Data'!$CE116)+'2. Monitor Criteria'!$F$6,($Q116*'2. Monitor Criteria'!$C$4)+('2. Monitor Criteria'!$D$4*'1. Data'!$CE116)+'2. Monitor Criteria'!$E$6)))</f>
        <v>47.137910000000005</v>
      </c>
      <c r="CH116" s="51">
        <f>CD116-('2. Monitor Criteria'!$D$4*CE116)</f>
        <v>37.400759999999991</v>
      </c>
      <c r="CI116" s="49">
        <f>IF($BY116=0,CH116,IF($BY116=1,CH116-('2. Monitor Criteria'!$B$10*'1. Data'!CG116),CH116-('2. Monitor Criteria'!$C$10*'1. Data'!CG116)))</f>
        <v>37.400759999999991</v>
      </c>
      <c r="CJ116" s="51">
        <f>IF($CA116=TRUE,CI116-(CG116*'2. Monitor Criteria'!$E$10),CI116)</f>
        <v>37.400759999999991</v>
      </c>
      <c r="CK116" s="51">
        <f>IF($BZ116=TRUE,CJ116-('1. Data'!CG116*'2. Monitor Criteria'!$D$10),CJ116)</f>
        <v>37.400759999999991</v>
      </c>
    </row>
    <row r="117" spans="1:89" s="39" customFormat="1" ht="15.75" customHeight="1" x14ac:dyDescent="0.2">
      <c r="A117" s="39">
        <v>159</v>
      </c>
      <c r="B117" s="46" t="s">
        <v>289</v>
      </c>
      <c r="C117" s="46" t="s">
        <v>301</v>
      </c>
      <c r="D117" s="47">
        <v>41307</v>
      </c>
      <c r="E117" s="46" t="s">
        <v>74</v>
      </c>
      <c r="F117" s="46" t="s">
        <v>103</v>
      </c>
      <c r="G117" s="46" t="s">
        <v>1307</v>
      </c>
      <c r="H117" s="46" t="s">
        <v>75</v>
      </c>
      <c r="I117" s="46" t="s">
        <v>88</v>
      </c>
      <c r="J117" s="46" t="s">
        <v>103</v>
      </c>
      <c r="K117" s="46" t="s">
        <v>77</v>
      </c>
      <c r="L117" s="46" t="s">
        <v>103</v>
      </c>
      <c r="M117" s="48">
        <v>1000</v>
      </c>
      <c r="N117" s="48">
        <v>11.8</v>
      </c>
      <c r="O117" s="48">
        <v>20.9</v>
      </c>
      <c r="P117" s="48">
        <v>24</v>
      </c>
      <c r="Q117" s="48">
        <v>246.17</v>
      </c>
      <c r="R117" s="48">
        <v>1.78</v>
      </c>
      <c r="S117" s="48">
        <v>1080</v>
      </c>
      <c r="T117" s="48">
        <v>1920</v>
      </c>
      <c r="U117" s="48">
        <v>2.1</v>
      </c>
      <c r="V117" s="48">
        <v>8423</v>
      </c>
      <c r="W117" s="48">
        <v>60</v>
      </c>
      <c r="X117" s="48">
        <v>32.799999999999997</v>
      </c>
      <c r="Y117" s="46" t="s">
        <v>83</v>
      </c>
      <c r="Z117" s="46" t="s">
        <v>83</v>
      </c>
      <c r="AA117" s="46"/>
      <c r="AB117" s="46"/>
      <c r="AC117" s="46" t="s">
        <v>81</v>
      </c>
      <c r="AD117" s="46" t="s">
        <v>80</v>
      </c>
      <c r="AE117" s="46" t="s">
        <v>93</v>
      </c>
      <c r="AF117" s="46" t="s">
        <v>103</v>
      </c>
      <c r="AG117" s="46" t="s">
        <v>83</v>
      </c>
      <c r="AH117" s="46" t="s">
        <v>103</v>
      </c>
      <c r="AI117" s="46" t="s">
        <v>83</v>
      </c>
      <c r="AJ117" s="46" t="s">
        <v>83</v>
      </c>
      <c r="AK117" s="46" t="s">
        <v>94</v>
      </c>
      <c r="AL117" s="46" t="s">
        <v>103</v>
      </c>
      <c r="AM117" s="46" t="s">
        <v>83</v>
      </c>
      <c r="AN117" s="46" t="s">
        <v>83</v>
      </c>
      <c r="AO117" s="46" t="s">
        <v>83</v>
      </c>
      <c r="AP117" s="46" t="s">
        <v>91</v>
      </c>
      <c r="AQ117" s="46" t="s">
        <v>103</v>
      </c>
      <c r="AR117" s="46" t="s">
        <v>81</v>
      </c>
      <c r="AS117" s="46" t="s">
        <v>86</v>
      </c>
      <c r="AT117" s="46" t="s">
        <v>103</v>
      </c>
      <c r="AU117" s="48">
        <v>5</v>
      </c>
      <c r="AV117" s="46" t="s">
        <v>81</v>
      </c>
      <c r="AW117" s="46" t="s">
        <v>81</v>
      </c>
      <c r="AX117" s="48">
        <v>300</v>
      </c>
      <c r="AY117" s="48">
        <v>291.10000000000002</v>
      </c>
      <c r="AZ117" s="48">
        <v>285.3</v>
      </c>
      <c r="BA117" s="48">
        <v>200</v>
      </c>
      <c r="BB117" s="46"/>
      <c r="BC117" s="46"/>
      <c r="BD117" s="48">
        <v>14.39</v>
      </c>
      <c r="BE117" s="46"/>
      <c r="BF117" s="48">
        <v>0.22</v>
      </c>
      <c r="BG117" s="46"/>
      <c r="BH117" s="46"/>
      <c r="BI117" s="48">
        <v>0.16</v>
      </c>
      <c r="BJ117" s="48">
        <v>45.37</v>
      </c>
      <c r="BK117" s="48">
        <v>45.37</v>
      </c>
      <c r="BL117" s="48">
        <v>54.9</v>
      </c>
      <c r="BM117" s="46"/>
      <c r="BN117" s="46"/>
      <c r="BO117" s="48">
        <v>0.21</v>
      </c>
      <c r="BP117" s="48">
        <v>0.27</v>
      </c>
      <c r="BQ117" s="46"/>
      <c r="BR117" s="48">
        <v>14.56</v>
      </c>
      <c r="BS117" s="48">
        <v>46.18</v>
      </c>
      <c r="BT117" s="46"/>
      <c r="BU117" s="48">
        <v>0</v>
      </c>
      <c r="BV117" s="39">
        <v>159</v>
      </c>
      <c r="BW117" s="39">
        <f t="shared" si="6"/>
        <v>3</v>
      </c>
      <c r="BX117" s="39">
        <f>IF(COUNTIF($C$2:C117,C117)=1,1,0)</f>
        <v>1</v>
      </c>
      <c r="BY117" s="39">
        <f t="shared" si="7"/>
        <v>0</v>
      </c>
      <c r="BZ117" s="39" t="b">
        <f t="shared" si="8"/>
        <v>0</v>
      </c>
      <c r="CA117" s="39" t="b">
        <f t="array" ref="CA117">ISNUMBER(SEARCH("Touch Screen",$AI117))</f>
        <v>0</v>
      </c>
      <c r="CB117" s="39" t="b">
        <f t="array" ref="CB117">ISNUMBER(SEARCH("Occupancy Sensor",$AI117))</f>
        <v>0</v>
      </c>
      <c r="CC117" s="39" t="b">
        <f t="array" ref="CC117">ISNUMBER(SEARCH("Full Network Connectivity",$AI117))</f>
        <v>0</v>
      </c>
      <c r="CD117" s="49">
        <f t="shared" si="9"/>
        <v>45.372419999999998</v>
      </c>
      <c r="CE117" s="50">
        <f t="shared" si="11"/>
        <v>2.1</v>
      </c>
      <c r="CF117" s="39">
        <f t="shared" si="10"/>
        <v>3</v>
      </c>
      <c r="CG117" s="49">
        <f>IF($BW117=1,($Q117*'2. Monitor Criteria'!$C$4)+('2. Monitor Criteria'!$D$4*'1. Data'!$CE117)+'2. Monitor Criteria'!$C$6,IF('1. Data'!$BW117=2,($Q117*'2. Monitor Criteria'!$C$4)+('2. Monitor Criteria'!$D$4*'1. Data'!$CE117)+'2. Monitor Criteria'!$D$6,IF('1. Data'!$BW117=5,($Q117*'2. Monitor Criteria'!$C$4)+('2. Monitor Criteria'!$D$4*'1. Data'!$CE117)+'2. Monitor Criteria'!$F$6,($Q117*'2. Monitor Criteria'!$C$4)+('2. Monitor Criteria'!$D$4*'1. Data'!$CE117)+'2. Monitor Criteria'!$E$6)))</f>
        <v>47.137910000000005</v>
      </c>
      <c r="CH117" s="51">
        <f>CD117-('2. Monitor Criteria'!$D$4*CE117)</f>
        <v>36.99342</v>
      </c>
      <c r="CI117" s="49">
        <f>IF($BY117=0,CH117,IF($BY117=1,CH117-('2. Monitor Criteria'!$B$10*'1. Data'!CG117),CH117-('2. Monitor Criteria'!$C$10*'1. Data'!CG117)))</f>
        <v>36.99342</v>
      </c>
      <c r="CJ117" s="51">
        <f>IF($CA117=TRUE,CI117-(CG117*'2. Monitor Criteria'!$E$10),CI117)</f>
        <v>36.99342</v>
      </c>
      <c r="CK117" s="51">
        <f>IF($BZ117=TRUE,CJ117-('1. Data'!CG117*'2. Monitor Criteria'!$D$10),CJ117)</f>
        <v>36.99342</v>
      </c>
    </row>
    <row r="118" spans="1:89" s="39" customFormat="1" ht="15.75" customHeight="1" x14ac:dyDescent="0.2">
      <c r="A118" s="39">
        <v>160</v>
      </c>
      <c r="B118" s="46" t="s">
        <v>289</v>
      </c>
      <c r="C118" s="46" t="s">
        <v>302</v>
      </c>
      <c r="D118" s="47">
        <v>42551</v>
      </c>
      <c r="E118" s="46" t="s">
        <v>74</v>
      </c>
      <c r="F118" s="46"/>
      <c r="G118" s="46" t="s">
        <v>1307</v>
      </c>
      <c r="H118" s="46" t="s">
        <v>75</v>
      </c>
      <c r="I118" s="46" t="s">
        <v>88</v>
      </c>
      <c r="J118" s="46"/>
      <c r="K118" s="46" t="s">
        <v>77</v>
      </c>
      <c r="L118" s="46"/>
      <c r="M118" s="48">
        <v>500</v>
      </c>
      <c r="N118" s="48">
        <v>11.8</v>
      </c>
      <c r="O118" s="48">
        <v>20.9</v>
      </c>
      <c r="P118" s="48">
        <v>24</v>
      </c>
      <c r="Q118" s="48">
        <v>246.17</v>
      </c>
      <c r="R118" s="48">
        <v>1.78</v>
      </c>
      <c r="S118" s="48">
        <v>1080</v>
      </c>
      <c r="T118" s="48">
        <v>1920</v>
      </c>
      <c r="U118" s="48">
        <v>2.1</v>
      </c>
      <c r="V118" s="48">
        <v>8423</v>
      </c>
      <c r="W118" s="48">
        <v>60</v>
      </c>
      <c r="X118" s="48">
        <v>32.799999999999997</v>
      </c>
      <c r="Y118" s="46" t="s">
        <v>78</v>
      </c>
      <c r="Z118" s="46" t="s">
        <v>83</v>
      </c>
      <c r="AA118" s="46"/>
      <c r="AB118" s="46"/>
      <c r="AC118" s="46" t="s">
        <v>81</v>
      </c>
      <c r="AD118" s="46" t="s">
        <v>81</v>
      </c>
      <c r="AE118" s="46" t="s">
        <v>105</v>
      </c>
      <c r="AF118" s="46"/>
      <c r="AG118" s="46" t="s">
        <v>83</v>
      </c>
      <c r="AH118" s="46"/>
      <c r="AI118" s="46" t="s">
        <v>83</v>
      </c>
      <c r="AJ118" s="46" t="s">
        <v>83</v>
      </c>
      <c r="AK118" s="46" t="s">
        <v>90</v>
      </c>
      <c r="AL118" s="46"/>
      <c r="AM118" s="46" t="s">
        <v>83</v>
      </c>
      <c r="AN118" s="46" t="s">
        <v>83</v>
      </c>
      <c r="AO118" s="46" t="s">
        <v>83</v>
      </c>
      <c r="AP118" s="46" t="s">
        <v>91</v>
      </c>
      <c r="AQ118" s="46"/>
      <c r="AR118" s="46" t="s">
        <v>81</v>
      </c>
      <c r="AS118" s="46" t="s">
        <v>86</v>
      </c>
      <c r="AT118" s="46"/>
      <c r="AU118" s="48">
        <v>1</v>
      </c>
      <c r="AV118" s="46" t="s">
        <v>81</v>
      </c>
      <c r="AW118" s="46" t="s">
        <v>80</v>
      </c>
      <c r="AX118" s="48">
        <v>250</v>
      </c>
      <c r="AY118" s="48">
        <v>303.3</v>
      </c>
      <c r="AZ118" s="48">
        <v>240.9</v>
      </c>
      <c r="BA118" s="48">
        <v>200.4</v>
      </c>
      <c r="BB118" s="46"/>
      <c r="BC118" s="46"/>
      <c r="BD118" s="48">
        <v>14.54</v>
      </c>
      <c r="BE118" s="46"/>
      <c r="BF118" s="48">
        <v>0.24</v>
      </c>
      <c r="BG118" s="46"/>
      <c r="BH118" s="46"/>
      <c r="BI118" s="48">
        <v>0.13</v>
      </c>
      <c r="BJ118" s="48">
        <v>45.91</v>
      </c>
      <c r="BK118" s="48">
        <v>45.91</v>
      </c>
      <c r="BL118" s="48">
        <v>54.94</v>
      </c>
      <c r="BM118" s="46"/>
      <c r="BN118" s="46"/>
      <c r="BO118" s="48">
        <v>0.17</v>
      </c>
      <c r="BP118" s="48">
        <v>0.28000000000000003</v>
      </c>
      <c r="BQ118" s="46"/>
      <c r="BR118" s="48">
        <v>14.37</v>
      </c>
      <c r="BS118" s="48">
        <v>45.64</v>
      </c>
      <c r="BT118" s="46"/>
      <c r="BU118" s="48">
        <v>0</v>
      </c>
      <c r="BV118" s="39">
        <v>160</v>
      </c>
      <c r="BW118" s="39">
        <f t="shared" si="6"/>
        <v>3</v>
      </c>
      <c r="BX118" s="39">
        <f>IF(COUNTIF($C$2:C118,C118)=1,1,0)</f>
        <v>1</v>
      </c>
      <c r="BY118" s="39">
        <f t="shared" si="7"/>
        <v>0</v>
      </c>
      <c r="BZ118" s="39" t="b">
        <f t="shared" si="8"/>
        <v>0</v>
      </c>
      <c r="CA118" s="39" t="b">
        <f t="array" ref="CA118">ISNUMBER(SEARCH("Touch Screen",$AI118))</f>
        <v>0</v>
      </c>
      <c r="CB118" s="39" t="b">
        <f t="array" ref="CB118">ISNUMBER(SEARCH("Occupancy Sensor",$AI118))</f>
        <v>0</v>
      </c>
      <c r="CC118" s="39" t="b">
        <f t="array" ref="CC118">ISNUMBER(SEARCH("Full Network Connectivity",$AI118))</f>
        <v>0</v>
      </c>
      <c r="CD118" s="49">
        <f t="shared" si="9"/>
        <v>45.94619999999999</v>
      </c>
      <c r="CE118" s="50">
        <f t="shared" si="11"/>
        <v>2.1</v>
      </c>
      <c r="CF118" s="39">
        <f t="shared" si="10"/>
        <v>3</v>
      </c>
      <c r="CG118" s="49">
        <f>IF($BW118=1,($Q118*'2. Monitor Criteria'!$C$4)+('2. Monitor Criteria'!$D$4*'1. Data'!$CE118)+'2. Monitor Criteria'!$C$6,IF('1. Data'!$BW118=2,($Q118*'2. Monitor Criteria'!$C$4)+('2. Monitor Criteria'!$D$4*'1. Data'!$CE118)+'2. Monitor Criteria'!$D$6,IF('1. Data'!$BW118=5,($Q118*'2. Monitor Criteria'!$C$4)+('2. Monitor Criteria'!$D$4*'1. Data'!$CE118)+'2. Monitor Criteria'!$F$6,($Q118*'2. Monitor Criteria'!$C$4)+('2. Monitor Criteria'!$D$4*'1. Data'!$CE118)+'2. Monitor Criteria'!$E$6)))</f>
        <v>47.137910000000005</v>
      </c>
      <c r="CH118" s="51">
        <f>CD118-('2. Monitor Criteria'!$D$4*CE118)</f>
        <v>37.567199999999985</v>
      </c>
      <c r="CI118" s="49">
        <f>IF($BY118=0,CH118,IF($BY118=1,CH118-('2. Monitor Criteria'!$B$10*'1. Data'!CG118),CH118-('2. Monitor Criteria'!$C$10*'1. Data'!CG118)))</f>
        <v>37.567199999999985</v>
      </c>
      <c r="CJ118" s="51">
        <f>IF($CA118=TRUE,CI118-(CG118*'2. Monitor Criteria'!$E$10),CI118)</f>
        <v>37.567199999999985</v>
      </c>
      <c r="CK118" s="51">
        <f>IF($BZ118=TRUE,CJ118-('1. Data'!CG118*'2. Monitor Criteria'!$D$10),CJ118)</f>
        <v>37.567199999999985</v>
      </c>
    </row>
    <row r="119" spans="1:89" s="39" customFormat="1" ht="15.75" customHeight="1" x14ac:dyDescent="0.2">
      <c r="A119" s="39">
        <v>161</v>
      </c>
      <c r="B119" s="46" t="s">
        <v>289</v>
      </c>
      <c r="C119" s="46" t="s">
        <v>1237</v>
      </c>
      <c r="D119" s="47">
        <v>42876</v>
      </c>
      <c r="E119" s="46" t="s">
        <v>74</v>
      </c>
      <c r="F119" s="46" t="s">
        <v>103</v>
      </c>
      <c r="G119" s="46" t="s">
        <v>1307</v>
      </c>
      <c r="H119" s="46" t="s">
        <v>75</v>
      </c>
      <c r="I119" s="46" t="s">
        <v>88</v>
      </c>
      <c r="J119" s="46" t="s">
        <v>103</v>
      </c>
      <c r="K119" s="46" t="s">
        <v>77</v>
      </c>
      <c r="L119" s="46" t="s">
        <v>103</v>
      </c>
      <c r="M119" s="48">
        <v>1000</v>
      </c>
      <c r="N119" s="48">
        <v>11.9</v>
      </c>
      <c r="O119" s="48">
        <v>21.4</v>
      </c>
      <c r="P119" s="48">
        <v>24.5</v>
      </c>
      <c r="Q119" s="48">
        <v>255.05</v>
      </c>
      <c r="R119" s="48">
        <v>1.78</v>
      </c>
      <c r="S119" s="48">
        <v>1080</v>
      </c>
      <c r="T119" s="48">
        <v>1920</v>
      </c>
      <c r="U119" s="48">
        <v>2.1</v>
      </c>
      <c r="V119" s="48">
        <v>8130</v>
      </c>
      <c r="W119" s="48">
        <v>60</v>
      </c>
      <c r="X119" s="48">
        <v>31.7</v>
      </c>
      <c r="Y119" s="46" t="s">
        <v>83</v>
      </c>
      <c r="Z119" s="46" t="s">
        <v>83</v>
      </c>
      <c r="AA119" s="46"/>
      <c r="AB119" s="46"/>
      <c r="AC119" s="46" t="s">
        <v>81</v>
      </c>
      <c r="AD119" s="46" t="s">
        <v>80</v>
      </c>
      <c r="AE119" s="46" t="s">
        <v>105</v>
      </c>
      <c r="AF119" s="46" t="s">
        <v>103</v>
      </c>
      <c r="AG119" s="46" t="s">
        <v>99</v>
      </c>
      <c r="AH119" s="46" t="s">
        <v>103</v>
      </c>
      <c r="AI119" s="46" t="s">
        <v>99</v>
      </c>
      <c r="AJ119" s="46" t="s">
        <v>83</v>
      </c>
      <c r="AK119" s="46" t="s">
        <v>90</v>
      </c>
      <c r="AL119" s="46" t="s">
        <v>103</v>
      </c>
      <c r="AM119" s="46" t="s">
        <v>83</v>
      </c>
      <c r="AN119" s="46" t="s">
        <v>83</v>
      </c>
      <c r="AO119" s="46" t="s">
        <v>83</v>
      </c>
      <c r="AP119" s="46" t="s">
        <v>91</v>
      </c>
      <c r="AQ119" s="46" t="s">
        <v>103</v>
      </c>
      <c r="AR119" s="46" t="s">
        <v>81</v>
      </c>
      <c r="AS119" s="46" t="s">
        <v>86</v>
      </c>
      <c r="AT119" s="46" t="s">
        <v>103</v>
      </c>
      <c r="AU119" s="48">
        <v>5</v>
      </c>
      <c r="AV119" s="46" t="s">
        <v>81</v>
      </c>
      <c r="AW119" s="46" t="s">
        <v>81</v>
      </c>
      <c r="AX119" s="48">
        <v>250</v>
      </c>
      <c r="AY119" s="48">
        <v>279.8</v>
      </c>
      <c r="AZ119" s="48">
        <v>279.7</v>
      </c>
      <c r="BA119" s="48">
        <v>200</v>
      </c>
      <c r="BB119" s="46"/>
      <c r="BC119" s="46"/>
      <c r="BD119" s="48">
        <v>15.95</v>
      </c>
      <c r="BE119" s="46"/>
      <c r="BF119" s="48">
        <v>0.2</v>
      </c>
      <c r="BG119" s="46"/>
      <c r="BH119" s="46"/>
      <c r="BI119" s="48">
        <v>0.14000000000000001</v>
      </c>
      <c r="BJ119" s="48">
        <v>50.05</v>
      </c>
      <c r="BK119" s="48">
        <v>50.05</v>
      </c>
      <c r="BL119" s="48">
        <v>56.7</v>
      </c>
      <c r="BM119" s="46"/>
      <c r="BN119" s="46"/>
      <c r="BO119" s="48">
        <v>0.22</v>
      </c>
      <c r="BP119" s="48">
        <v>0.32</v>
      </c>
      <c r="BQ119" s="46"/>
      <c r="BR119" s="48">
        <v>16.21</v>
      </c>
      <c r="BS119" s="48">
        <v>51.52</v>
      </c>
      <c r="BT119" s="46"/>
      <c r="BU119" s="48">
        <v>0</v>
      </c>
      <c r="BV119" s="39">
        <v>161</v>
      </c>
      <c r="BW119" s="39">
        <f t="shared" si="6"/>
        <v>3</v>
      </c>
      <c r="BX119" s="39">
        <f>IF(COUNTIF($C$2:C119,C119)=1,1,0)</f>
        <v>1</v>
      </c>
      <c r="BY119" s="39">
        <f t="shared" si="7"/>
        <v>0</v>
      </c>
      <c r="BZ119" s="39" t="b">
        <f t="shared" si="8"/>
        <v>0</v>
      </c>
      <c r="CA119" s="39" t="b">
        <f t="array" ref="CA119">ISNUMBER(SEARCH("Touch Screen",$AI119))</f>
        <v>0</v>
      </c>
      <c r="CB119" s="39" t="b">
        <f t="array" ref="CB119">ISNUMBER(SEARCH("Occupancy Sensor",$AI119))</f>
        <v>0</v>
      </c>
      <c r="CC119" s="39" t="b">
        <f t="array" ref="CC119">ISNUMBER(SEARCH("Full Network Connectivity",$AI119))</f>
        <v>0</v>
      </c>
      <c r="CD119" s="49">
        <f t="shared" si="9"/>
        <v>50.041499999999992</v>
      </c>
      <c r="CE119" s="50">
        <f t="shared" si="11"/>
        <v>2.1</v>
      </c>
      <c r="CF119" s="39">
        <f t="shared" si="10"/>
        <v>3</v>
      </c>
      <c r="CG119" s="49">
        <f>IF($BW119=1,($Q119*'2. Monitor Criteria'!$C$4)+('2. Monitor Criteria'!$D$4*'1. Data'!$CE119)+'2. Monitor Criteria'!$C$6,IF('1. Data'!$BW119=2,($Q119*'2. Monitor Criteria'!$C$4)+('2. Monitor Criteria'!$D$4*'1. Data'!$CE119)+'2. Monitor Criteria'!$D$6,IF('1. Data'!$BW119=5,($Q119*'2. Monitor Criteria'!$C$4)+('2. Monitor Criteria'!$D$4*'1. Data'!$CE119)+'2. Monitor Criteria'!$F$6,($Q119*'2. Monitor Criteria'!$C$4)+('2. Monitor Criteria'!$D$4*'1. Data'!$CE119)+'2. Monitor Criteria'!$E$6)))</f>
        <v>48.230150000000009</v>
      </c>
      <c r="CH119" s="51">
        <f>CD119-('2. Monitor Criteria'!$D$4*CE119)</f>
        <v>41.662499999999994</v>
      </c>
      <c r="CI119" s="49">
        <f>IF($BY119=0,CH119,IF($BY119=1,CH119-('2. Monitor Criteria'!$B$10*'1. Data'!CG119),CH119-('2. Monitor Criteria'!$C$10*'1. Data'!CG119)))</f>
        <v>41.662499999999994</v>
      </c>
      <c r="CJ119" s="51">
        <f>IF($CA119=TRUE,CI119-(CG119*'2. Monitor Criteria'!$E$10),CI119)</f>
        <v>41.662499999999994</v>
      </c>
      <c r="CK119" s="51">
        <f>IF($BZ119=TRUE,CJ119-('1. Data'!CG119*'2. Monitor Criteria'!$D$10),CJ119)</f>
        <v>41.662499999999994</v>
      </c>
    </row>
    <row r="120" spans="1:89" s="39" customFormat="1" ht="15.75" customHeight="1" x14ac:dyDescent="0.2">
      <c r="A120" s="39">
        <v>162</v>
      </c>
      <c r="B120" s="46" t="s">
        <v>289</v>
      </c>
      <c r="C120" s="46" t="s">
        <v>303</v>
      </c>
      <c r="D120" s="47">
        <v>41307</v>
      </c>
      <c r="E120" s="46" t="s">
        <v>74</v>
      </c>
      <c r="F120" s="46" t="s">
        <v>103</v>
      </c>
      <c r="G120" s="46" t="s">
        <v>1307</v>
      </c>
      <c r="H120" s="46" t="s">
        <v>75</v>
      </c>
      <c r="I120" s="46" t="s">
        <v>85</v>
      </c>
      <c r="J120" s="46" t="s">
        <v>119</v>
      </c>
      <c r="K120" s="46" t="s">
        <v>77</v>
      </c>
      <c r="L120" s="46" t="s">
        <v>103</v>
      </c>
      <c r="M120" s="48">
        <v>1000</v>
      </c>
      <c r="N120" s="48">
        <v>13.2</v>
      </c>
      <c r="O120" s="48">
        <v>23.6</v>
      </c>
      <c r="P120" s="48">
        <v>27</v>
      </c>
      <c r="Q120" s="48">
        <v>311.7</v>
      </c>
      <c r="R120" s="48">
        <v>1.78</v>
      </c>
      <c r="S120" s="48">
        <v>1080</v>
      </c>
      <c r="T120" s="48">
        <v>1920</v>
      </c>
      <c r="U120" s="48">
        <v>2.1</v>
      </c>
      <c r="V120" s="48">
        <v>6654</v>
      </c>
      <c r="W120" s="48">
        <v>60</v>
      </c>
      <c r="X120" s="48">
        <v>32.299999999999997</v>
      </c>
      <c r="Y120" s="46" t="s">
        <v>83</v>
      </c>
      <c r="Z120" s="46" t="s">
        <v>83</v>
      </c>
      <c r="AA120" s="46"/>
      <c r="AB120" s="46"/>
      <c r="AC120" s="46" t="s">
        <v>81</v>
      </c>
      <c r="AD120" s="46" t="s">
        <v>80</v>
      </c>
      <c r="AE120" s="46" t="s">
        <v>108</v>
      </c>
      <c r="AF120" s="46" t="s">
        <v>103</v>
      </c>
      <c r="AG120" s="46" t="s">
        <v>83</v>
      </c>
      <c r="AH120" s="46" t="s">
        <v>103</v>
      </c>
      <c r="AI120" s="46" t="s">
        <v>83</v>
      </c>
      <c r="AJ120" s="46" t="s">
        <v>83</v>
      </c>
      <c r="AK120" s="46" t="s">
        <v>90</v>
      </c>
      <c r="AL120" s="46" t="s">
        <v>103</v>
      </c>
      <c r="AM120" s="46" t="s">
        <v>83</v>
      </c>
      <c r="AN120" s="46" t="s">
        <v>83</v>
      </c>
      <c r="AO120" s="46" t="s">
        <v>83</v>
      </c>
      <c r="AP120" s="46" t="s">
        <v>91</v>
      </c>
      <c r="AQ120" s="46" t="s">
        <v>103</v>
      </c>
      <c r="AR120" s="46" t="s">
        <v>81</v>
      </c>
      <c r="AS120" s="46" t="s">
        <v>86</v>
      </c>
      <c r="AT120" s="46" t="s">
        <v>103</v>
      </c>
      <c r="AU120" s="48">
        <v>5</v>
      </c>
      <c r="AV120" s="46" t="s">
        <v>81</v>
      </c>
      <c r="AW120" s="46" t="s">
        <v>81</v>
      </c>
      <c r="AX120" s="48">
        <v>355</v>
      </c>
      <c r="AY120" s="48">
        <v>355</v>
      </c>
      <c r="AZ120" s="48">
        <v>300</v>
      </c>
      <c r="BA120" s="48">
        <v>200</v>
      </c>
      <c r="BB120" s="46"/>
      <c r="BC120" s="46"/>
      <c r="BD120" s="48">
        <v>19.71</v>
      </c>
      <c r="BE120" s="46"/>
      <c r="BF120" s="48">
        <v>0.14000000000000001</v>
      </c>
      <c r="BG120" s="46"/>
      <c r="BH120" s="46"/>
      <c r="BI120" s="48">
        <v>0.11</v>
      </c>
      <c r="BJ120" s="48">
        <v>61.23</v>
      </c>
      <c r="BK120" s="48">
        <v>61.23</v>
      </c>
      <c r="BL120" s="48">
        <v>64</v>
      </c>
      <c r="BM120" s="46"/>
      <c r="BN120" s="46"/>
      <c r="BO120" s="48">
        <v>0.17</v>
      </c>
      <c r="BP120" s="48">
        <v>0.19</v>
      </c>
      <c r="BQ120" s="46"/>
      <c r="BR120" s="48">
        <v>20.309999999999999</v>
      </c>
      <c r="BS120" s="48">
        <v>63.35</v>
      </c>
      <c r="BT120" s="46"/>
      <c r="BU120" s="48">
        <v>0</v>
      </c>
      <c r="BV120" s="39">
        <v>162</v>
      </c>
      <c r="BW120" s="39">
        <f t="shared" si="6"/>
        <v>4</v>
      </c>
      <c r="BX120" s="39">
        <f>IF(COUNTIF($C$2:C120,C120)=1,1,0)</f>
        <v>1</v>
      </c>
      <c r="BY120" s="39">
        <f t="shared" si="7"/>
        <v>0</v>
      </c>
      <c r="BZ120" s="39" t="b">
        <f t="shared" si="8"/>
        <v>0</v>
      </c>
      <c r="CA120" s="39" t="b">
        <f t="array" ref="CA120">ISNUMBER(SEARCH("Touch Screen",$AI120))</f>
        <v>0</v>
      </c>
      <c r="CB120" s="39" t="b">
        <f t="array" ref="CB120">ISNUMBER(SEARCH("Occupancy Sensor",$AI120))</f>
        <v>0</v>
      </c>
      <c r="CC120" s="39" t="b">
        <f t="array" ref="CC120">ISNUMBER(SEARCH("Full Network Connectivity",$AI120))</f>
        <v>0</v>
      </c>
      <c r="CD120" s="49">
        <f t="shared" si="9"/>
        <v>61.228020000000001</v>
      </c>
      <c r="CE120" s="50">
        <f t="shared" si="11"/>
        <v>2.1</v>
      </c>
      <c r="CF120" s="39">
        <f t="shared" si="10"/>
        <v>4</v>
      </c>
      <c r="CG120" s="49">
        <f>IF($BW120=1,($Q120*'2. Monitor Criteria'!$C$4)+('2. Monitor Criteria'!$D$4*'1. Data'!$CE120)+'2. Monitor Criteria'!$C$6,IF('1. Data'!$BW120=2,($Q120*'2. Monitor Criteria'!$C$4)+('2. Monitor Criteria'!$D$4*'1. Data'!$CE120)+'2. Monitor Criteria'!$D$6,IF('1. Data'!$BW120=5,($Q120*'2. Monitor Criteria'!$C$4)+('2. Monitor Criteria'!$D$4*'1. Data'!$CE120)+'2. Monitor Criteria'!$F$6,($Q120*'2. Monitor Criteria'!$C$4)+('2. Monitor Criteria'!$D$4*'1. Data'!$CE120)+'2. Monitor Criteria'!$E$6)))</f>
        <v>55.198099999999997</v>
      </c>
      <c r="CH120" s="51">
        <f>CD120-('2. Monitor Criteria'!$D$4*CE120)</f>
        <v>52.849019999999996</v>
      </c>
      <c r="CI120" s="49">
        <f>IF($BY120=0,CH120,IF($BY120=1,CH120-('2. Monitor Criteria'!$B$10*'1. Data'!CG120),CH120-('2. Monitor Criteria'!$C$10*'1. Data'!CG120)))</f>
        <v>52.849019999999996</v>
      </c>
      <c r="CJ120" s="51">
        <f>IF($CA120=TRUE,CI120-(CG120*'2. Monitor Criteria'!$E$10),CI120)</f>
        <v>52.849019999999996</v>
      </c>
      <c r="CK120" s="51">
        <f>IF($BZ120=TRUE,CJ120-('1. Data'!CG120*'2. Monitor Criteria'!$D$10),CJ120)</f>
        <v>52.849019999999996</v>
      </c>
    </row>
    <row r="121" spans="1:89" s="39" customFormat="1" ht="15.75" customHeight="1" x14ac:dyDescent="0.2">
      <c r="A121" s="39">
        <v>163</v>
      </c>
      <c r="B121" s="46" t="s">
        <v>289</v>
      </c>
      <c r="C121" s="46" t="s">
        <v>304</v>
      </c>
      <c r="D121" s="47">
        <v>41307</v>
      </c>
      <c r="E121" s="46" t="s">
        <v>74</v>
      </c>
      <c r="F121" s="46" t="s">
        <v>103</v>
      </c>
      <c r="G121" s="46" t="s">
        <v>1307</v>
      </c>
      <c r="H121" s="46" t="s">
        <v>75</v>
      </c>
      <c r="I121" s="46" t="s">
        <v>85</v>
      </c>
      <c r="J121" s="46" t="s">
        <v>119</v>
      </c>
      <c r="K121" s="46" t="s">
        <v>77</v>
      </c>
      <c r="L121" s="46" t="s">
        <v>103</v>
      </c>
      <c r="M121" s="48">
        <v>1000</v>
      </c>
      <c r="N121" s="48">
        <v>10.6</v>
      </c>
      <c r="O121" s="48">
        <v>18.8</v>
      </c>
      <c r="P121" s="48">
        <v>21.5</v>
      </c>
      <c r="Q121" s="48">
        <v>198.1</v>
      </c>
      <c r="R121" s="48">
        <v>1.78</v>
      </c>
      <c r="S121" s="48">
        <v>1080</v>
      </c>
      <c r="T121" s="48">
        <v>1920</v>
      </c>
      <c r="U121" s="48">
        <v>2.1</v>
      </c>
      <c r="V121" s="48">
        <v>10499</v>
      </c>
      <c r="W121" s="48">
        <v>60</v>
      </c>
      <c r="X121" s="48">
        <v>32.799999999999997</v>
      </c>
      <c r="Y121" s="46" t="s">
        <v>83</v>
      </c>
      <c r="Z121" s="46" t="s">
        <v>83</v>
      </c>
      <c r="AA121" s="46"/>
      <c r="AB121" s="46"/>
      <c r="AC121" s="46" t="s">
        <v>81</v>
      </c>
      <c r="AD121" s="46" t="s">
        <v>80</v>
      </c>
      <c r="AE121" s="46" t="s">
        <v>108</v>
      </c>
      <c r="AF121" s="46" t="s">
        <v>103</v>
      </c>
      <c r="AG121" s="46" t="s">
        <v>83</v>
      </c>
      <c r="AH121" s="46" t="s">
        <v>103</v>
      </c>
      <c r="AI121" s="46" t="s">
        <v>83</v>
      </c>
      <c r="AJ121" s="46" t="s">
        <v>83</v>
      </c>
      <c r="AK121" s="46" t="s">
        <v>90</v>
      </c>
      <c r="AL121" s="46" t="s">
        <v>103</v>
      </c>
      <c r="AM121" s="46" t="s">
        <v>83</v>
      </c>
      <c r="AN121" s="46" t="s">
        <v>83</v>
      </c>
      <c r="AO121" s="46" t="s">
        <v>83</v>
      </c>
      <c r="AP121" s="46" t="s">
        <v>91</v>
      </c>
      <c r="AQ121" s="46" t="s">
        <v>103</v>
      </c>
      <c r="AR121" s="46" t="s">
        <v>81</v>
      </c>
      <c r="AS121" s="46" t="s">
        <v>86</v>
      </c>
      <c r="AT121" s="46" t="s">
        <v>103</v>
      </c>
      <c r="AU121" s="48">
        <v>5</v>
      </c>
      <c r="AV121" s="46" t="s">
        <v>81</v>
      </c>
      <c r="AW121" s="46" t="s">
        <v>81</v>
      </c>
      <c r="AX121" s="48">
        <v>275.60000000000002</v>
      </c>
      <c r="AY121" s="48">
        <v>275.60000000000002</v>
      </c>
      <c r="AZ121" s="48">
        <v>256</v>
      </c>
      <c r="BA121" s="48">
        <v>200</v>
      </c>
      <c r="BB121" s="46"/>
      <c r="BC121" s="46"/>
      <c r="BD121" s="48">
        <v>15.23</v>
      </c>
      <c r="BE121" s="46"/>
      <c r="BF121" s="48">
        <v>0.27</v>
      </c>
      <c r="BG121" s="46"/>
      <c r="BH121" s="46"/>
      <c r="BI121" s="48">
        <v>0.21</v>
      </c>
      <c r="BJ121" s="48">
        <v>48.22</v>
      </c>
      <c r="BK121" s="48">
        <v>48.22</v>
      </c>
      <c r="BL121" s="48">
        <v>50.6</v>
      </c>
      <c r="BM121" s="46"/>
      <c r="BN121" s="46"/>
      <c r="BO121" s="48">
        <v>0.28000000000000003</v>
      </c>
      <c r="BP121" s="48">
        <v>0.33</v>
      </c>
      <c r="BQ121" s="46"/>
      <c r="BR121" s="48">
        <v>15.37</v>
      </c>
      <c r="BS121" s="48">
        <v>48.99</v>
      </c>
      <c r="BT121" s="46"/>
      <c r="BU121" s="48">
        <v>0</v>
      </c>
      <c r="BV121" s="39">
        <v>163</v>
      </c>
      <c r="BW121" s="39">
        <f t="shared" si="6"/>
        <v>2</v>
      </c>
      <c r="BX121" s="39">
        <f>IF(COUNTIF($C$2:C121,C121)=1,1,0)</f>
        <v>1</v>
      </c>
      <c r="BY121" s="39">
        <f t="shared" si="7"/>
        <v>0</v>
      </c>
      <c r="BZ121" s="39" t="b">
        <f t="shared" si="8"/>
        <v>0</v>
      </c>
      <c r="CA121" s="39" t="b">
        <f t="array" ref="CA121">ISNUMBER(SEARCH("Touch Screen",$AI121))</f>
        <v>0</v>
      </c>
      <c r="CB121" s="39" t="b">
        <f t="array" ref="CB121">ISNUMBER(SEARCH("Occupancy Sensor",$AI121))</f>
        <v>0</v>
      </c>
      <c r="CC121" s="39" t="b">
        <f t="array" ref="CC121">ISNUMBER(SEARCH("Full Network Connectivity",$AI121))</f>
        <v>0</v>
      </c>
      <c r="CD121" s="49">
        <f t="shared" si="9"/>
        <v>48.232559999999999</v>
      </c>
      <c r="CE121" s="50">
        <f t="shared" si="11"/>
        <v>2.1</v>
      </c>
      <c r="CF121" s="39">
        <f t="shared" si="10"/>
        <v>2</v>
      </c>
      <c r="CG121" s="49">
        <f>IF($BW121=1,($Q121*'2. Monitor Criteria'!$C$4)+('2. Monitor Criteria'!$D$4*'1. Data'!$CE121)+'2. Monitor Criteria'!$C$6,IF('1. Data'!$BW121=2,($Q121*'2. Monitor Criteria'!$C$4)+('2. Monitor Criteria'!$D$4*'1. Data'!$CE121)+'2. Monitor Criteria'!$D$6,IF('1. Data'!$BW121=5,($Q121*'2. Monitor Criteria'!$C$4)+('2. Monitor Criteria'!$D$4*'1. Data'!$CE121)+'2. Monitor Criteria'!$F$6,($Q121*'2. Monitor Criteria'!$C$4)+('2. Monitor Criteria'!$D$4*'1. Data'!$CE121)+'2. Monitor Criteria'!$E$6)))</f>
        <v>42.755299999999998</v>
      </c>
      <c r="CH121" s="51">
        <f>CD121-('2. Monitor Criteria'!$D$4*CE121)</f>
        <v>39.853560000000002</v>
      </c>
      <c r="CI121" s="49">
        <f>IF($BY121=0,CH121,IF($BY121=1,CH121-('2. Monitor Criteria'!$B$10*'1. Data'!CG121),CH121-('2. Monitor Criteria'!$C$10*'1. Data'!CG121)))</f>
        <v>39.853560000000002</v>
      </c>
      <c r="CJ121" s="51">
        <f>IF($CA121=TRUE,CI121-(CG121*'2. Monitor Criteria'!$E$10),CI121)</f>
        <v>39.853560000000002</v>
      </c>
      <c r="CK121" s="51">
        <f>IF($BZ121=TRUE,CJ121-('1. Data'!CG121*'2. Monitor Criteria'!$D$10),CJ121)</f>
        <v>39.853560000000002</v>
      </c>
    </row>
    <row r="122" spans="1:89" s="39" customFormat="1" ht="15.75" customHeight="1" x14ac:dyDescent="0.2">
      <c r="A122" s="39">
        <v>164</v>
      </c>
      <c r="B122" s="46" t="s">
        <v>289</v>
      </c>
      <c r="C122" s="46" t="s">
        <v>305</v>
      </c>
      <c r="D122" s="47">
        <v>42576</v>
      </c>
      <c r="E122" s="46" t="s">
        <v>74</v>
      </c>
      <c r="F122" s="46"/>
      <c r="G122" s="46" t="s">
        <v>1307</v>
      </c>
      <c r="H122" s="46" t="s">
        <v>75</v>
      </c>
      <c r="I122" s="46" t="s">
        <v>88</v>
      </c>
      <c r="J122" s="46"/>
      <c r="K122" s="46" t="s">
        <v>77</v>
      </c>
      <c r="L122" s="46"/>
      <c r="M122" s="48">
        <v>1000</v>
      </c>
      <c r="N122" s="48">
        <v>11.7</v>
      </c>
      <c r="O122" s="48">
        <v>20.7</v>
      </c>
      <c r="P122" s="48">
        <v>23.8</v>
      </c>
      <c r="Q122" s="48">
        <v>242.04</v>
      </c>
      <c r="R122" s="48">
        <v>1.78</v>
      </c>
      <c r="S122" s="48">
        <v>1080</v>
      </c>
      <c r="T122" s="48">
        <v>1920</v>
      </c>
      <c r="U122" s="48">
        <v>2.1</v>
      </c>
      <c r="V122" s="48">
        <v>8567</v>
      </c>
      <c r="W122" s="48">
        <v>60</v>
      </c>
      <c r="X122" s="48">
        <v>0.3</v>
      </c>
      <c r="Y122" s="46" t="s">
        <v>83</v>
      </c>
      <c r="Z122" s="46" t="s">
        <v>83</v>
      </c>
      <c r="AA122" s="46"/>
      <c r="AB122" s="46"/>
      <c r="AC122" s="46" t="s">
        <v>81</v>
      </c>
      <c r="AD122" s="46" t="s">
        <v>81</v>
      </c>
      <c r="AE122" s="46" t="s">
        <v>239</v>
      </c>
      <c r="AF122" s="46"/>
      <c r="AG122" s="46" t="s">
        <v>83</v>
      </c>
      <c r="AH122" s="46"/>
      <c r="AI122" s="46" t="s">
        <v>83</v>
      </c>
      <c r="AJ122" s="46" t="s">
        <v>83</v>
      </c>
      <c r="AK122" s="46" t="s">
        <v>84</v>
      </c>
      <c r="AL122" s="46"/>
      <c r="AM122" s="46" t="s">
        <v>83</v>
      </c>
      <c r="AN122" s="46" t="s">
        <v>83</v>
      </c>
      <c r="AO122" s="46" t="s">
        <v>83</v>
      </c>
      <c r="AP122" s="46" t="s">
        <v>91</v>
      </c>
      <c r="AQ122" s="46"/>
      <c r="AR122" s="46" t="s">
        <v>81</v>
      </c>
      <c r="AS122" s="46" t="s">
        <v>86</v>
      </c>
      <c r="AT122" s="46"/>
      <c r="AU122" s="48">
        <v>5</v>
      </c>
      <c r="AV122" s="46" t="s">
        <v>81</v>
      </c>
      <c r="AW122" s="46" t="s">
        <v>81</v>
      </c>
      <c r="AX122" s="48">
        <v>250</v>
      </c>
      <c r="AY122" s="48">
        <v>244.9</v>
      </c>
      <c r="AZ122" s="48">
        <v>237</v>
      </c>
      <c r="BA122" s="48">
        <v>200</v>
      </c>
      <c r="BB122" s="46"/>
      <c r="BC122" s="46"/>
      <c r="BD122" s="48">
        <v>14.99</v>
      </c>
      <c r="BE122" s="46"/>
      <c r="BF122" s="48">
        <v>0.22</v>
      </c>
      <c r="BG122" s="48">
        <v>0</v>
      </c>
      <c r="BH122" s="46"/>
      <c r="BI122" s="48">
        <v>0.15</v>
      </c>
      <c r="BJ122" s="48">
        <v>47.21</v>
      </c>
      <c r="BK122" s="48">
        <v>47.21</v>
      </c>
      <c r="BL122" s="48">
        <v>54.1</v>
      </c>
      <c r="BM122" s="46"/>
      <c r="BN122" s="46"/>
      <c r="BO122" s="48">
        <v>0.18</v>
      </c>
      <c r="BP122" s="48">
        <v>0.25</v>
      </c>
      <c r="BQ122" s="48">
        <v>0</v>
      </c>
      <c r="BR122" s="48">
        <v>15.01</v>
      </c>
      <c r="BS122" s="48">
        <v>47.44</v>
      </c>
      <c r="BT122" s="46"/>
      <c r="BU122" s="48">
        <v>0</v>
      </c>
      <c r="BV122" s="39">
        <v>164</v>
      </c>
      <c r="BW122" s="39">
        <f t="shared" si="6"/>
        <v>3</v>
      </c>
      <c r="BX122" s="39">
        <f>IF(COUNTIF($C$2:C122,C122)=1,1,0)</f>
        <v>1</v>
      </c>
      <c r="BY122" s="39">
        <f t="shared" si="7"/>
        <v>0</v>
      </c>
      <c r="BZ122" s="39" t="b">
        <f t="shared" si="8"/>
        <v>0</v>
      </c>
      <c r="CA122" s="39" t="b">
        <f t="array" ref="CA122">ISNUMBER(SEARCH("Touch Screen",$AI122))</f>
        <v>0</v>
      </c>
      <c r="CB122" s="39" t="b">
        <f t="array" ref="CB122">ISNUMBER(SEARCH("Occupancy Sensor",$AI122))</f>
        <v>0</v>
      </c>
      <c r="CC122" s="39" t="b">
        <f t="array" ref="CC122">ISNUMBER(SEARCH("Full Network Connectivity",$AI122))</f>
        <v>0</v>
      </c>
      <c r="CD122" s="49">
        <f t="shared" si="9"/>
        <v>47.212019999999995</v>
      </c>
      <c r="CE122" s="50">
        <f t="shared" si="11"/>
        <v>2.1</v>
      </c>
      <c r="CF122" s="39">
        <f t="shared" si="10"/>
        <v>3</v>
      </c>
      <c r="CG122" s="49">
        <f>IF($BW122=1,($Q122*'2. Monitor Criteria'!$C$4)+('2. Monitor Criteria'!$D$4*'1. Data'!$CE122)+'2. Monitor Criteria'!$C$6,IF('1. Data'!$BW122=2,($Q122*'2. Monitor Criteria'!$C$4)+('2. Monitor Criteria'!$D$4*'1. Data'!$CE122)+'2. Monitor Criteria'!$D$6,IF('1. Data'!$BW122=5,($Q122*'2. Monitor Criteria'!$C$4)+('2. Monitor Criteria'!$D$4*'1. Data'!$CE122)+'2. Monitor Criteria'!$F$6,($Q122*'2. Monitor Criteria'!$C$4)+('2. Monitor Criteria'!$D$4*'1. Data'!$CE122)+'2. Monitor Criteria'!$E$6)))</f>
        <v>46.629919999999998</v>
      </c>
      <c r="CH122" s="51">
        <f>CD122-('2. Monitor Criteria'!$D$4*CE122)</f>
        <v>38.833019999999991</v>
      </c>
      <c r="CI122" s="49">
        <f>IF($BY122=0,CH122,IF($BY122=1,CH122-('2. Monitor Criteria'!$B$10*'1. Data'!CG122),CH122-('2. Monitor Criteria'!$C$10*'1. Data'!CG122)))</f>
        <v>38.833019999999991</v>
      </c>
      <c r="CJ122" s="51">
        <f>IF($CA122=TRUE,CI122-(CG122*'2. Monitor Criteria'!$E$10),CI122)</f>
        <v>38.833019999999991</v>
      </c>
      <c r="CK122" s="51">
        <f>IF($BZ122=TRUE,CJ122-('1. Data'!CG122*'2. Monitor Criteria'!$D$10),CJ122)</f>
        <v>38.833019999999991</v>
      </c>
    </row>
    <row r="123" spans="1:89" s="39" customFormat="1" ht="15.75" customHeight="1" x14ac:dyDescent="0.2">
      <c r="A123" s="39">
        <v>165</v>
      </c>
      <c r="B123" s="46" t="s">
        <v>289</v>
      </c>
      <c r="C123" s="46" t="s">
        <v>1210</v>
      </c>
      <c r="D123" s="47">
        <v>42846</v>
      </c>
      <c r="E123" s="46" t="s">
        <v>74</v>
      </c>
      <c r="F123" s="46" t="s">
        <v>103</v>
      </c>
      <c r="G123" s="46" t="s">
        <v>1307</v>
      </c>
      <c r="H123" s="46" t="s">
        <v>75</v>
      </c>
      <c r="I123" s="46" t="s">
        <v>76</v>
      </c>
      <c r="J123" s="46" t="s">
        <v>103</v>
      </c>
      <c r="K123" s="46" t="s">
        <v>77</v>
      </c>
      <c r="L123" s="46" t="s">
        <v>103</v>
      </c>
      <c r="M123" s="48">
        <v>1000</v>
      </c>
      <c r="N123" s="48">
        <v>11.7</v>
      </c>
      <c r="O123" s="48">
        <v>20.7</v>
      </c>
      <c r="P123" s="48">
        <v>23.8</v>
      </c>
      <c r="Q123" s="48">
        <v>242.18</v>
      </c>
      <c r="R123" s="48">
        <v>1.78</v>
      </c>
      <c r="S123" s="48">
        <v>1080</v>
      </c>
      <c r="T123" s="48">
        <v>1920</v>
      </c>
      <c r="U123" s="48">
        <v>2.1</v>
      </c>
      <c r="V123" s="48">
        <v>8562</v>
      </c>
      <c r="W123" s="48">
        <v>60</v>
      </c>
      <c r="X123" s="48">
        <v>33.200000000000003</v>
      </c>
      <c r="Y123" s="46" t="s">
        <v>78</v>
      </c>
      <c r="Z123" s="46" t="s">
        <v>83</v>
      </c>
      <c r="AA123" s="46"/>
      <c r="AB123" s="46"/>
      <c r="AC123" s="46" t="s">
        <v>81</v>
      </c>
      <c r="AD123" s="46" t="s">
        <v>80</v>
      </c>
      <c r="AE123" s="46" t="s">
        <v>208</v>
      </c>
      <c r="AF123" s="46" t="s">
        <v>103</v>
      </c>
      <c r="AG123" s="46" t="s">
        <v>99</v>
      </c>
      <c r="AH123" s="46" t="s">
        <v>103</v>
      </c>
      <c r="AI123" s="46" t="s">
        <v>99</v>
      </c>
      <c r="AJ123" s="46" t="s">
        <v>83</v>
      </c>
      <c r="AK123" s="46" t="s">
        <v>84</v>
      </c>
      <c r="AL123" s="46" t="s">
        <v>103</v>
      </c>
      <c r="AM123" s="46" t="s">
        <v>83</v>
      </c>
      <c r="AN123" s="46" t="s">
        <v>83</v>
      </c>
      <c r="AO123" s="46" t="s">
        <v>83</v>
      </c>
      <c r="AP123" s="46" t="s">
        <v>91</v>
      </c>
      <c r="AQ123" s="46" t="s">
        <v>103</v>
      </c>
      <c r="AR123" s="46" t="s">
        <v>81</v>
      </c>
      <c r="AS123" s="46" t="s">
        <v>86</v>
      </c>
      <c r="AT123" s="46" t="s">
        <v>103</v>
      </c>
      <c r="AU123" s="48">
        <v>5</v>
      </c>
      <c r="AV123" s="46" t="s">
        <v>81</v>
      </c>
      <c r="AW123" s="46" t="s">
        <v>81</v>
      </c>
      <c r="AX123" s="48">
        <v>250</v>
      </c>
      <c r="AY123" s="48">
        <v>276.3</v>
      </c>
      <c r="AZ123" s="48">
        <v>235.7</v>
      </c>
      <c r="BA123" s="48">
        <v>200</v>
      </c>
      <c r="BB123" s="46"/>
      <c r="BC123" s="46"/>
      <c r="BD123" s="48">
        <v>15.37</v>
      </c>
      <c r="BE123" s="46"/>
      <c r="BF123" s="48">
        <v>0.28000000000000003</v>
      </c>
      <c r="BG123" s="46"/>
      <c r="BH123" s="46"/>
      <c r="BI123" s="48">
        <v>0.13</v>
      </c>
      <c r="BJ123" s="48">
        <v>48.7</v>
      </c>
      <c r="BK123" s="48">
        <v>48.7</v>
      </c>
      <c r="BL123" s="48">
        <v>54.1</v>
      </c>
      <c r="BM123" s="46"/>
      <c r="BN123" s="46"/>
      <c r="BO123" s="48">
        <v>0.19</v>
      </c>
      <c r="BP123" s="48">
        <v>0.33</v>
      </c>
      <c r="BQ123" s="46"/>
      <c r="BR123" s="48">
        <v>15.55</v>
      </c>
      <c r="BS123" s="48">
        <v>49.55</v>
      </c>
      <c r="BT123" s="46"/>
      <c r="BU123" s="48">
        <v>0</v>
      </c>
      <c r="BV123" s="39">
        <v>165</v>
      </c>
      <c r="BW123" s="39">
        <f t="shared" si="6"/>
        <v>3</v>
      </c>
      <c r="BX123" s="39">
        <f>IF(COUNTIF($C$2:C123,C123)=1,1,0)</f>
        <v>1</v>
      </c>
      <c r="BY123" s="39">
        <f t="shared" si="7"/>
        <v>0</v>
      </c>
      <c r="BZ123" s="39" t="b">
        <f t="shared" si="8"/>
        <v>0</v>
      </c>
      <c r="CA123" s="39" t="b">
        <f t="array" ref="CA123">ISNUMBER(SEARCH("Touch Screen",$AI123))</f>
        <v>0</v>
      </c>
      <c r="CB123" s="39" t="b">
        <f t="array" ref="CB123">ISNUMBER(SEARCH("Occupancy Sensor",$AI123))</f>
        <v>0</v>
      </c>
      <c r="CC123" s="39" t="b">
        <f t="array" ref="CC123">ISNUMBER(SEARCH("Full Network Connectivity",$AI123))</f>
        <v>0</v>
      </c>
      <c r="CD123" s="49">
        <f t="shared" si="9"/>
        <v>48.718739999999997</v>
      </c>
      <c r="CE123" s="50">
        <f t="shared" si="11"/>
        <v>2.1</v>
      </c>
      <c r="CF123" s="39">
        <f t="shared" si="10"/>
        <v>3</v>
      </c>
      <c r="CG123" s="49">
        <f>IF($BW123=1,($Q123*'2. Monitor Criteria'!$C$4)+('2. Monitor Criteria'!$D$4*'1. Data'!$CE123)+'2. Monitor Criteria'!$C$6,IF('1. Data'!$BW123=2,($Q123*'2. Monitor Criteria'!$C$4)+('2. Monitor Criteria'!$D$4*'1. Data'!$CE123)+'2. Monitor Criteria'!$D$6,IF('1. Data'!$BW123=5,($Q123*'2. Monitor Criteria'!$C$4)+('2. Monitor Criteria'!$D$4*'1. Data'!$CE123)+'2. Monitor Criteria'!$F$6,($Q123*'2. Monitor Criteria'!$C$4)+('2. Monitor Criteria'!$D$4*'1. Data'!$CE123)+'2. Monitor Criteria'!$E$6)))</f>
        <v>46.647140000000007</v>
      </c>
      <c r="CH123" s="51">
        <f>CD123-('2. Monitor Criteria'!$D$4*CE123)</f>
        <v>40.339739999999992</v>
      </c>
      <c r="CI123" s="49">
        <f>IF($BY123=0,CH123,IF($BY123=1,CH123-('2. Monitor Criteria'!$B$10*'1. Data'!CG123),CH123-('2. Monitor Criteria'!$C$10*'1. Data'!CG123)))</f>
        <v>40.339739999999992</v>
      </c>
      <c r="CJ123" s="51">
        <f>IF($CA123=TRUE,CI123-(CG123*'2. Monitor Criteria'!$E$10),CI123)</f>
        <v>40.339739999999992</v>
      </c>
      <c r="CK123" s="51">
        <f>IF($BZ123=TRUE,CJ123-('1. Data'!CG123*'2. Monitor Criteria'!$D$10),CJ123)</f>
        <v>40.339739999999992</v>
      </c>
    </row>
    <row r="124" spans="1:89" s="39" customFormat="1" ht="15.75" customHeight="1" x14ac:dyDescent="0.2">
      <c r="A124" s="39">
        <v>166</v>
      </c>
      <c r="B124" s="46" t="s">
        <v>289</v>
      </c>
      <c r="C124" s="46" t="s">
        <v>1247</v>
      </c>
      <c r="D124" s="47">
        <v>42846</v>
      </c>
      <c r="E124" s="46" t="s">
        <v>74</v>
      </c>
      <c r="F124" s="46" t="s">
        <v>103</v>
      </c>
      <c r="G124" s="46" t="s">
        <v>1307</v>
      </c>
      <c r="H124" s="46" t="s">
        <v>75</v>
      </c>
      <c r="I124" s="46" t="s">
        <v>76</v>
      </c>
      <c r="J124" s="46" t="s">
        <v>103</v>
      </c>
      <c r="K124" s="46" t="s">
        <v>77</v>
      </c>
      <c r="L124" s="46" t="s">
        <v>103</v>
      </c>
      <c r="M124" s="48">
        <v>1000</v>
      </c>
      <c r="N124" s="48">
        <v>13.2</v>
      </c>
      <c r="O124" s="48">
        <v>23.5</v>
      </c>
      <c r="P124" s="48">
        <v>27</v>
      </c>
      <c r="Q124" s="48">
        <v>311.67</v>
      </c>
      <c r="R124" s="48">
        <v>1.78</v>
      </c>
      <c r="S124" s="48">
        <v>1080</v>
      </c>
      <c r="T124" s="48">
        <v>1920</v>
      </c>
      <c r="U124" s="48">
        <v>2.1</v>
      </c>
      <c r="V124" s="48">
        <v>6653</v>
      </c>
      <c r="W124" s="48">
        <v>60</v>
      </c>
      <c r="X124" s="48">
        <v>33.4</v>
      </c>
      <c r="Y124" s="46" t="s">
        <v>78</v>
      </c>
      <c r="Z124" s="46" t="s">
        <v>83</v>
      </c>
      <c r="AA124" s="46"/>
      <c r="AB124" s="46"/>
      <c r="AC124" s="46" t="s">
        <v>81</v>
      </c>
      <c r="AD124" s="46" t="s">
        <v>80</v>
      </c>
      <c r="AE124" s="46" t="s">
        <v>208</v>
      </c>
      <c r="AF124" s="46" t="s">
        <v>103</v>
      </c>
      <c r="AG124" s="46" t="s">
        <v>99</v>
      </c>
      <c r="AH124" s="46" t="s">
        <v>103</v>
      </c>
      <c r="AI124" s="46" t="s">
        <v>99</v>
      </c>
      <c r="AJ124" s="46" t="s">
        <v>83</v>
      </c>
      <c r="AK124" s="46" t="s">
        <v>84</v>
      </c>
      <c r="AL124" s="46" t="s">
        <v>103</v>
      </c>
      <c r="AM124" s="46" t="s">
        <v>83</v>
      </c>
      <c r="AN124" s="46" t="s">
        <v>83</v>
      </c>
      <c r="AO124" s="46" t="s">
        <v>83</v>
      </c>
      <c r="AP124" s="46" t="s">
        <v>91</v>
      </c>
      <c r="AQ124" s="46" t="s">
        <v>103</v>
      </c>
      <c r="AR124" s="46" t="s">
        <v>81</v>
      </c>
      <c r="AS124" s="46" t="s">
        <v>86</v>
      </c>
      <c r="AT124" s="46" t="s">
        <v>103</v>
      </c>
      <c r="AU124" s="48">
        <v>5</v>
      </c>
      <c r="AV124" s="46" t="s">
        <v>81</v>
      </c>
      <c r="AW124" s="46" t="s">
        <v>81</v>
      </c>
      <c r="AX124" s="48">
        <v>250</v>
      </c>
      <c r="AY124" s="48">
        <v>260.39999999999998</v>
      </c>
      <c r="AZ124" s="48">
        <v>240.9</v>
      </c>
      <c r="BA124" s="48">
        <v>200</v>
      </c>
      <c r="BB124" s="46"/>
      <c r="BC124" s="46"/>
      <c r="BD124" s="48">
        <v>17.28</v>
      </c>
      <c r="BE124" s="46"/>
      <c r="BF124" s="48">
        <v>0.27</v>
      </c>
      <c r="BG124" s="46"/>
      <c r="BH124" s="46"/>
      <c r="BI124" s="48">
        <v>0.13</v>
      </c>
      <c r="BJ124" s="48">
        <v>54.52</v>
      </c>
      <c r="BK124" s="48">
        <v>54.52</v>
      </c>
      <c r="BL124" s="48">
        <v>64</v>
      </c>
      <c r="BM124" s="46"/>
      <c r="BN124" s="46"/>
      <c r="BO124" s="48">
        <v>0.18</v>
      </c>
      <c r="BP124" s="48">
        <v>0.32</v>
      </c>
      <c r="BQ124" s="46"/>
      <c r="BR124" s="48">
        <v>17.37</v>
      </c>
      <c r="BS124" s="48">
        <v>55.07</v>
      </c>
      <c r="BT124" s="46"/>
      <c r="BU124" s="48">
        <v>0</v>
      </c>
      <c r="BV124" s="39">
        <v>166</v>
      </c>
      <c r="BW124" s="39">
        <f t="shared" si="6"/>
        <v>4</v>
      </c>
      <c r="BX124" s="39">
        <f>IF(COUNTIF($C$2:C124,C124)=1,1,0)</f>
        <v>1</v>
      </c>
      <c r="BY124" s="39">
        <f t="shared" si="7"/>
        <v>0</v>
      </c>
      <c r="BZ124" s="39" t="b">
        <f t="shared" si="8"/>
        <v>0</v>
      </c>
      <c r="CA124" s="39" t="b">
        <f t="array" ref="CA124">ISNUMBER(SEARCH("Touch Screen",$AI124))</f>
        <v>0</v>
      </c>
      <c r="CB124" s="39" t="b">
        <f t="array" ref="CB124">ISNUMBER(SEARCH("Occupancy Sensor",$AI124))</f>
        <v>0</v>
      </c>
      <c r="CC124" s="39" t="b">
        <f t="array" ref="CC124">ISNUMBER(SEARCH("Full Network Connectivity",$AI124))</f>
        <v>0</v>
      </c>
      <c r="CD124" s="49">
        <f t="shared" si="9"/>
        <v>54.517860000000006</v>
      </c>
      <c r="CE124" s="50">
        <f t="shared" si="11"/>
        <v>2.1</v>
      </c>
      <c r="CF124" s="39">
        <f t="shared" si="10"/>
        <v>4</v>
      </c>
      <c r="CG124" s="49">
        <f>IF($BW124=1,($Q124*'2. Monitor Criteria'!$C$4)+('2. Monitor Criteria'!$D$4*'1. Data'!$CE124)+'2. Monitor Criteria'!$C$6,IF('1. Data'!$BW124=2,($Q124*'2. Monitor Criteria'!$C$4)+('2. Monitor Criteria'!$D$4*'1. Data'!$CE124)+'2. Monitor Criteria'!$D$6,IF('1. Data'!$BW124=5,($Q124*'2. Monitor Criteria'!$C$4)+('2. Monitor Criteria'!$D$4*'1. Data'!$CE124)+'2. Monitor Criteria'!$F$6,($Q124*'2. Monitor Criteria'!$C$4)+('2. Monitor Criteria'!$D$4*'1. Data'!$CE124)+'2. Monitor Criteria'!$E$6)))</f>
        <v>55.194410000000005</v>
      </c>
      <c r="CH124" s="51">
        <f>CD124-('2. Monitor Criteria'!$D$4*CE124)</f>
        <v>46.138860000000008</v>
      </c>
      <c r="CI124" s="49">
        <f>IF($BY124=0,CH124,IF($BY124=1,CH124-('2. Monitor Criteria'!$B$10*'1. Data'!CG124),CH124-('2. Monitor Criteria'!$C$10*'1. Data'!CG124)))</f>
        <v>46.138860000000008</v>
      </c>
      <c r="CJ124" s="51">
        <f>IF($CA124=TRUE,CI124-(CG124*'2. Monitor Criteria'!$E$10),CI124)</f>
        <v>46.138860000000008</v>
      </c>
      <c r="CK124" s="51">
        <f>IF($BZ124=TRUE,CJ124-('1. Data'!CG124*'2. Monitor Criteria'!$D$10),CJ124)</f>
        <v>46.138860000000008</v>
      </c>
    </row>
    <row r="125" spans="1:89" s="39" customFormat="1" ht="15.75" customHeight="1" x14ac:dyDescent="0.2">
      <c r="A125" s="39">
        <v>176</v>
      </c>
      <c r="B125" s="46" t="s">
        <v>289</v>
      </c>
      <c r="C125" s="46" t="s">
        <v>1333</v>
      </c>
      <c r="D125" s="47">
        <v>42461</v>
      </c>
      <c r="E125" s="46" t="s">
        <v>74</v>
      </c>
      <c r="F125" s="46"/>
      <c r="G125" s="46" t="s">
        <v>1307</v>
      </c>
      <c r="H125" s="46" t="s">
        <v>75</v>
      </c>
      <c r="I125" s="46" t="s">
        <v>141</v>
      </c>
      <c r="J125" s="46"/>
      <c r="K125" s="46" t="s">
        <v>77</v>
      </c>
      <c r="L125" s="46"/>
      <c r="M125" s="48">
        <v>1</v>
      </c>
      <c r="N125" s="48">
        <v>18.8</v>
      </c>
      <c r="O125" s="48">
        <v>10.6</v>
      </c>
      <c r="P125" s="48">
        <v>21.5</v>
      </c>
      <c r="Q125" s="48">
        <v>198.08</v>
      </c>
      <c r="R125" s="48">
        <v>1.78</v>
      </c>
      <c r="S125" s="48">
        <v>1920</v>
      </c>
      <c r="T125" s="48">
        <v>1080</v>
      </c>
      <c r="U125" s="48">
        <v>2</v>
      </c>
      <c r="V125" s="48">
        <v>10469</v>
      </c>
      <c r="W125" s="48">
        <v>60</v>
      </c>
      <c r="X125" s="48">
        <v>0</v>
      </c>
      <c r="Y125" s="46" t="s">
        <v>78</v>
      </c>
      <c r="Z125" s="46" t="s">
        <v>83</v>
      </c>
      <c r="AA125" s="46"/>
      <c r="AB125" s="46"/>
      <c r="AC125" s="46" t="s">
        <v>81</v>
      </c>
      <c r="AD125" s="46" t="s">
        <v>81</v>
      </c>
      <c r="AE125" s="46" t="s">
        <v>89</v>
      </c>
      <c r="AF125" s="46"/>
      <c r="AG125" s="46" t="s">
        <v>83</v>
      </c>
      <c r="AH125" s="46"/>
      <c r="AI125" s="46" t="s">
        <v>83</v>
      </c>
      <c r="AJ125" s="46" t="s">
        <v>83</v>
      </c>
      <c r="AK125" s="46" t="s">
        <v>90</v>
      </c>
      <c r="AL125" s="46"/>
      <c r="AM125" s="46" t="s">
        <v>83</v>
      </c>
      <c r="AN125" s="46" t="s">
        <v>83</v>
      </c>
      <c r="AO125" s="46" t="s">
        <v>83</v>
      </c>
      <c r="AP125" s="46" t="s">
        <v>91</v>
      </c>
      <c r="AQ125" s="46"/>
      <c r="AR125" s="46" t="s">
        <v>81</v>
      </c>
      <c r="AS125" s="46" t="s">
        <v>86</v>
      </c>
      <c r="AT125" s="46"/>
      <c r="AU125" s="46"/>
      <c r="AV125" s="46" t="s">
        <v>81</v>
      </c>
      <c r="AW125" s="46" t="s">
        <v>80</v>
      </c>
      <c r="AX125" s="48">
        <v>250</v>
      </c>
      <c r="AY125" s="48">
        <v>301.2</v>
      </c>
      <c r="AZ125" s="48">
        <v>251.1</v>
      </c>
      <c r="BA125" s="48">
        <v>200</v>
      </c>
      <c r="BB125" s="46"/>
      <c r="BC125" s="46"/>
      <c r="BD125" s="48">
        <v>14.2</v>
      </c>
      <c r="BE125" s="46"/>
      <c r="BF125" s="48">
        <v>0.2</v>
      </c>
      <c r="BG125" s="46"/>
      <c r="BH125" s="46"/>
      <c r="BI125" s="48">
        <v>0.1</v>
      </c>
      <c r="BJ125" s="48">
        <v>44.8</v>
      </c>
      <c r="BK125" s="48">
        <v>44.8</v>
      </c>
      <c r="BL125" s="48">
        <v>50.6</v>
      </c>
      <c r="BM125" s="46"/>
      <c r="BN125" s="46"/>
      <c r="BO125" s="48">
        <v>0.2</v>
      </c>
      <c r="BP125" s="48">
        <v>0.2</v>
      </c>
      <c r="BQ125" s="46"/>
      <c r="BR125" s="48">
        <v>14</v>
      </c>
      <c r="BS125" s="48">
        <v>44.8</v>
      </c>
      <c r="BT125" s="46"/>
      <c r="BU125" s="48">
        <v>0</v>
      </c>
      <c r="BV125" s="39">
        <v>176</v>
      </c>
      <c r="BW125" s="39">
        <f t="shared" si="6"/>
        <v>2</v>
      </c>
      <c r="BX125" s="39">
        <f>IF(COUNTIF($C$2:C125,C125)=1,1,0)</f>
        <v>1</v>
      </c>
      <c r="BY125" s="39">
        <f t="shared" si="7"/>
        <v>0</v>
      </c>
      <c r="BZ125" s="39" t="b">
        <f t="shared" si="8"/>
        <v>0</v>
      </c>
      <c r="CA125" s="39" t="b">
        <f t="array" ref="CA125">ISNUMBER(SEARCH("Touch Screen",$AI125))</f>
        <v>0</v>
      </c>
      <c r="CB125" s="39" t="b">
        <f t="array" ref="CB125">ISNUMBER(SEARCH("Occupancy Sensor",$AI125))</f>
        <v>0</v>
      </c>
      <c r="CC125" s="39" t="b">
        <f t="array" ref="CC125">ISNUMBER(SEARCH("Full Network Connectivity",$AI125))</f>
        <v>0</v>
      </c>
      <c r="CD125" s="49">
        <f t="shared" si="9"/>
        <v>44.675999999999995</v>
      </c>
      <c r="CE125" s="50">
        <f t="shared" si="11"/>
        <v>2</v>
      </c>
      <c r="CF125" s="39">
        <f t="shared" si="10"/>
        <v>2</v>
      </c>
      <c r="CG125" s="49">
        <f>IF($BW125=1,($Q125*'2. Monitor Criteria'!$C$4)+('2. Monitor Criteria'!$D$4*'1. Data'!$CE125)+'2. Monitor Criteria'!$C$6,IF('1. Data'!$BW125=2,($Q125*'2. Monitor Criteria'!$C$4)+('2. Monitor Criteria'!$D$4*'1. Data'!$CE125)+'2. Monitor Criteria'!$D$6,IF('1. Data'!$BW125=5,($Q125*'2. Monitor Criteria'!$C$4)+('2. Monitor Criteria'!$D$4*'1. Data'!$CE125)+'2. Monitor Criteria'!$F$6,($Q125*'2. Monitor Criteria'!$C$4)+('2. Monitor Criteria'!$D$4*'1. Data'!$CE125)+'2. Monitor Criteria'!$E$6)))</f>
        <v>42.353839999999998</v>
      </c>
      <c r="CH125" s="51">
        <f>CD125-('2. Monitor Criteria'!$D$4*CE125)</f>
        <v>36.695999999999998</v>
      </c>
      <c r="CI125" s="49">
        <f>IF($BY125=0,CH125,IF($BY125=1,CH125-('2. Monitor Criteria'!$B$10*'1. Data'!CG125),CH125-('2. Monitor Criteria'!$C$10*'1. Data'!CG125)))</f>
        <v>36.695999999999998</v>
      </c>
      <c r="CJ125" s="51">
        <f>IF($CA125=TRUE,CI125-(CG125*'2. Monitor Criteria'!$E$10),CI125)</f>
        <v>36.695999999999998</v>
      </c>
      <c r="CK125" s="51">
        <f>IF($BZ125=TRUE,CJ125-('1. Data'!CG125*'2. Monitor Criteria'!$D$10),CJ125)</f>
        <v>36.695999999999998</v>
      </c>
    </row>
    <row r="126" spans="1:89" s="39" customFormat="1" ht="15.75" customHeight="1" x14ac:dyDescent="0.2">
      <c r="A126" s="39">
        <v>177</v>
      </c>
      <c r="B126" s="46" t="s">
        <v>317</v>
      </c>
      <c r="C126" s="46" t="s">
        <v>318</v>
      </c>
      <c r="D126" s="47">
        <v>42781</v>
      </c>
      <c r="E126" s="46" t="s">
        <v>74</v>
      </c>
      <c r="F126" s="46" t="s">
        <v>103</v>
      </c>
      <c r="G126" s="46" t="s">
        <v>1307</v>
      </c>
      <c r="H126" s="46" t="s">
        <v>75</v>
      </c>
      <c r="I126" s="46" t="s">
        <v>76</v>
      </c>
      <c r="J126" s="46" t="s">
        <v>103</v>
      </c>
      <c r="K126" s="46" t="s">
        <v>77</v>
      </c>
      <c r="L126" s="46" t="s">
        <v>103</v>
      </c>
      <c r="M126" s="48">
        <v>700</v>
      </c>
      <c r="N126" s="48">
        <v>11.3</v>
      </c>
      <c r="O126" s="48">
        <v>20</v>
      </c>
      <c r="P126" s="48">
        <v>23</v>
      </c>
      <c r="Q126" s="48">
        <v>226</v>
      </c>
      <c r="R126" s="48">
        <v>1.78</v>
      </c>
      <c r="S126" s="48">
        <v>1080</v>
      </c>
      <c r="T126" s="48">
        <v>1920</v>
      </c>
      <c r="U126" s="48">
        <v>2.1</v>
      </c>
      <c r="V126" s="48">
        <v>9172</v>
      </c>
      <c r="W126" s="48">
        <v>60</v>
      </c>
      <c r="X126" s="48">
        <v>34.4</v>
      </c>
      <c r="Y126" s="46" t="s">
        <v>114</v>
      </c>
      <c r="Z126" s="46" t="s">
        <v>83</v>
      </c>
      <c r="AA126" s="46"/>
      <c r="AB126" s="46"/>
      <c r="AC126" s="46" t="s">
        <v>80</v>
      </c>
      <c r="AD126" s="46" t="s">
        <v>80</v>
      </c>
      <c r="AE126" s="46" t="s">
        <v>93</v>
      </c>
      <c r="AF126" s="46" t="s">
        <v>103</v>
      </c>
      <c r="AG126" s="46" t="s">
        <v>83</v>
      </c>
      <c r="AH126" s="46" t="s">
        <v>103</v>
      </c>
      <c r="AI126" s="46" t="s">
        <v>83</v>
      </c>
      <c r="AJ126" s="46" t="s">
        <v>83</v>
      </c>
      <c r="AK126" s="46" t="s">
        <v>94</v>
      </c>
      <c r="AL126" s="46" t="s">
        <v>103</v>
      </c>
      <c r="AM126" s="46" t="s">
        <v>83</v>
      </c>
      <c r="AN126" s="46" t="s">
        <v>83</v>
      </c>
      <c r="AO126" s="46" t="s">
        <v>83</v>
      </c>
      <c r="AP126" s="46" t="s">
        <v>91</v>
      </c>
      <c r="AQ126" s="46" t="s">
        <v>103</v>
      </c>
      <c r="AR126" s="46" t="s">
        <v>81</v>
      </c>
      <c r="AS126" s="46" t="s">
        <v>86</v>
      </c>
      <c r="AT126" s="46" t="s">
        <v>103</v>
      </c>
      <c r="AU126" s="48">
        <v>0</v>
      </c>
      <c r="AV126" s="46" t="s">
        <v>81</v>
      </c>
      <c r="AW126" s="46" t="s">
        <v>81</v>
      </c>
      <c r="AX126" s="48">
        <v>250</v>
      </c>
      <c r="AY126" s="48">
        <v>272</v>
      </c>
      <c r="AZ126" s="48">
        <v>260</v>
      </c>
      <c r="BA126" s="48">
        <v>200</v>
      </c>
      <c r="BB126" s="46"/>
      <c r="BC126" s="46"/>
      <c r="BD126" s="48">
        <v>12.25</v>
      </c>
      <c r="BE126" s="46"/>
      <c r="BF126" s="48">
        <v>0.27</v>
      </c>
      <c r="BG126" s="46"/>
      <c r="BH126" s="46"/>
      <c r="BI126" s="48">
        <v>0.25</v>
      </c>
      <c r="BJ126" s="48">
        <v>39.1</v>
      </c>
      <c r="BK126" s="48">
        <v>48.94</v>
      </c>
      <c r="BL126" s="48">
        <v>50.8</v>
      </c>
      <c r="BM126" s="46"/>
      <c r="BN126" s="46"/>
      <c r="BO126" s="48">
        <v>0.25</v>
      </c>
      <c r="BP126" s="48">
        <v>0.27</v>
      </c>
      <c r="BQ126" s="46"/>
      <c r="BR126" s="48">
        <v>12.25</v>
      </c>
      <c r="BS126" s="48">
        <v>39.1</v>
      </c>
      <c r="BT126" s="46"/>
      <c r="BU126" s="48">
        <v>0</v>
      </c>
      <c r="BV126" s="39">
        <v>177</v>
      </c>
      <c r="BW126" s="39">
        <f t="shared" si="6"/>
        <v>3</v>
      </c>
      <c r="BX126" s="39">
        <f>IF(COUNTIF($C$2:C126,C126)=1,1,0)</f>
        <v>1</v>
      </c>
      <c r="BY126" s="39">
        <f t="shared" si="7"/>
        <v>0</v>
      </c>
      <c r="BZ126" s="39" t="b">
        <f t="shared" si="8"/>
        <v>0</v>
      </c>
      <c r="CA126" s="39" t="b">
        <f t="array" ref="CA126">ISNUMBER(SEARCH("Touch Screen",$AI126))</f>
        <v>0</v>
      </c>
      <c r="CB126" s="39" t="b">
        <f t="array" ref="CB126">ISNUMBER(SEARCH("Occupancy Sensor",$AI126))</f>
        <v>0</v>
      </c>
      <c r="CC126" s="39" t="b">
        <f t="array" ref="CC126">ISNUMBER(SEARCH("Full Network Connectivity",$AI126))</f>
        <v>0</v>
      </c>
      <c r="CD126" s="49">
        <f t="shared" si="9"/>
        <v>39.095880000000001</v>
      </c>
      <c r="CE126" s="50">
        <f t="shared" si="11"/>
        <v>2.1</v>
      </c>
      <c r="CF126" s="39">
        <f t="shared" si="10"/>
        <v>3</v>
      </c>
      <c r="CG126" s="49">
        <f>IF($BW126=1,($Q126*'2. Monitor Criteria'!$C$4)+('2. Monitor Criteria'!$D$4*'1. Data'!$CE126)+'2. Monitor Criteria'!$C$6,IF('1. Data'!$BW126=2,($Q126*'2. Monitor Criteria'!$C$4)+('2. Monitor Criteria'!$D$4*'1. Data'!$CE126)+'2. Monitor Criteria'!$D$6,IF('1. Data'!$BW126=5,($Q126*'2. Monitor Criteria'!$C$4)+('2. Monitor Criteria'!$D$4*'1. Data'!$CE126)+'2. Monitor Criteria'!$F$6,($Q126*'2. Monitor Criteria'!$C$4)+('2. Monitor Criteria'!$D$4*'1. Data'!$CE126)+'2. Monitor Criteria'!$E$6)))</f>
        <v>44.656999999999996</v>
      </c>
      <c r="CH126" s="51">
        <f>CD126-('2. Monitor Criteria'!$D$4*CE126)</f>
        <v>30.71688</v>
      </c>
      <c r="CI126" s="49">
        <f>IF($BY126=0,CH126,IF($BY126=1,CH126-('2. Monitor Criteria'!$B$10*'1. Data'!CG126),CH126-('2. Monitor Criteria'!$C$10*'1. Data'!CG126)))</f>
        <v>30.71688</v>
      </c>
      <c r="CJ126" s="51">
        <f>IF($CA126=TRUE,CI126-(CG126*'2. Monitor Criteria'!$E$10),CI126)</f>
        <v>30.71688</v>
      </c>
      <c r="CK126" s="51">
        <f>IF($BZ126=TRUE,CJ126-('1. Data'!CG126*'2. Monitor Criteria'!$D$10),CJ126)</f>
        <v>30.71688</v>
      </c>
    </row>
    <row r="127" spans="1:89" s="39" customFormat="1" ht="15.75" customHeight="1" x14ac:dyDescent="0.2">
      <c r="A127" s="39">
        <v>179</v>
      </c>
      <c r="B127" s="46" t="s">
        <v>1155</v>
      </c>
      <c r="C127" s="46" t="s">
        <v>1172</v>
      </c>
      <c r="D127" s="47">
        <v>42478</v>
      </c>
      <c r="E127" s="46" t="s">
        <v>323</v>
      </c>
      <c r="F127" s="46"/>
      <c r="G127" s="46" t="s">
        <v>1307</v>
      </c>
      <c r="H127" s="46" t="s">
        <v>75</v>
      </c>
      <c r="I127" s="46" t="s">
        <v>88</v>
      </c>
      <c r="J127" s="46"/>
      <c r="K127" s="46" t="s">
        <v>77</v>
      </c>
      <c r="L127" s="46"/>
      <c r="M127" s="48">
        <v>5000000</v>
      </c>
      <c r="N127" s="48">
        <v>9.6</v>
      </c>
      <c r="O127" s="48">
        <v>17</v>
      </c>
      <c r="P127" s="48">
        <v>19.5</v>
      </c>
      <c r="Q127" s="48">
        <v>162.47999999999999</v>
      </c>
      <c r="R127" s="48">
        <v>1.78</v>
      </c>
      <c r="S127" s="48">
        <v>1600</v>
      </c>
      <c r="T127" s="48">
        <v>900</v>
      </c>
      <c r="U127" s="48">
        <v>1.4</v>
      </c>
      <c r="V127" s="48">
        <v>8863</v>
      </c>
      <c r="W127" s="48">
        <v>60</v>
      </c>
      <c r="X127" s="48">
        <v>0.8</v>
      </c>
      <c r="Y127" s="46" t="s">
        <v>78</v>
      </c>
      <c r="Z127" s="46" t="s">
        <v>83</v>
      </c>
      <c r="AA127" s="46"/>
      <c r="AB127" s="46"/>
      <c r="AC127" s="46" t="s">
        <v>80</v>
      </c>
      <c r="AD127" s="46" t="s">
        <v>81</v>
      </c>
      <c r="AE127" s="46" t="s">
        <v>195</v>
      </c>
      <c r="AF127" s="46"/>
      <c r="AG127" s="46" t="s">
        <v>83</v>
      </c>
      <c r="AH127" s="46"/>
      <c r="AI127" s="46" t="s">
        <v>83</v>
      </c>
      <c r="AJ127" s="46" t="s">
        <v>83</v>
      </c>
      <c r="AK127" s="46" t="s">
        <v>195</v>
      </c>
      <c r="AL127" s="46"/>
      <c r="AM127" s="46" t="s">
        <v>83</v>
      </c>
      <c r="AN127" s="46" t="s">
        <v>83</v>
      </c>
      <c r="AO127" s="46" t="s">
        <v>83</v>
      </c>
      <c r="AP127" s="46" t="s">
        <v>91</v>
      </c>
      <c r="AQ127" s="46"/>
      <c r="AR127" s="46" t="s">
        <v>81</v>
      </c>
      <c r="AS127" s="46" t="s">
        <v>86</v>
      </c>
      <c r="AT127" s="46"/>
      <c r="AU127" s="46"/>
      <c r="AV127" s="46" t="s">
        <v>81</v>
      </c>
      <c r="AW127" s="46" t="s">
        <v>81</v>
      </c>
      <c r="AX127" s="48">
        <v>180</v>
      </c>
      <c r="AY127" s="48">
        <v>181</v>
      </c>
      <c r="AZ127" s="48">
        <v>123</v>
      </c>
      <c r="BA127" s="48">
        <v>181</v>
      </c>
      <c r="BB127" s="46"/>
      <c r="BC127" s="46"/>
      <c r="BD127" s="48">
        <v>12.02</v>
      </c>
      <c r="BE127" s="46"/>
      <c r="BF127" s="48">
        <v>0.3</v>
      </c>
      <c r="BG127" s="46"/>
      <c r="BH127" s="46"/>
      <c r="BI127" s="48">
        <v>0.21</v>
      </c>
      <c r="BJ127" s="48">
        <v>38.57</v>
      </c>
      <c r="BK127" s="48">
        <v>38.6</v>
      </c>
      <c r="BL127" s="48">
        <v>42.4</v>
      </c>
      <c r="BM127" s="46"/>
      <c r="BN127" s="46"/>
      <c r="BO127" s="46"/>
      <c r="BP127" s="46"/>
      <c r="BQ127" s="46"/>
      <c r="BR127" s="46"/>
      <c r="BS127" s="46"/>
      <c r="BT127" s="46"/>
      <c r="BU127" s="48">
        <v>0</v>
      </c>
      <c r="BV127" s="39">
        <v>179</v>
      </c>
      <c r="BW127" s="39">
        <f t="shared" si="6"/>
        <v>1</v>
      </c>
      <c r="BX127" s="39">
        <f>IF(COUNTIF($C$2:C127,C127)=1,1,0)</f>
        <v>1</v>
      </c>
      <c r="BY127" s="39">
        <f t="shared" si="7"/>
        <v>0</v>
      </c>
      <c r="BZ127" s="39" t="b">
        <f t="shared" si="8"/>
        <v>0</v>
      </c>
      <c r="CA127" s="39" t="b">
        <f t="array" ref="CA127">ISNUMBER(SEARCH("Touch Screen",$AI127))</f>
        <v>0</v>
      </c>
      <c r="CB127" s="39" t="b">
        <f t="array" ref="CB127">ISNUMBER(SEARCH("Occupancy Sensor",$AI127))</f>
        <v>0</v>
      </c>
      <c r="CC127" s="39" t="b">
        <f t="array" ref="CC127">ISNUMBER(SEARCH("Full Network Connectivity",$AI127))</f>
        <v>0</v>
      </c>
      <c r="CD127" s="49">
        <f t="shared" si="9"/>
        <v>38.561520000000002</v>
      </c>
      <c r="CE127" s="50">
        <f t="shared" si="11"/>
        <v>1.4</v>
      </c>
      <c r="CF127" s="39">
        <f t="shared" si="10"/>
        <v>1</v>
      </c>
      <c r="CG127" s="49">
        <f>IF($BW127=1,($Q127*'2. Monitor Criteria'!$C$4)+('2. Monitor Criteria'!$D$4*'1. Data'!$CE127)+'2. Monitor Criteria'!$C$6,IF('1. Data'!$BW127=2,($Q127*'2. Monitor Criteria'!$C$4)+('2. Monitor Criteria'!$D$4*'1. Data'!$CE127)+'2. Monitor Criteria'!$D$6,IF('1. Data'!$BW127=5,($Q127*'2. Monitor Criteria'!$C$4)+('2. Monitor Criteria'!$D$4*'1. Data'!$CE127)+'2. Monitor Criteria'!$F$6,($Q127*'2. Monitor Criteria'!$C$4)+('2. Monitor Criteria'!$D$4*'1. Data'!$CE127)+'2. Monitor Criteria'!$E$6)))</f>
        <v>34.351039999999998</v>
      </c>
      <c r="CH127" s="51">
        <f>CD127-('2. Monitor Criteria'!$D$4*CE127)</f>
        <v>32.975520000000003</v>
      </c>
      <c r="CI127" s="49">
        <f>IF($BY127=0,CH127,IF($BY127=1,CH127-('2. Monitor Criteria'!$B$10*'1. Data'!CG127),CH127-('2. Monitor Criteria'!$C$10*'1. Data'!CG127)))</f>
        <v>32.975520000000003</v>
      </c>
      <c r="CJ127" s="51">
        <f>IF($CA127=TRUE,CI127-(CG127*'2. Monitor Criteria'!$E$10),CI127)</f>
        <v>32.975520000000003</v>
      </c>
      <c r="CK127" s="51">
        <f>IF($BZ127=TRUE,CJ127-('1. Data'!CG127*'2. Monitor Criteria'!$D$10),CJ127)</f>
        <v>32.975520000000003</v>
      </c>
    </row>
    <row r="128" spans="1:89" s="39" customFormat="1" ht="15.75" customHeight="1" x14ac:dyDescent="0.2">
      <c r="A128" s="39">
        <v>180</v>
      </c>
      <c r="B128" s="46" t="s">
        <v>1155</v>
      </c>
      <c r="C128" s="46" t="s">
        <v>1178</v>
      </c>
      <c r="D128" s="47">
        <v>42891</v>
      </c>
      <c r="E128" s="46" t="s">
        <v>323</v>
      </c>
      <c r="F128" s="46" t="s">
        <v>1334</v>
      </c>
      <c r="G128" s="46" t="s">
        <v>1307</v>
      </c>
      <c r="H128" s="46" t="s">
        <v>75</v>
      </c>
      <c r="I128" s="46" t="s">
        <v>76</v>
      </c>
      <c r="J128" s="46"/>
      <c r="K128" s="46" t="s">
        <v>77</v>
      </c>
      <c r="L128" s="46"/>
      <c r="M128" s="48">
        <v>5000000</v>
      </c>
      <c r="N128" s="48">
        <v>10.7</v>
      </c>
      <c r="O128" s="48">
        <v>18.8</v>
      </c>
      <c r="P128" s="48">
        <v>21.5</v>
      </c>
      <c r="Q128" s="48">
        <v>200.63</v>
      </c>
      <c r="R128" s="48">
        <v>1.78</v>
      </c>
      <c r="S128" s="48">
        <v>1920</v>
      </c>
      <c r="T128" s="48">
        <v>1080</v>
      </c>
      <c r="U128" s="48">
        <v>2.1</v>
      </c>
      <c r="V128" s="48">
        <v>10467</v>
      </c>
      <c r="W128" s="48">
        <v>60</v>
      </c>
      <c r="X128" s="48">
        <v>0.8</v>
      </c>
      <c r="Y128" s="46" t="s">
        <v>78</v>
      </c>
      <c r="Z128" s="46" t="s">
        <v>83</v>
      </c>
      <c r="AA128" s="46"/>
      <c r="AB128" s="46"/>
      <c r="AC128" s="46" t="s">
        <v>80</v>
      </c>
      <c r="AD128" s="46" t="s">
        <v>81</v>
      </c>
      <c r="AE128" s="46" t="s">
        <v>154</v>
      </c>
      <c r="AF128" s="46"/>
      <c r="AG128" s="46" t="s">
        <v>83</v>
      </c>
      <c r="AH128" s="46"/>
      <c r="AI128" s="46" t="s">
        <v>83</v>
      </c>
      <c r="AJ128" s="46" t="s">
        <v>83</v>
      </c>
      <c r="AK128" s="46" t="s">
        <v>90</v>
      </c>
      <c r="AL128" s="46"/>
      <c r="AM128" s="46" t="s">
        <v>83</v>
      </c>
      <c r="AN128" s="46" t="s">
        <v>83</v>
      </c>
      <c r="AO128" s="46" t="s">
        <v>83</v>
      </c>
      <c r="AP128" s="46" t="s">
        <v>91</v>
      </c>
      <c r="AQ128" s="46"/>
      <c r="AR128" s="46" t="s">
        <v>81</v>
      </c>
      <c r="AS128" s="46" t="s">
        <v>86</v>
      </c>
      <c r="AT128" s="46"/>
      <c r="AU128" s="46"/>
      <c r="AV128" s="46" t="s">
        <v>81</v>
      </c>
      <c r="AW128" s="46" t="s">
        <v>81</v>
      </c>
      <c r="AX128" s="48">
        <v>200</v>
      </c>
      <c r="AY128" s="48">
        <v>196</v>
      </c>
      <c r="AZ128" s="48">
        <v>138</v>
      </c>
      <c r="BA128" s="48">
        <v>185</v>
      </c>
      <c r="BB128" s="46"/>
      <c r="BC128" s="46"/>
      <c r="BD128" s="48">
        <v>15.79</v>
      </c>
      <c r="BE128" s="46"/>
      <c r="BF128" s="48">
        <v>0.11</v>
      </c>
      <c r="BG128" s="46"/>
      <c r="BH128" s="46"/>
      <c r="BI128" s="48">
        <v>0.09</v>
      </c>
      <c r="BJ128" s="48">
        <v>49.04</v>
      </c>
      <c r="BK128" s="48">
        <v>50</v>
      </c>
      <c r="BL128" s="48">
        <v>50.1</v>
      </c>
      <c r="BM128" s="46"/>
      <c r="BN128" s="46"/>
      <c r="BO128" s="46"/>
      <c r="BP128" s="46"/>
      <c r="BQ128" s="46"/>
      <c r="BR128" s="46"/>
      <c r="BS128" s="46"/>
      <c r="BT128" s="46"/>
      <c r="BU128" s="48">
        <v>0</v>
      </c>
      <c r="BV128" s="39">
        <v>180</v>
      </c>
      <c r="BW128" s="39">
        <f t="shared" si="6"/>
        <v>2</v>
      </c>
      <c r="BX128" s="39">
        <f>IF(COUNTIF($C$2:C128,C128)=1,1,0)</f>
        <v>1</v>
      </c>
      <c r="BY128" s="39">
        <f t="shared" si="7"/>
        <v>0</v>
      </c>
      <c r="BZ128" s="39" t="b">
        <f t="shared" si="8"/>
        <v>0</v>
      </c>
      <c r="CA128" s="39" t="b">
        <f t="array" ref="CA128">ISNUMBER(SEARCH("Touch Screen",$AI128))</f>
        <v>0</v>
      </c>
      <c r="CB128" s="39" t="b">
        <f t="array" ref="CB128">ISNUMBER(SEARCH("Occupancy Sensor",$AI128))</f>
        <v>0</v>
      </c>
      <c r="CC128" s="39" t="b">
        <f t="array" ref="CC128">ISNUMBER(SEARCH("Full Network Connectivity",$AI128))</f>
        <v>0</v>
      </c>
      <c r="CD128" s="49">
        <f t="shared" si="9"/>
        <v>49.03848</v>
      </c>
      <c r="CE128" s="50">
        <f t="shared" si="11"/>
        <v>2.1</v>
      </c>
      <c r="CF128" s="39">
        <f t="shared" si="10"/>
        <v>2</v>
      </c>
      <c r="CG128" s="49">
        <f>IF($BW128=1,($Q128*'2. Monitor Criteria'!$C$4)+('2. Monitor Criteria'!$D$4*'1. Data'!$CE128)+'2. Monitor Criteria'!$C$6,IF('1. Data'!$BW128=2,($Q128*'2. Monitor Criteria'!$C$4)+('2. Monitor Criteria'!$D$4*'1. Data'!$CE128)+'2. Monitor Criteria'!$D$6,IF('1. Data'!$BW128=5,($Q128*'2. Monitor Criteria'!$C$4)+('2. Monitor Criteria'!$D$4*'1. Data'!$CE128)+'2. Monitor Criteria'!$F$6,($Q128*'2. Monitor Criteria'!$C$4)+('2. Monitor Criteria'!$D$4*'1. Data'!$CE128)+'2. Monitor Criteria'!$E$6)))</f>
        <v>43.066489999999995</v>
      </c>
      <c r="CH128" s="51">
        <f>CD128-('2. Monitor Criteria'!$D$4*CE128)</f>
        <v>40.659480000000002</v>
      </c>
      <c r="CI128" s="49">
        <f>IF($BY128=0,CH128,IF($BY128=1,CH128-('2. Monitor Criteria'!$B$10*'1. Data'!CG128),CH128-('2. Monitor Criteria'!$C$10*'1. Data'!CG128)))</f>
        <v>40.659480000000002</v>
      </c>
      <c r="CJ128" s="51">
        <f>IF($CA128=TRUE,CI128-(CG128*'2. Monitor Criteria'!$E$10),CI128)</f>
        <v>40.659480000000002</v>
      </c>
      <c r="CK128" s="51">
        <f>IF($BZ128=TRUE,CJ128-('1. Data'!CG128*'2. Monitor Criteria'!$D$10),CJ128)</f>
        <v>40.659480000000002</v>
      </c>
    </row>
    <row r="129" spans="1:89" s="39" customFormat="1" ht="15.75" customHeight="1" x14ac:dyDescent="0.2">
      <c r="A129" s="39">
        <v>181</v>
      </c>
      <c r="B129" s="46" t="s">
        <v>1155</v>
      </c>
      <c r="C129" s="46" t="s">
        <v>1212</v>
      </c>
      <c r="D129" s="47">
        <v>42478</v>
      </c>
      <c r="E129" s="46" t="s">
        <v>323</v>
      </c>
      <c r="F129" s="46"/>
      <c r="G129" s="46" t="s">
        <v>1307</v>
      </c>
      <c r="H129" s="46" t="s">
        <v>75</v>
      </c>
      <c r="I129" s="46" t="s">
        <v>76</v>
      </c>
      <c r="J129" s="46"/>
      <c r="K129" s="46" t="s">
        <v>77</v>
      </c>
      <c r="L129" s="46"/>
      <c r="M129" s="48">
        <v>5000000</v>
      </c>
      <c r="N129" s="48">
        <v>11.7</v>
      </c>
      <c r="O129" s="48">
        <v>20.7</v>
      </c>
      <c r="P129" s="48">
        <v>23.8</v>
      </c>
      <c r="Q129" s="48">
        <v>242.04</v>
      </c>
      <c r="R129" s="48">
        <v>1.78</v>
      </c>
      <c r="S129" s="48">
        <v>1920</v>
      </c>
      <c r="T129" s="48">
        <v>1080</v>
      </c>
      <c r="U129" s="48">
        <v>2.1</v>
      </c>
      <c r="V129" s="48">
        <v>8567</v>
      </c>
      <c r="W129" s="48">
        <v>60</v>
      </c>
      <c r="X129" s="48">
        <v>0.8</v>
      </c>
      <c r="Y129" s="46" t="s">
        <v>78</v>
      </c>
      <c r="Z129" s="46" t="s">
        <v>83</v>
      </c>
      <c r="AA129" s="46"/>
      <c r="AB129" s="46"/>
      <c r="AC129" s="46" t="s">
        <v>80</v>
      </c>
      <c r="AD129" s="46" t="s">
        <v>81</v>
      </c>
      <c r="AE129" s="46" t="s">
        <v>195</v>
      </c>
      <c r="AF129" s="46"/>
      <c r="AG129" s="46" t="s">
        <v>83</v>
      </c>
      <c r="AH129" s="46"/>
      <c r="AI129" s="46" t="s">
        <v>83</v>
      </c>
      <c r="AJ129" s="46" t="s">
        <v>83</v>
      </c>
      <c r="AK129" s="46" t="s">
        <v>195</v>
      </c>
      <c r="AL129" s="46"/>
      <c r="AM129" s="46" t="s">
        <v>83</v>
      </c>
      <c r="AN129" s="46" t="s">
        <v>83</v>
      </c>
      <c r="AO129" s="46" t="s">
        <v>83</v>
      </c>
      <c r="AP129" s="46" t="s">
        <v>91</v>
      </c>
      <c r="AQ129" s="46"/>
      <c r="AR129" s="46" t="s">
        <v>81</v>
      </c>
      <c r="AS129" s="46" t="s">
        <v>86</v>
      </c>
      <c r="AT129" s="46"/>
      <c r="AU129" s="46"/>
      <c r="AV129" s="46" t="s">
        <v>81</v>
      </c>
      <c r="AW129" s="46" t="s">
        <v>81</v>
      </c>
      <c r="AX129" s="48">
        <v>250</v>
      </c>
      <c r="AY129" s="48">
        <v>296</v>
      </c>
      <c r="AZ129" s="48">
        <v>184</v>
      </c>
      <c r="BA129" s="48">
        <v>200</v>
      </c>
      <c r="BB129" s="46"/>
      <c r="BC129" s="46"/>
      <c r="BD129" s="48">
        <v>16.07</v>
      </c>
      <c r="BE129" s="46"/>
      <c r="BF129" s="48">
        <v>0.12</v>
      </c>
      <c r="BG129" s="46"/>
      <c r="BH129" s="46"/>
      <c r="BI129" s="48">
        <v>0.11</v>
      </c>
      <c r="BJ129" s="48">
        <v>49.95</v>
      </c>
      <c r="BK129" s="48">
        <v>50</v>
      </c>
      <c r="BL129" s="48">
        <v>54.1</v>
      </c>
      <c r="BM129" s="46"/>
      <c r="BN129" s="46"/>
      <c r="BO129" s="46"/>
      <c r="BP129" s="46"/>
      <c r="BQ129" s="46"/>
      <c r="BR129" s="46"/>
      <c r="BS129" s="46"/>
      <c r="BT129" s="46"/>
      <c r="BU129" s="48">
        <v>0</v>
      </c>
      <c r="BV129" s="39">
        <v>181</v>
      </c>
      <c r="BW129" s="39">
        <f t="shared" si="6"/>
        <v>3</v>
      </c>
      <c r="BX129" s="39">
        <f>IF(COUNTIF($C$2:C129,C129)=1,1,0)</f>
        <v>1</v>
      </c>
      <c r="BY129" s="39">
        <f t="shared" si="7"/>
        <v>0</v>
      </c>
      <c r="BZ129" s="39" t="b">
        <f t="shared" si="8"/>
        <v>0</v>
      </c>
      <c r="CA129" s="39" t="b">
        <f t="array" ref="CA129">ISNUMBER(SEARCH("Touch Screen",$AI129))</f>
        <v>0</v>
      </c>
      <c r="CB129" s="39" t="b">
        <f t="array" ref="CB129">ISNUMBER(SEARCH("Occupancy Sensor",$AI129))</f>
        <v>0</v>
      </c>
      <c r="CC129" s="39" t="b">
        <f t="array" ref="CC129">ISNUMBER(SEARCH("Full Network Connectivity",$AI129))</f>
        <v>0</v>
      </c>
      <c r="CD129" s="49">
        <f t="shared" si="9"/>
        <v>49.953899999999997</v>
      </c>
      <c r="CE129" s="50">
        <f t="shared" si="11"/>
        <v>2.1</v>
      </c>
      <c r="CF129" s="39">
        <f t="shared" si="10"/>
        <v>3</v>
      </c>
      <c r="CG129" s="49">
        <f>IF($BW129=1,($Q129*'2. Monitor Criteria'!$C$4)+('2. Monitor Criteria'!$D$4*'1. Data'!$CE129)+'2. Monitor Criteria'!$C$6,IF('1. Data'!$BW129=2,($Q129*'2. Monitor Criteria'!$C$4)+('2. Monitor Criteria'!$D$4*'1. Data'!$CE129)+'2. Monitor Criteria'!$D$6,IF('1. Data'!$BW129=5,($Q129*'2. Monitor Criteria'!$C$4)+('2. Monitor Criteria'!$D$4*'1. Data'!$CE129)+'2. Monitor Criteria'!$F$6,($Q129*'2. Monitor Criteria'!$C$4)+('2. Monitor Criteria'!$D$4*'1. Data'!$CE129)+'2. Monitor Criteria'!$E$6)))</f>
        <v>46.629919999999998</v>
      </c>
      <c r="CH129" s="51">
        <f>CD129-('2. Monitor Criteria'!$D$4*CE129)</f>
        <v>41.5749</v>
      </c>
      <c r="CI129" s="49">
        <f>IF($BY129=0,CH129,IF($BY129=1,CH129-('2. Monitor Criteria'!$B$10*'1. Data'!CG129),CH129-('2. Monitor Criteria'!$C$10*'1. Data'!CG129)))</f>
        <v>41.5749</v>
      </c>
      <c r="CJ129" s="51">
        <f>IF($CA129=TRUE,CI129-(CG129*'2. Monitor Criteria'!$E$10),CI129)</f>
        <v>41.5749</v>
      </c>
      <c r="CK129" s="51">
        <f>IF($BZ129=TRUE,CJ129-('1. Data'!CG129*'2. Monitor Criteria'!$D$10),CJ129)</f>
        <v>41.5749</v>
      </c>
    </row>
    <row r="130" spans="1:89" s="39" customFormat="1" ht="15.75" customHeight="1" x14ac:dyDescent="0.2">
      <c r="A130" s="39">
        <v>182</v>
      </c>
      <c r="B130" s="46" t="s">
        <v>321</v>
      </c>
      <c r="C130" s="46" t="s">
        <v>322</v>
      </c>
      <c r="D130" s="47">
        <v>42653</v>
      </c>
      <c r="E130" s="46" t="s">
        <v>323</v>
      </c>
      <c r="F130" s="46"/>
      <c r="G130" s="46" t="s">
        <v>1307</v>
      </c>
      <c r="H130" s="46" t="s">
        <v>75</v>
      </c>
      <c r="I130" s="46" t="s">
        <v>88</v>
      </c>
      <c r="J130" s="46"/>
      <c r="K130" s="46" t="s">
        <v>77</v>
      </c>
      <c r="L130" s="46"/>
      <c r="M130" s="48">
        <v>1000</v>
      </c>
      <c r="N130" s="48">
        <v>10.7</v>
      </c>
      <c r="O130" s="48">
        <v>18.899999999999999</v>
      </c>
      <c r="P130" s="48">
        <v>21.5</v>
      </c>
      <c r="Q130" s="48">
        <v>200</v>
      </c>
      <c r="R130" s="48">
        <v>0.67</v>
      </c>
      <c r="S130" s="48">
        <v>1920</v>
      </c>
      <c r="T130" s="48">
        <v>1080</v>
      </c>
      <c r="U130" s="48">
        <v>2.1</v>
      </c>
      <c r="V130" s="48">
        <v>102</v>
      </c>
      <c r="W130" s="48">
        <v>60</v>
      </c>
      <c r="X130" s="48">
        <v>2.2000000000000002</v>
      </c>
      <c r="Y130" s="46" t="s">
        <v>114</v>
      </c>
      <c r="Z130" s="46" t="s">
        <v>83</v>
      </c>
      <c r="AA130" s="46"/>
      <c r="AB130" s="46"/>
      <c r="AC130" s="46" t="s">
        <v>81</v>
      </c>
      <c r="AD130" s="46" t="s">
        <v>81</v>
      </c>
      <c r="AE130" s="46" t="s">
        <v>94</v>
      </c>
      <c r="AF130" s="46" t="s">
        <v>195</v>
      </c>
      <c r="AG130" s="46" t="s">
        <v>99</v>
      </c>
      <c r="AH130" s="46"/>
      <c r="AI130" s="46" t="s">
        <v>83</v>
      </c>
      <c r="AJ130" s="46" t="s">
        <v>83</v>
      </c>
      <c r="AK130" s="46" t="s">
        <v>94</v>
      </c>
      <c r="AL130" s="46" t="s">
        <v>195</v>
      </c>
      <c r="AM130" s="46" t="s">
        <v>83</v>
      </c>
      <c r="AN130" s="46" t="s">
        <v>83</v>
      </c>
      <c r="AO130" s="46" t="s">
        <v>83</v>
      </c>
      <c r="AP130" s="46" t="s">
        <v>91</v>
      </c>
      <c r="AQ130" s="46"/>
      <c r="AR130" s="46" t="s">
        <v>81</v>
      </c>
      <c r="AS130" s="46" t="s">
        <v>86</v>
      </c>
      <c r="AT130" s="46"/>
      <c r="AU130" s="48">
        <v>1</v>
      </c>
      <c r="AV130" s="46" t="s">
        <v>81</v>
      </c>
      <c r="AW130" s="46" t="s">
        <v>81</v>
      </c>
      <c r="AX130" s="48">
        <v>250</v>
      </c>
      <c r="AY130" s="48">
        <v>185</v>
      </c>
      <c r="AZ130" s="48">
        <v>170</v>
      </c>
      <c r="BA130" s="48">
        <v>185</v>
      </c>
      <c r="BB130" s="46"/>
      <c r="BC130" s="46"/>
      <c r="BD130" s="48">
        <v>13.9</v>
      </c>
      <c r="BE130" s="46"/>
      <c r="BF130" s="48">
        <v>0.2</v>
      </c>
      <c r="BG130" s="46"/>
      <c r="BH130" s="46"/>
      <c r="BI130" s="48">
        <v>0.15</v>
      </c>
      <c r="BJ130" s="48">
        <v>43.8</v>
      </c>
      <c r="BK130" s="48">
        <v>43.8</v>
      </c>
      <c r="BL130" s="48">
        <v>50.04</v>
      </c>
      <c r="BM130" s="46"/>
      <c r="BN130" s="46"/>
      <c r="BO130" s="48">
        <v>0.23</v>
      </c>
      <c r="BP130" s="48">
        <v>0.27</v>
      </c>
      <c r="BQ130" s="46"/>
      <c r="BR130" s="48">
        <v>14.2</v>
      </c>
      <c r="BS130" s="48">
        <v>45.7</v>
      </c>
      <c r="BT130" s="46"/>
      <c r="BU130" s="48">
        <v>1</v>
      </c>
      <c r="BV130" s="39">
        <v>182</v>
      </c>
      <c r="BW130" s="39">
        <f t="shared" ref="BW130:BW193" si="12">IF(Q130&lt;171,1,IF(Q130&lt;226,2,IF(Q130&lt;266,3,IF(Q130&lt;385,4,5))))</f>
        <v>2</v>
      </c>
      <c r="BX130" s="39">
        <f>IF(COUNTIF($C$2:C130,C130)=1,1,0)</f>
        <v>1</v>
      </c>
      <c r="BY130" s="39">
        <f t="shared" ref="BY130:BY193" si="13">IF(Z130="EPD I (32.9% CIE LUV/99% sRGB area or greater)",1,IF(Z130="EPD II (38.4 CIE LUV/99% Adobe RGB area or greater)",2,0))</f>
        <v>0</v>
      </c>
      <c r="BZ130" s="39" t="b">
        <f t="shared" ref="BZ130:BZ193" si="14">ISNUMBER(SEARCH("Automatic Brightness Control",AI130))</f>
        <v>0</v>
      </c>
      <c r="CA130" s="39" t="b">
        <f t="array" ref="CA130">ISNUMBER(SEARCH("Touch Screen",$AI130))</f>
        <v>0</v>
      </c>
      <c r="CB130" s="39" t="b">
        <f t="array" ref="CB130">ISNUMBER(SEARCH("Occupancy Sensor",$AI130))</f>
        <v>0</v>
      </c>
      <c r="CC130" s="39" t="b">
        <f t="array" ref="CC130">ISNUMBER(SEARCH("Full Network Connectivity",$AI130))</f>
        <v>0</v>
      </c>
      <c r="CD130" s="49">
        <f t="shared" ref="CD130:CD193" si="15">8.76*((0.65*BF130)+(0.35*BD130))</f>
        <v>43.7562</v>
      </c>
      <c r="CE130" s="50">
        <f t="shared" si="11"/>
        <v>2.1</v>
      </c>
      <c r="CF130" s="39">
        <f t="shared" ref="CF130:CF193" si="16">IF(AND(U130&lt;=5, P130&lt;20),1,IF(AND(U130&lt;=5,P130&lt;23),2,IF(AND(U130&lt;=5,P130&lt;25),3,IF(AND(U130&lt;=5,P130&lt;30),4,IF(U130&lt;=5,5,IF(AND(U130&gt;5,P130&lt;20),6,IF(AND(U130&gt;5,P130&lt;23),7,IF(AND(U130&gt;5,P130&lt;25),8,IF(AND(U130&gt;5,P130&lt;30),9,10)))))))))</f>
        <v>2</v>
      </c>
      <c r="CG130" s="49">
        <f>IF($BW130=1,($Q130*'2. Monitor Criteria'!$C$4)+('2. Monitor Criteria'!$D$4*'1. Data'!$CE130)+'2. Monitor Criteria'!$C$6,IF('1. Data'!$BW130=2,($Q130*'2. Monitor Criteria'!$C$4)+('2. Monitor Criteria'!$D$4*'1. Data'!$CE130)+'2. Monitor Criteria'!$D$6,IF('1. Data'!$BW130=5,($Q130*'2. Monitor Criteria'!$C$4)+('2. Monitor Criteria'!$D$4*'1. Data'!$CE130)+'2. Monitor Criteria'!$F$6,($Q130*'2. Monitor Criteria'!$C$4)+('2. Monitor Criteria'!$D$4*'1. Data'!$CE130)+'2. Monitor Criteria'!$E$6)))</f>
        <v>42.988999999999997</v>
      </c>
      <c r="CH130" s="51">
        <f>CD130-('2. Monitor Criteria'!$D$4*CE130)</f>
        <v>35.377200000000002</v>
      </c>
      <c r="CI130" s="49">
        <f>IF($BY130=0,CH130,IF($BY130=1,CH130-('2. Monitor Criteria'!$B$10*'1. Data'!CG130),CH130-('2. Monitor Criteria'!$C$10*'1. Data'!CG130)))</f>
        <v>35.377200000000002</v>
      </c>
      <c r="CJ130" s="51">
        <f>IF($CA130=TRUE,CI130-(CG130*'2. Monitor Criteria'!$E$10),CI130)</f>
        <v>35.377200000000002</v>
      </c>
      <c r="CK130" s="51">
        <f>IF($BZ130=TRUE,CJ130-('1. Data'!CG130*'2. Monitor Criteria'!$D$10),CJ130)</f>
        <v>35.377200000000002</v>
      </c>
    </row>
    <row r="131" spans="1:89" s="39" customFormat="1" ht="15.75" customHeight="1" x14ac:dyDescent="0.2">
      <c r="A131" s="39">
        <v>183</v>
      </c>
      <c r="B131" s="46" t="s">
        <v>321</v>
      </c>
      <c r="C131" s="46" t="s">
        <v>324</v>
      </c>
      <c r="D131" s="47">
        <v>42653</v>
      </c>
      <c r="E131" s="46" t="s">
        <v>323</v>
      </c>
      <c r="F131" s="46"/>
      <c r="G131" s="46" t="s">
        <v>1307</v>
      </c>
      <c r="H131" s="46" t="s">
        <v>75</v>
      </c>
      <c r="I131" s="46" t="s">
        <v>88</v>
      </c>
      <c r="J131" s="46"/>
      <c r="K131" s="46" t="s">
        <v>77</v>
      </c>
      <c r="L131" s="46"/>
      <c r="M131" s="48">
        <v>1000</v>
      </c>
      <c r="N131" s="48">
        <v>11.7</v>
      </c>
      <c r="O131" s="48">
        <v>20.7</v>
      </c>
      <c r="P131" s="48">
        <v>23.6</v>
      </c>
      <c r="Q131" s="48">
        <v>241.9</v>
      </c>
      <c r="R131" s="48">
        <v>0.67</v>
      </c>
      <c r="S131" s="48">
        <v>1920</v>
      </c>
      <c r="T131" s="48">
        <v>1080</v>
      </c>
      <c r="U131" s="48">
        <v>2.1</v>
      </c>
      <c r="V131" s="48">
        <v>93</v>
      </c>
      <c r="W131" s="48">
        <v>60</v>
      </c>
      <c r="X131" s="48">
        <v>2.2000000000000002</v>
      </c>
      <c r="Y131" s="46" t="s">
        <v>114</v>
      </c>
      <c r="Z131" s="46" t="s">
        <v>83</v>
      </c>
      <c r="AA131" s="46"/>
      <c r="AB131" s="46"/>
      <c r="AC131" s="46" t="s">
        <v>81</v>
      </c>
      <c r="AD131" s="46" t="s">
        <v>81</v>
      </c>
      <c r="AE131" s="46" t="s">
        <v>90</v>
      </c>
      <c r="AF131" s="46" t="s">
        <v>195</v>
      </c>
      <c r="AG131" s="46" t="s">
        <v>99</v>
      </c>
      <c r="AH131" s="46"/>
      <c r="AI131" s="46" t="s">
        <v>83</v>
      </c>
      <c r="AJ131" s="46" t="s">
        <v>83</v>
      </c>
      <c r="AK131" s="46" t="s">
        <v>90</v>
      </c>
      <c r="AL131" s="46" t="s">
        <v>195</v>
      </c>
      <c r="AM131" s="46" t="s">
        <v>83</v>
      </c>
      <c r="AN131" s="46" t="s">
        <v>83</v>
      </c>
      <c r="AO131" s="46" t="s">
        <v>83</v>
      </c>
      <c r="AP131" s="46" t="s">
        <v>91</v>
      </c>
      <c r="AQ131" s="46"/>
      <c r="AR131" s="46" t="s">
        <v>81</v>
      </c>
      <c r="AS131" s="46" t="s">
        <v>86</v>
      </c>
      <c r="AT131" s="46"/>
      <c r="AU131" s="48">
        <v>1</v>
      </c>
      <c r="AV131" s="46" t="s">
        <v>81</v>
      </c>
      <c r="AW131" s="46" t="s">
        <v>81</v>
      </c>
      <c r="AX131" s="48">
        <v>250</v>
      </c>
      <c r="AY131" s="48">
        <v>187.2</v>
      </c>
      <c r="AZ131" s="48">
        <v>163.9</v>
      </c>
      <c r="BA131" s="48">
        <v>187.2</v>
      </c>
      <c r="BB131" s="46"/>
      <c r="BC131" s="46"/>
      <c r="BD131" s="48">
        <v>16.600000000000001</v>
      </c>
      <c r="BE131" s="46"/>
      <c r="BF131" s="48">
        <v>0.22</v>
      </c>
      <c r="BG131" s="46"/>
      <c r="BH131" s="46"/>
      <c r="BI131" s="48">
        <v>0.12</v>
      </c>
      <c r="BJ131" s="48">
        <v>52.15</v>
      </c>
      <c r="BK131" s="48">
        <v>52.15</v>
      </c>
      <c r="BL131" s="48">
        <v>54.09</v>
      </c>
      <c r="BM131" s="46"/>
      <c r="BN131" s="46"/>
      <c r="BO131" s="48">
        <v>0.21</v>
      </c>
      <c r="BP131" s="48">
        <v>0.34</v>
      </c>
      <c r="BQ131" s="46"/>
      <c r="BR131" s="48">
        <v>16.8</v>
      </c>
      <c r="BS131" s="48">
        <v>23.44</v>
      </c>
      <c r="BT131" s="46"/>
      <c r="BU131" s="48">
        <v>1</v>
      </c>
      <c r="BV131" s="39">
        <v>183</v>
      </c>
      <c r="BW131" s="39">
        <f t="shared" si="12"/>
        <v>3</v>
      </c>
      <c r="BX131" s="39">
        <f>IF(COUNTIF($C$2:C131,C131)=1,1,0)</f>
        <v>1</v>
      </c>
      <c r="BY131" s="39">
        <f t="shared" si="13"/>
        <v>0</v>
      </c>
      <c r="BZ131" s="39" t="b">
        <f t="shared" si="14"/>
        <v>0</v>
      </c>
      <c r="CA131" s="39" t="b">
        <f t="array" ref="CA131">ISNUMBER(SEARCH("Touch Screen",$AI131))</f>
        <v>0</v>
      </c>
      <c r="CB131" s="39" t="b">
        <f t="array" ref="CB131">ISNUMBER(SEARCH("Occupancy Sensor",$AI131))</f>
        <v>0</v>
      </c>
      <c r="CC131" s="39" t="b">
        <f t="array" ref="CC131">ISNUMBER(SEARCH("Full Network Connectivity",$AI131))</f>
        <v>0</v>
      </c>
      <c r="CD131" s="49">
        <f t="shared" si="15"/>
        <v>52.14828</v>
      </c>
      <c r="CE131" s="50">
        <f t="shared" ref="CE131:CE194" si="17">U131</f>
        <v>2.1</v>
      </c>
      <c r="CF131" s="39">
        <f t="shared" si="16"/>
        <v>3</v>
      </c>
      <c r="CG131" s="49">
        <f>IF($BW131=1,($Q131*'2. Monitor Criteria'!$C$4)+('2. Monitor Criteria'!$D$4*'1. Data'!$CE131)+'2. Monitor Criteria'!$C$6,IF('1. Data'!$BW131=2,($Q131*'2. Monitor Criteria'!$C$4)+('2. Monitor Criteria'!$D$4*'1. Data'!$CE131)+'2. Monitor Criteria'!$D$6,IF('1. Data'!$BW131=5,($Q131*'2. Monitor Criteria'!$C$4)+('2. Monitor Criteria'!$D$4*'1. Data'!$CE131)+'2. Monitor Criteria'!$F$6,($Q131*'2. Monitor Criteria'!$C$4)+('2. Monitor Criteria'!$D$4*'1. Data'!$CE131)+'2. Monitor Criteria'!$E$6)))</f>
        <v>46.612700000000004</v>
      </c>
      <c r="CH131" s="51">
        <f>CD131-('2. Monitor Criteria'!$D$4*CE131)</f>
        <v>43.769279999999995</v>
      </c>
      <c r="CI131" s="49">
        <f>IF($BY131=0,CH131,IF($BY131=1,CH131-('2. Monitor Criteria'!$B$10*'1. Data'!CG131),CH131-('2. Monitor Criteria'!$C$10*'1. Data'!CG131)))</f>
        <v>43.769279999999995</v>
      </c>
      <c r="CJ131" s="51">
        <f>IF($CA131=TRUE,CI131-(CG131*'2. Monitor Criteria'!$E$10),CI131)</f>
        <v>43.769279999999995</v>
      </c>
      <c r="CK131" s="51">
        <f>IF($BZ131=TRUE,CJ131-('1. Data'!CG131*'2. Monitor Criteria'!$D$10),CJ131)</f>
        <v>43.769279999999995</v>
      </c>
    </row>
    <row r="132" spans="1:89" s="39" customFormat="1" ht="15.75" customHeight="1" x14ac:dyDescent="0.2">
      <c r="A132" s="39">
        <v>184</v>
      </c>
      <c r="B132" s="46" t="s">
        <v>321</v>
      </c>
      <c r="C132" s="46" t="s">
        <v>325</v>
      </c>
      <c r="D132" s="47">
        <v>42653</v>
      </c>
      <c r="E132" s="46" t="s">
        <v>323</v>
      </c>
      <c r="F132" s="46"/>
      <c r="G132" s="46" t="s">
        <v>1307</v>
      </c>
      <c r="H132" s="46" t="s">
        <v>75</v>
      </c>
      <c r="I132" s="46" t="s">
        <v>88</v>
      </c>
      <c r="J132" s="46"/>
      <c r="K132" s="46" t="s">
        <v>77</v>
      </c>
      <c r="L132" s="46"/>
      <c r="M132" s="48">
        <v>1000</v>
      </c>
      <c r="N132" s="48">
        <v>10.4</v>
      </c>
      <c r="O132" s="48">
        <v>17.8</v>
      </c>
      <c r="P132" s="48">
        <v>19.5</v>
      </c>
      <c r="Q132" s="48">
        <v>184.2</v>
      </c>
      <c r="R132" s="48">
        <v>0.67</v>
      </c>
      <c r="S132" s="48">
        <v>1440</v>
      </c>
      <c r="T132" s="48">
        <v>900</v>
      </c>
      <c r="U132" s="48">
        <v>1.3</v>
      </c>
      <c r="V132" s="48">
        <v>89</v>
      </c>
      <c r="W132" s="48">
        <v>60</v>
      </c>
      <c r="X132" s="48">
        <v>2.2000000000000002</v>
      </c>
      <c r="Y132" s="46" t="s">
        <v>114</v>
      </c>
      <c r="Z132" s="46" t="s">
        <v>83</v>
      </c>
      <c r="AA132" s="46"/>
      <c r="AB132" s="46"/>
      <c r="AC132" s="46" t="s">
        <v>81</v>
      </c>
      <c r="AD132" s="46" t="s">
        <v>81</v>
      </c>
      <c r="AE132" s="46" t="s">
        <v>94</v>
      </c>
      <c r="AF132" s="46" t="s">
        <v>195</v>
      </c>
      <c r="AG132" s="46" t="s">
        <v>99</v>
      </c>
      <c r="AH132" s="46" t="s">
        <v>326</v>
      </c>
      <c r="AI132" s="46" t="s">
        <v>83</v>
      </c>
      <c r="AJ132" s="46" t="s">
        <v>83</v>
      </c>
      <c r="AK132" s="46" t="s">
        <v>94</v>
      </c>
      <c r="AL132" s="46" t="s">
        <v>195</v>
      </c>
      <c r="AM132" s="46" t="s">
        <v>83</v>
      </c>
      <c r="AN132" s="46" t="s">
        <v>83</v>
      </c>
      <c r="AO132" s="46" t="s">
        <v>83</v>
      </c>
      <c r="AP132" s="46" t="s">
        <v>91</v>
      </c>
      <c r="AQ132" s="46"/>
      <c r="AR132" s="46" t="s">
        <v>81</v>
      </c>
      <c r="AS132" s="46" t="s">
        <v>86</v>
      </c>
      <c r="AT132" s="46"/>
      <c r="AU132" s="48">
        <v>1</v>
      </c>
      <c r="AV132" s="46" t="s">
        <v>81</v>
      </c>
      <c r="AW132" s="46" t="s">
        <v>81</v>
      </c>
      <c r="AX132" s="48">
        <v>250</v>
      </c>
      <c r="AY132" s="48">
        <v>179.1</v>
      </c>
      <c r="AZ132" s="48">
        <v>118.8</v>
      </c>
      <c r="BA132" s="48">
        <v>179.1</v>
      </c>
      <c r="BB132" s="46"/>
      <c r="BC132" s="46"/>
      <c r="BD132" s="48">
        <v>12.4</v>
      </c>
      <c r="BE132" s="46"/>
      <c r="BF132" s="48">
        <v>0.2</v>
      </c>
      <c r="BG132" s="46"/>
      <c r="BH132" s="46"/>
      <c r="BI132" s="48">
        <v>0.17</v>
      </c>
      <c r="BJ132" s="48">
        <v>39.200000000000003</v>
      </c>
      <c r="BK132" s="48">
        <v>39.200000000000003</v>
      </c>
      <c r="BL132" s="48">
        <v>46.03</v>
      </c>
      <c r="BM132" s="46"/>
      <c r="BN132" s="46"/>
      <c r="BO132" s="48">
        <v>0.27</v>
      </c>
      <c r="BP132" s="48">
        <v>12.6</v>
      </c>
      <c r="BQ132" s="48">
        <v>12.6</v>
      </c>
      <c r="BR132" s="46"/>
      <c r="BS132" s="48">
        <v>40.5</v>
      </c>
      <c r="BT132" s="46"/>
      <c r="BU132" s="48">
        <v>1</v>
      </c>
      <c r="BV132" s="39">
        <v>184</v>
      </c>
      <c r="BW132" s="39">
        <f t="shared" si="12"/>
        <v>2</v>
      </c>
      <c r="BX132" s="39">
        <f>IF(COUNTIF($C$2:C132,C132)=1,1,0)</f>
        <v>1</v>
      </c>
      <c r="BY132" s="39">
        <f t="shared" si="13"/>
        <v>0</v>
      </c>
      <c r="BZ132" s="39" t="b">
        <f t="shared" si="14"/>
        <v>0</v>
      </c>
      <c r="CA132" s="39" t="b">
        <f t="array" ref="CA132">ISNUMBER(SEARCH("Touch Screen",$AI132))</f>
        <v>0</v>
      </c>
      <c r="CB132" s="39" t="b">
        <f t="array" ref="CB132">ISNUMBER(SEARCH("Occupancy Sensor",$AI132))</f>
        <v>0</v>
      </c>
      <c r="CC132" s="39" t="b">
        <f t="array" ref="CC132">ISNUMBER(SEARCH("Full Network Connectivity",$AI132))</f>
        <v>0</v>
      </c>
      <c r="CD132" s="49">
        <f t="shared" si="15"/>
        <v>39.157199999999996</v>
      </c>
      <c r="CE132" s="50">
        <f t="shared" si="17"/>
        <v>1.3</v>
      </c>
      <c r="CF132" s="39">
        <f t="shared" si="16"/>
        <v>1</v>
      </c>
      <c r="CG132" s="49">
        <f>IF($BW132=1,($Q132*'2. Monitor Criteria'!$C$4)+('2. Monitor Criteria'!$D$4*'1. Data'!$CE132)+'2. Monitor Criteria'!$C$6,IF('1. Data'!$BW132=2,($Q132*'2. Monitor Criteria'!$C$4)+('2. Monitor Criteria'!$D$4*'1. Data'!$CE132)+'2. Monitor Criteria'!$D$6,IF('1. Data'!$BW132=5,($Q132*'2. Monitor Criteria'!$C$4)+('2. Monitor Criteria'!$D$4*'1. Data'!$CE132)+'2. Monitor Criteria'!$F$6,($Q132*'2. Monitor Criteria'!$C$4)+('2. Monitor Criteria'!$D$4*'1. Data'!$CE132)+'2. Monitor Criteria'!$E$6)))</f>
        <v>37.8536</v>
      </c>
      <c r="CH132" s="51">
        <f>CD132-('2. Monitor Criteria'!$D$4*CE132)</f>
        <v>33.970199999999998</v>
      </c>
      <c r="CI132" s="49">
        <f>IF($BY132=0,CH132,IF($BY132=1,CH132-('2. Monitor Criteria'!$B$10*'1. Data'!CG132),CH132-('2. Monitor Criteria'!$C$10*'1. Data'!CG132)))</f>
        <v>33.970199999999998</v>
      </c>
      <c r="CJ132" s="51">
        <f>IF($CA132=TRUE,CI132-(CG132*'2. Monitor Criteria'!$E$10),CI132)</f>
        <v>33.970199999999998</v>
      </c>
      <c r="CK132" s="51">
        <f>IF($BZ132=TRUE,CJ132-('1. Data'!CG132*'2. Monitor Criteria'!$D$10),CJ132)</f>
        <v>33.970199999999998</v>
      </c>
    </row>
    <row r="133" spans="1:89" s="39" customFormat="1" ht="15.75" customHeight="1" x14ac:dyDescent="0.2">
      <c r="A133" s="39">
        <v>185</v>
      </c>
      <c r="B133" s="46" t="s">
        <v>327</v>
      </c>
      <c r="C133" s="46" t="s">
        <v>328</v>
      </c>
      <c r="D133" s="47">
        <v>42699</v>
      </c>
      <c r="E133" s="46" t="s">
        <v>277</v>
      </c>
      <c r="F133" s="46"/>
      <c r="G133" s="46" t="s">
        <v>1307</v>
      </c>
      <c r="H133" s="46" t="s">
        <v>75</v>
      </c>
      <c r="I133" s="46" t="s">
        <v>88</v>
      </c>
      <c r="J133" s="46"/>
      <c r="K133" s="46" t="s">
        <v>77</v>
      </c>
      <c r="L133" s="46"/>
      <c r="M133" s="48">
        <v>1000</v>
      </c>
      <c r="N133" s="48">
        <v>10.6</v>
      </c>
      <c r="O133" s="48">
        <v>18.8</v>
      </c>
      <c r="P133" s="48">
        <v>21.5</v>
      </c>
      <c r="Q133" s="48">
        <v>198.08</v>
      </c>
      <c r="R133" s="48">
        <v>1.78</v>
      </c>
      <c r="S133" s="48">
        <v>1080</v>
      </c>
      <c r="T133" s="48">
        <v>1920</v>
      </c>
      <c r="U133" s="48">
        <v>2.1</v>
      </c>
      <c r="V133" s="48">
        <v>10469</v>
      </c>
      <c r="W133" s="48">
        <v>60</v>
      </c>
      <c r="X133" s="48">
        <v>0.7</v>
      </c>
      <c r="Y133" s="46" t="s">
        <v>114</v>
      </c>
      <c r="Z133" s="46" t="s">
        <v>83</v>
      </c>
      <c r="AA133" s="46"/>
      <c r="AB133" s="46"/>
      <c r="AC133" s="46" t="s">
        <v>81</v>
      </c>
      <c r="AD133" s="46" t="s">
        <v>81</v>
      </c>
      <c r="AE133" s="46" t="s">
        <v>329</v>
      </c>
      <c r="AF133" s="46" t="s">
        <v>330</v>
      </c>
      <c r="AG133" s="46" t="s">
        <v>83</v>
      </c>
      <c r="AH133" s="46"/>
      <c r="AI133" s="46" t="s">
        <v>83</v>
      </c>
      <c r="AJ133" s="46" t="s">
        <v>83</v>
      </c>
      <c r="AK133" s="46" t="s">
        <v>331</v>
      </c>
      <c r="AL133" s="46" t="s">
        <v>330</v>
      </c>
      <c r="AM133" s="46" t="s">
        <v>83</v>
      </c>
      <c r="AN133" s="46" t="s">
        <v>83</v>
      </c>
      <c r="AO133" s="46" t="s">
        <v>83</v>
      </c>
      <c r="AP133" s="46" t="s">
        <v>91</v>
      </c>
      <c r="AQ133" s="46"/>
      <c r="AR133" s="46" t="s">
        <v>81</v>
      </c>
      <c r="AS133" s="46" t="s">
        <v>86</v>
      </c>
      <c r="AT133" s="46"/>
      <c r="AU133" s="46"/>
      <c r="AV133" s="46" t="s">
        <v>80</v>
      </c>
      <c r="AW133" s="46" t="s">
        <v>81</v>
      </c>
      <c r="AX133" s="48">
        <v>250</v>
      </c>
      <c r="AY133" s="48">
        <v>289.5</v>
      </c>
      <c r="AZ133" s="48">
        <v>201.3</v>
      </c>
      <c r="BA133" s="48">
        <v>200.7</v>
      </c>
      <c r="BB133" s="46"/>
      <c r="BC133" s="46"/>
      <c r="BD133" s="48">
        <v>14.51</v>
      </c>
      <c r="BE133" s="46"/>
      <c r="BF133" s="48">
        <v>0.2</v>
      </c>
      <c r="BG133" s="46"/>
      <c r="BH133" s="46"/>
      <c r="BI133" s="48">
        <v>0.18</v>
      </c>
      <c r="BJ133" s="48">
        <v>45.66</v>
      </c>
      <c r="BK133" s="48">
        <v>45.66</v>
      </c>
      <c r="BL133" s="48">
        <v>50.62</v>
      </c>
      <c r="BM133" s="46"/>
      <c r="BN133" s="46"/>
      <c r="BO133" s="48">
        <v>0.23</v>
      </c>
      <c r="BP133" s="48">
        <v>0.25</v>
      </c>
      <c r="BQ133" s="46"/>
      <c r="BR133" s="48">
        <v>14.49</v>
      </c>
      <c r="BS133" s="48">
        <v>45.85</v>
      </c>
      <c r="BT133" s="46"/>
      <c r="BU133" s="48">
        <v>0</v>
      </c>
      <c r="BV133" s="39">
        <v>185</v>
      </c>
      <c r="BW133" s="39">
        <f t="shared" si="12"/>
        <v>2</v>
      </c>
      <c r="BX133" s="39">
        <f>IF(COUNTIF($C$2:C133,C133)=1,1,0)</f>
        <v>1</v>
      </c>
      <c r="BY133" s="39">
        <f t="shared" si="13"/>
        <v>0</v>
      </c>
      <c r="BZ133" s="39" t="b">
        <f t="shared" si="14"/>
        <v>0</v>
      </c>
      <c r="CA133" s="39" t="b">
        <f t="array" ref="CA133">ISNUMBER(SEARCH("Touch Screen",$AI133))</f>
        <v>0</v>
      </c>
      <c r="CB133" s="39" t="b">
        <f t="array" ref="CB133">ISNUMBER(SEARCH("Occupancy Sensor",$AI133))</f>
        <v>0</v>
      </c>
      <c r="CC133" s="39" t="b">
        <f t="array" ref="CC133">ISNUMBER(SEARCH("Full Network Connectivity",$AI133))</f>
        <v>0</v>
      </c>
      <c r="CD133" s="49">
        <f t="shared" si="15"/>
        <v>45.626460000000002</v>
      </c>
      <c r="CE133" s="50">
        <f t="shared" si="17"/>
        <v>2.1</v>
      </c>
      <c r="CF133" s="39">
        <f t="shared" si="16"/>
        <v>2</v>
      </c>
      <c r="CG133" s="49">
        <f>IF($BW133=1,($Q133*'2. Monitor Criteria'!$C$4)+('2. Monitor Criteria'!$D$4*'1. Data'!$CE133)+'2. Monitor Criteria'!$C$6,IF('1. Data'!$BW133=2,($Q133*'2. Monitor Criteria'!$C$4)+('2. Monitor Criteria'!$D$4*'1. Data'!$CE133)+'2. Monitor Criteria'!$D$6,IF('1. Data'!$BW133=5,($Q133*'2. Monitor Criteria'!$C$4)+('2. Monitor Criteria'!$D$4*'1. Data'!$CE133)+'2. Monitor Criteria'!$F$6,($Q133*'2. Monitor Criteria'!$C$4)+('2. Monitor Criteria'!$D$4*'1. Data'!$CE133)+'2. Monitor Criteria'!$E$6)))</f>
        <v>42.752839999999999</v>
      </c>
      <c r="CH133" s="51">
        <f>CD133-('2. Monitor Criteria'!$D$4*CE133)</f>
        <v>37.247460000000004</v>
      </c>
      <c r="CI133" s="49">
        <f>IF($BY133=0,CH133,IF($BY133=1,CH133-('2. Monitor Criteria'!$B$10*'1. Data'!CG133),CH133-('2. Monitor Criteria'!$C$10*'1. Data'!CG133)))</f>
        <v>37.247460000000004</v>
      </c>
      <c r="CJ133" s="51">
        <f>IF($CA133=TRUE,CI133-(CG133*'2. Monitor Criteria'!$E$10),CI133)</f>
        <v>37.247460000000004</v>
      </c>
      <c r="CK133" s="51">
        <f>IF($BZ133=TRUE,CJ133-('1. Data'!CG133*'2. Monitor Criteria'!$D$10),CJ133)</f>
        <v>37.247460000000004</v>
      </c>
    </row>
    <row r="134" spans="1:89" s="39" customFormat="1" ht="15.75" customHeight="1" x14ac:dyDescent="0.2">
      <c r="A134" s="39">
        <v>186</v>
      </c>
      <c r="B134" s="46" t="s">
        <v>327</v>
      </c>
      <c r="C134" s="46" t="s">
        <v>332</v>
      </c>
      <c r="D134" s="47">
        <v>42712</v>
      </c>
      <c r="E134" s="46" t="s">
        <v>277</v>
      </c>
      <c r="F134" s="46"/>
      <c r="G134" s="46" t="s">
        <v>1307</v>
      </c>
      <c r="H134" s="46" t="s">
        <v>75</v>
      </c>
      <c r="I134" s="46" t="s">
        <v>88</v>
      </c>
      <c r="J134" s="46"/>
      <c r="K134" s="46" t="s">
        <v>77</v>
      </c>
      <c r="L134" s="46"/>
      <c r="M134" s="48">
        <v>1000</v>
      </c>
      <c r="N134" s="48">
        <v>11.7</v>
      </c>
      <c r="O134" s="48">
        <v>20.8</v>
      </c>
      <c r="P134" s="48">
        <v>23.8</v>
      </c>
      <c r="Q134" s="48">
        <v>242.18</v>
      </c>
      <c r="R134" s="48">
        <v>1.78</v>
      </c>
      <c r="S134" s="48">
        <v>1080</v>
      </c>
      <c r="T134" s="48">
        <v>1920</v>
      </c>
      <c r="U134" s="48">
        <v>2.1</v>
      </c>
      <c r="V134" s="48">
        <v>8562</v>
      </c>
      <c r="W134" s="48">
        <v>60</v>
      </c>
      <c r="X134" s="48">
        <v>0.7</v>
      </c>
      <c r="Y134" s="46" t="s">
        <v>114</v>
      </c>
      <c r="Z134" s="46" t="s">
        <v>83</v>
      </c>
      <c r="AA134" s="46"/>
      <c r="AB134" s="46"/>
      <c r="AC134" s="46" t="s">
        <v>81</v>
      </c>
      <c r="AD134" s="46" t="s">
        <v>81</v>
      </c>
      <c r="AE134" s="46" t="s">
        <v>329</v>
      </c>
      <c r="AF134" s="46" t="s">
        <v>330</v>
      </c>
      <c r="AG134" s="46" t="s">
        <v>83</v>
      </c>
      <c r="AH134" s="46"/>
      <c r="AI134" s="46" t="s">
        <v>83</v>
      </c>
      <c r="AJ134" s="46" t="s">
        <v>83</v>
      </c>
      <c r="AK134" s="46" t="s">
        <v>331</v>
      </c>
      <c r="AL134" s="46" t="s">
        <v>330</v>
      </c>
      <c r="AM134" s="46" t="s">
        <v>83</v>
      </c>
      <c r="AN134" s="46" t="s">
        <v>83</v>
      </c>
      <c r="AO134" s="46" t="s">
        <v>83</v>
      </c>
      <c r="AP134" s="46" t="s">
        <v>91</v>
      </c>
      <c r="AQ134" s="46"/>
      <c r="AR134" s="46" t="s">
        <v>81</v>
      </c>
      <c r="AS134" s="46" t="s">
        <v>86</v>
      </c>
      <c r="AT134" s="46"/>
      <c r="AU134" s="46"/>
      <c r="AV134" s="46" t="s">
        <v>80</v>
      </c>
      <c r="AW134" s="46" t="s">
        <v>81</v>
      </c>
      <c r="AX134" s="48">
        <v>250</v>
      </c>
      <c r="AY134" s="48">
        <v>294.3</v>
      </c>
      <c r="AZ134" s="48">
        <v>221</v>
      </c>
      <c r="BA134" s="48">
        <v>200.3</v>
      </c>
      <c r="BB134" s="46"/>
      <c r="BC134" s="46"/>
      <c r="BD134" s="48">
        <v>14.93</v>
      </c>
      <c r="BE134" s="46"/>
      <c r="BF134" s="48">
        <v>0.21</v>
      </c>
      <c r="BG134" s="46"/>
      <c r="BH134" s="46"/>
      <c r="BI134" s="48">
        <v>0.12</v>
      </c>
      <c r="BJ134" s="48">
        <v>46.94</v>
      </c>
      <c r="BK134" s="48">
        <v>46.94</v>
      </c>
      <c r="BL134" s="48">
        <v>54.15</v>
      </c>
      <c r="BM134" s="46"/>
      <c r="BN134" s="46"/>
      <c r="BO134" s="48">
        <v>0.18</v>
      </c>
      <c r="BP134" s="48">
        <v>0.26</v>
      </c>
      <c r="BQ134" s="46"/>
      <c r="BR134" s="48">
        <v>14.89</v>
      </c>
      <c r="BS134" s="48">
        <v>47.15</v>
      </c>
      <c r="BT134" s="46"/>
      <c r="BU134" s="48">
        <v>0</v>
      </c>
      <c r="BV134" s="39">
        <v>186</v>
      </c>
      <c r="BW134" s="39">
        <f t="shared" si="12"/>
        <v>3</v>
      </c>
      <c r="BX134" s="39">
        <f>IF(COUNTIF($C$2:C134,C134)=1,1,0)</f>
        <v>1</v>
      </c>
      <c r="BY134" s="39">
        <f t="shared" si="13"/>
        <v>0</v>
      </c>
      <c r="BZ134" s="39" t="b">
        <f t="shared" si="14"/>
        <v>0</v>
      </c>
      <c r="CA134" s="39" t="b">
        <f t="array" ref="CA134">ISNUMBER(SEARCH("Touch Screen",$AI134))</f>
        <v>0</v>
      </c>
      <c r="CB134" s="39" t="b">
        <f t="array" ref="CB134">ISNUMBER(SEARCH("Occupancy Sensor",$AI134))</f>
        <v>0</v>
      </c>
      <c r="CC134" s="39" t="b">
        <f t="array" ref="CC134">ISNUMBER(SEARCH("Full Network Connectivity",$AI134))</f>
        <v>0</v>
      </c>
      <c r="CD134" s="49">
        <f t="shared" si="15"/>
        <v>46.971119999999992</v>
      </c>
      <c r="CE134" s="50">
        <f t="shared" si="17"/>
        <v>2.1</v>
      </c>
      <c r="CF134" s="39">
        <f t="shared" si="16"/>
        <v>3</v>
      </c>
      <c r="CG134" s="49">
        <f>IF($BW134=1,($Q134*'2. Monitor Criteria'!$C$4)+('2. Monitor Criteria'!$D$4*'1. Data'!$CE134)+'2. Monitor Criteria'!$C$6,IF('1. Data'!$BW134=2,($Q134*'2. Monitor Criteria'!$C$4)+('2. Monitor Criteria'!$D$4*'1. Data'!$CE134)+'2. Monitor Criteria'!$D$6,IF('1. Data'!$BW134=5,($Q134*'2. Monitor Criteria'!$C$4)+('2. Monitor Criteria'!$D$4*'1. Data'!$CE134)+'2. Monitor Criteria'!$F$6,($Q134*'2. Monitor Criteria'!$C$4)+('2. Monitor Criteria'!$D$4*'1. Data'!$CE134)+'2. Monitor Criteria'!$E$6)))</f>
        <v>46.647140000000007</v>
      </c>
      <c r="CH134" s="51">
        <f>CD134-('2. Monitor Criteria'!$D$4*CE134)</f>
        <v>38.592119999999994</v>
      </c>
      <c r="CI134" s="49">
        <f>IF($BY134=0,CH134,IF($BY134=1,CH134-('2. Monitor Criteria'!$B$10*'1. Data'!CG134),CH134-('2. Monitor Criteria'!$C$10*'1. Data'!CG134)))</f>
        <v>38.592119999999994</v>
      </c>
      <c r="CJ134" s="51">
        <f>IF($CA134=TRUE,CI134-(CG134*'2. Monitor Criteria'!$E$10),CI134)</f>
        <v>38.592119999999994</v>
      </c>
      <c r="CK134" s="51">
        <f>IF($BZ134=TRUE,CJ134-('1. Data'!CG134*'2. Monitor Criteria'!$D$10),CJ134)</f>
        <v>38.592119999999994</v>
      </c>
    </row>
    <row r="135" spans="1:89" s="39" customFormat="1" ht="15.75" customHeight="1" x14ac:dyDescent="0.2">
      <c r="A135" s="39">
        <v>187</v>
      </c>
      <c r="B135" s="46" t="s">
        <v>327</v>
      </c>
      <c r="C135" s="46" t="s">
        <v>333</v>
      </c>
      <c r="D135" s="47">
        <v>42715</v>
      </c>
      <c r="E135" s="46" t="s">
        <v>277</v>
      </c>
      <c r="F135" s="46"/>
      <c r="G135" s="46" t="s">
        <v>1307</v>
      </c>
      <c r="H135" s="46" t="s">
        <v>75</v>
      </c>
      <c r="I135" s="46" t="s">
        <v>88</v>
      </c>
      <c r="J135" s="46"/>
      <c r="K135" s="46" t="s">
        <v>77</v>
      </c>
      <c r="L135" s="46"/>
      <c r="M135" s="48">
        <v>1000</v>
      </c>
      <c r="N135" s="48">
        <v>13.2</v>
      </c>
      <c r="O135" s="48">
        <v>23.5</v>
      </c>
      <c r="P135" s="48">
        <v>27</v>
      </c>
      <c r="Q135" s="48">
        <v>311.67</v>
      </c>
      <c r="R135" s="48">
        <v>1.78</v>
      </c>
      <c r="S135" s="48">
        <v>1080</v>
      </c>
      <c r="T135" s="48">
        <v>1920</v>
      </c>
      <c r="U135" s="48">
        <v>2.1</v>
      </c>
      <c r="V135" s="48">
        <v>6653</v>
      </c>
      <c r="W135" s="48">
        <v>60</v>
      </c>
      <c r="X135" s="48">
        <v>0.7</v>
      </c>
      <c r="Y135" s="46" t="s">
        <v>114</v>
      </c>
      <c r="Z135" s="46" t="s">
        <v>83</v>
      </c>
      <c r="AA135" s="46"/>
      <c r="AB135" s="46"/>
      <c r="AC135" s="46" t="s">
        <v>81</v>
      </c>
      <c r="AD135" s="46" t="s">
        <v>81</v>
      </c>
      <c r="AE135" s="46" t="s">
        <v>329</v>
      </c>
      <c r="AF135" s="46" t="s">
        <v>330</v>
      </c>
      <c r="AG135" s="46" t="s">
        <v>83</v>
      </c>
      <c r="AH135" s="46"/>
      <c r="AI135" s="46" t="s">
        <v>83</v>
      </c>
      <c r="AJ135" s="46" t="s">
        <v>83</v>
      </c>
      <c r="AK135" s="46" t="s">
        <v>331</v>
      </c>
      <c r="AL135" s="46" t="s">
        <v>330</v>
      </c>
      <c r="AM135" s="46" t="s">
        <v>83</v>
      </c>
      <c r="AN135" s="46" t="s">
        <v>83</v>
      </c>
      <c r="AO135" s="46" t="s">
        <v>83</v>
      </c>
      <c r="AP135" s="46" t="s">
        <v>91</v>
      </c>
      <c r="AQ135" s="46"/>
      <c r="AR135" s="46" t="s">
        <v>81</v>
      </c>
      <c r="AS135" s="46" t="s">
        <v>86</v>
      </c>
      <c r="AT135" s="46"/>
      <c r="AU135" s="46"/>
      <c r="AV135" s="46" t="s">
        <v>80</v>
      </c>
      <c r="AW135" s="46" t="s">
        <v>81</v>
      </c>
      <c r="AX135" s="48">
        <v>300</v>
      </c>
      <c r="AY135" s="48">
        <v>364.1</v>
      </c>
      <c r="AZ135" s="48">
        <v>280.2</v>
      </c>
      <c r="BA135" s="48">
        <v>200.4</v>
      </c>
      <c r="BB135" s="46"/>
      <c r="BC135" s="46"/>
      <c r="BD135" s="48">
        <v>15.23</v>
      </c>
      <c r="BE135" s="46"/>
      <c r="BF135" s="48">
        <v>0.13</v>
      </c>
      <c r="BG135" s="46"/>
      <c r="BH135" s="46"/>
      <c r="BI135" s="48">
        <v>0.11</v>
      </c>
      <c r="BJ135" s="48">
        <v>47.41</v>
      </c>
      <c r="BK135" s="48">
        <v>47.41</v>
      </c>
      <c r="BL135" s="48">
        <v>64.05</v>
      </c>
      <c r="BM135" s="46"/>
      <c r="BN135" s="46"/>
      <c r="BO135" s="48">
        <v>0.14000000000000001</v>
      </c>
      <c r="BP135" s="48">
        <v>0.16</v>
      </c>
      <c r="BQ135" s="46"/>
      <c r="BR135" s="48">
        <v>15.55</v>
      </c>
      <c r="BS135" s="48">
        <v>48.57</v>
      </c>
      <c r="BT135" s="46"/>
      <c r="BU135" s="48">
        <v>0</v>
      </c>
      <c r="BV135" s="39">
        <v>187</v>
      </c>
      <c r="BW135" s="39">
        <f t="shared" si="12"/>
        <v>4</v>
      </c>
      <c r="BX135" s="39">
        <f>IF(COUNTIF($C$2:C135,C135)=1,1,0)</f>
        <v>1</v>
      </c>
      <c r="BY135" s="39">
        <f t="shared" si="13"/>
        <v>0</v>
      </c>
      <c r="BZ135" s="39" t="b">
        <f t="shared" si="14"/>
        <v>0</v>
      </c>
      <c r="CA135" s="39" t="b">
        <f t="array" ref="CA135">ISNUMBER(SEARCH("Touch Screen",$AI135))</f>
        <v>0</v>
      </c>
      <c r="CB135" s="39" t="b">
        <f t="array" ref="CB135">ISNUMBER(SEARCH("Occupancy Sensor",$AI135))</f>
        <v>0</v>
      </c>
      <c r="CC135" s="39" t="b">
        <f t="array" ref="CC135">ISNUMBER(SEARCH("Full Network Connectivity",$AI135))</f>
        <v>0</v>
      </c>
      <c r="CD135" s="49">
        <f t="shared" si="15"/>
        <v>47.435400000000001</v>
      </c>
      <c r="CE135" s="50">
        <f t="shared" si="17"/>
        <v>2.1</v>
      </c>
      <c r="CF135" s="39">
        <f t="shared" si="16"/>
        <v>4</v>
      </c>
      <c r="CG135" s="49">
        <f>IF($BW135=1,($Q135*'2. Monitor Criteria'!$C$4)+('2. Monitor Criteria'!$D$4*'1. Data'!$CE135)+'2. Monitor Criteria'!$C$6,IF('1. Data'!$BW135=2,($Q135*'2. Monitor Criteria'!$C$4)+('2. Monitor Criteria'!$D$4*'1. Data'!$CE135)+'2. Monitor Criteria'!$D$6,IF('1. Data'!$BW135=5,($Q135*'2. Monitor Criteria'!$C$4)+('2. Monitor Criteria'!$D$4*'1. Data'!$CE135)+'2. Monitor Criteria'!$F$6,($Q135*'2. Monitor Criteria'!$C$4)+('2. Monitor Criteria'!$D$4*'1. Data'!$CE135)+'2. Monitor Criteria'!$E$6)))</f>
        <v>55.194410000000005</v>
      </c>
      <c r="CH135" s="51">
        <f>CD135-('2. Monitor Criteria'!$D$4*CE135)</f>
        <v>39.056399999999996</v>
      </c>
      <c r="CI135" s="49">
        <f>IF($BY135=0,CH135,IF($BY135=1,CH135-('2. Monitor Criteria'!$B$10*'1. Data'!CG135),CH135-('2. Monitor Criteria'!$C$10*'1. Data'!CG135)))</f>
        <v>39.056399999999996</v>
      </c>
      <c r="CJ135" s="51">
        <f>IF($CA135=TRUE,CI135-(CG135*'2. Monitor Criteria'!$E$10),CI135)</f>
        <v>39.056399999999996</v>
      </c>
      <c r="CK135" s="51">
        <f>IF($BZ135=TRUE,CJ135-('1. Data'!CG135*'2. Monitor Criteria'!$D$10),CJ135)</f>
        <v>39.056399999999996</v>
      </c>
    </row>
    <row r="136" spans="1:89" s="39" customFormat="1" ht="15.75" customHeight="1" x14ac:dyDescent="0.2">
      <c r="A136" s="39">
        <v>191</v>
      </c>
      <c r="B136" s="46" t="s">
        <v>334</v>
      </c>
      <c r="C136" s="46" t="s">
        <v>342</v>
      </c>
      <c r="D136" s="47">
        <v>41567</v>
      </c>
      <c r="E136" s="46" t="s">
        <v>74</v>
      </c>
      <c r="F136" s="46" t="s">
        <v>103</v>
      </c>
      <c r="G136" s="46" t="s">
        <v>1307</v>
      </c>
      <c r="H136" s="46" t="s">
        <v>75</v>
      </c>
      <c r="I136" s="46" t="s">
        <v>85</v>
      </c>
      <c r="J136" s="46" t="s">
        <v>119</v>
      </c>
      <c r="K136" s="46" t="s">
        <v>77</v>
      </c>
      <c r="L136" s="46" t="s">
        <v>103</v>
      </c>
      <c r="M136" s="48">
        <v>1000</v>
      </c>
      <c r="N136" s="48">
        <v>10.6</v>
      </c>
      <c r="O136" s="48">
        <v>13.3</v>
      </c>
      <c r="P136" s="48">
        <v>17</v>
      </c>
      <c r="Q136" s="48">
        <v>141.57</v>
      </c>
      <c r="R136" s="48">
        <v>1.25</v>
      </c>
      <c r="S136" s="48">
        <v>1024</v>
      </c>
      <c r="T136" s="48">
        <v>1280</v>
      </c>
      <c r="U136" s="48">
        <v>1.3</v>
      </c>
      <c r="V136" s="48">
        <v>8259</v>
      </c>
      <c r="W136" s="48">
        <v>60</v>
      </c>
      <c r="X136" s="48">
        <v>34</v>
      </c>
      <c r="Y136" s="46" t="s">
        <v>78</v>
      </c>
      <c r="Z136" s="46" t="s">
        <v>83</v>
      </c>
      <c r="AA136" s="46"/>
      <c r="AB136" s="46"/>
      <c r="AC136" s="46" t="s">
        <v>81</v>
      </c>
      <c r="AD136" s="46" t="s">
        <v>80</v>
      </c>
      <c r="AE136" s="46" t="s">
        <v>343</v>
      </c>
      <c r="AF136" s="46" t="s">
        <v>103</v>
      </c>
      <c r="AG136" s="46" t="s">
        <v>83</v>
      </c>
      <c r="AH136" s="46" t="s">
        <v>103</v>
      </c>
      <c r="AI136" s="46" t="s">
        <v>83</v>
      </c>
      <c r="AJ136" s="46" t="s">
        <v>83</v>
      </c>
      <c r="AK136" s="46" t="s">
        <v>84</v>
      </c>
      <c r="AL136" s="46" t="s">
        <v>103</v>
      </c>
      <c r="AM136" s="46" t="s">
        <v>83</v>
      </c>
      <c r="AN136" s="46" t="s">
        <v>83</v>
      </c>
      <c r="AO136" s="46" t="s">
        <v>83</v>
      </c>
      <c r="AP136" s="46" t="s">
        <v>91</v>
      </c>
      <c r="AQ136" s="46" t="s">
        <v>103</v>
      </c>
      <c r="AR136" s="46" t="s">
        <v>81</v>
      </c>
      <c r="AS136" s="46" t="s">
        <v>86</v>
      </c>
      <c r="AT136" s="46" t="s">
        <v>103</v>
      </c>
      <c r="AU136" s="48">
        <v>6</v>
      </c>
      <c r="AV136" s="46" t="s">
        <v>81</v>
      </c>
      <c r="AW136" s="46" t="s">
        <v>80</v>
      </c>
      <c r="AX136" s="48">
        <v>250</v>
      </c>
      <c r="AY136" s="48">
        <v>308.2</v>
      </c>
      <c r="AZ136" s="48">
        <v>178.2</v>
      </c>
      <c r="BA136" s="48">
        <v>200</v>
      </c>
      <c r="BB136" s="46"/>
      <c r="BC136" s="46"/>
      <c r="BD136" s="48">
        <v>8.8000000000000007</v>
      </c>
      <c r="BE136" s="46"/>
      <c r="BF136" s="48">
        <v>0.15</v>
      </c>
      <c r="BG136" s="46"/>
      <c r="BH136" s="46"/>
      <c r="BI136" s="48">
        <v>0.11</v>
      </c>
      <c r="BJ136" s="48">
        <v>27.83</v>
      </c>
      <c r="BK136" s="48">
        <v>27.83</v>
      </c>
      <c r="BL136" s="48">
        <v>33.299999999999997</v>
      </c>
      <c r="BM136" s="46"/>
      <c r="BN136" s="46"/>
      <c r="BO136" s="48">
        <v>0.18</v>
      </c>
      <c r="BP136" s="48">
        <v>0.21</v>
      </c>
      <c r="BQ136" s="46"/>
      <c r="BR136" s="48">
        <v>8.8000000000000007</v>
      </c>
      <c r="BS136" s="48">
        <v>28.18</v>
      </c>
      <c r="BT136" s="46"/>
      <c r="BU136" s="48">
        <v>0</v>
      </c>
      <c r="BV136" s="39">
        <v>191</v>
      </c>
      <c r="BW136" s="39">
        <f t="shared" si="12"/>
        <v>1</v>
      </c>
      <c r="BX136" s="39">
        <f>IF(COUNTIF($C$2:C136,C136)=1,1,0)</f>
        <v>1</v>
      </c>
      <c r="BY136" s="39">
        <f t="shared" si="13"/>
        <v>0</v>
      </c>
      <c r="BZ136" s="39" t="b">
        <f t="shared" si="14"/>
        <v>0</v>
      </c>
      <c r="CA136" s="39" t="b">
        <f t="array" ref="CA136">ISNUMBER(SEARCH("Touch Screen",$AI136))</f>
        <v>0</v>
      </c>
      <c r="CB136" s="39" t="b">
        <f t="array" ref="CB136">ISNUMBER(SEARCH("Occupancy Sensor",$AI136))</f>
        <v>0</v>
      </c>
      <c r="CC136" s="39" t="b">
        <f t="array" ref="CC136">ISNUMBER(SEARCH("Full Network Connectivity",$AI136))</f>
        <v>0</v>
      </c>
      <c r="CD136" s="49">
        <f t="shared" si="15"/>
        <v>27.834900000000001</v>
      </c>
      <c r="CE136" s="50">
        <f t="shared" si="17"/>
        <v>1.3</v>
      </c>
      <c r="CF136" s="39">
        <f t="shared" si="16"/>
        <v>1</v>
      </c>
      <c r="CG136" s="49">
        <f>IF($BW136=1,($Q136*'2. Monitor Criteria'!$C$4)+('2. Monitor Criteria'!$D$4*'1. Data'!$CE136)+'2. Monitor Criteria'!$C$6,IF('1. Data'!$BW136=2,($Q136*'2. Monitor Criteria'!$C$4)+('2. Monitor Criteria'!$D$4*'1. Data'!$CE136)+'2. Monitor Criteria'!$D$6,IF('1. Data'!$BW136=5,($Q136*'2. Monitor Criteria'!$C$4)+('2. Monitor Criteria'!$D$4*'1. Data'!$CE136)+'2. Monitor Criteria'!$F$6,($Q136*'2. Monitor Criteria'!$C$4)+('2. Monitor Criteria'!$D$4*'1. Data'!$CE136)+'2. Monitor Criteria'!$E$6)))</f>
        <v>31.380110000000002</v>
      </c>
      <c r="CH136" s="51">
        <f>CD136-('2. Monitor Criteria'!$D$4*CE136)</f>
        <v>22.6479</v>
      </c>
      <c r="CI136" s="49">
        <f>IF($BY136=0,CH136,IF($BY136=1,CH136-('2. Monitor Criteria'!$B$10*'1. Data'!CG136),CH136-('2. Monitor Criteria'!$C$10*'1. Data'!CG136)))</f>
        <v>22.6479</v>
      </c>
      <c r="CJ136" s="51">
        <f>IF($CA136=TRUE,CI136-(CG136*'2. Monitor Criteria'!$E$10),CI136)</f>
        <v>22.6479</v>
      </c>
      <c r="CK136" s="51">
        <f>IF($BZ136=TRUE,CJ136-('1. Data'!CG136*'2. Monitor Criteria'!$D$10),CJ136)</f>
        <v>22.6479</v>
      </c>
    </row>
    <row r="137" spans="1:89" s="39" customFormat="1" ht="15.75" customHeight="1" x14ac:dyDescent="0.2">
      <c r="A137" s="39">
        <v>192</v>
      </c>
      <c r="B137" s="46" t="s">
        <v>334</v>
      </c>
      <c r="C137" s="46" t="s">
        <v>344</v>
      </c>
      <c r="D137" s="47">
        <v>42125</v>
      </c>
      <c r="E137" s="46" t="s">
        <v>74</v>
      </c>
      <c r="F137" s="46" t="s">
        <v>103</v>
      </c>
      <c r="G137" s="46" t="s">
        <v>1307</v>
      </c>
      <c r="H137" s="46" t="s">
        <v>75</v>
      </c>
      <c r="I137" s="46" t="s">
        <v>88</v>
      </c>
      <c r="J137" s="46" t="s">
        <v>103</v>
      </c>
      <c r="K137" s="46" t="s">
        <v>77</v>
      </c>
      <c r="L137" s="46" t="s">
        <v>103</v>
      </c>
      <c r="M137" s="48">
        <v>600</v>
      </c>
      <c r="N137" s="48">
        <v>9.1</v>
      </c>
      <c r="O137" s="48">
        <v>16.100000000000001</v>
      </c>
      <c r="P137" s="48">
        <v>18.5</v>
      </c>
      <c r="Q137" s="48">
        <v>146.30000000000001</v>
      </c>
      <c r="R137" s="48">
        <v>1.78</v>
      </c>
      <c r="S137" s="48">
        <v>768</v>
      </c>
      <c r="T137" s="48">
        <v>1366</v>
      </c>
      <c r="U137" s="48">
        <v>1</v>
      </c>
      <c r="V137" s="48">
        <v>7171</v>
      </c>
      <c r="W137" s="48">
        <v>60</v>
      </c>
      <c r="X137" s="48">
        <v>29.1</v>
      </c>
      <c r="Y137" s="46" t="s">
        <v>83</v>
      </c>
      <c r="Z137" s="46" t="s">
        <v>83</v>
      </c>
      <c r="AA137" s="46"/>
      <c r="AB137" s="46"/>
      <c r="AC137" s="46" t="s">
        <v>81</v>
      </c>
      <c r="AD137" s="46" t="s">
        <v>80</v>
      </c>
      <c r="AE137" s="46" t="s">
        <v>343</v>
      </c>
      <c r="AF137" s="46" t="s">
        <v>103</v>
      </c>
      <c r="AG137" s="46" t="s">
        <v>83</v>
      </c>
      <c r="AH137" s="46" t="s">
        <v>103</v>
      </c>
      <c r="AI137" s="46" t="s">
        <v>83</v>
      </c>
      <c r="AJ137" s="46" t="s">
        <v>83</v>
      </c>
      <c r="AK137" s="46" t="s">
        <v>84</v>
      </c>
      <c r="AL137" s="46" t="s">
        <v>103</v>
      </c>
      <c r="AM137" s="46" t="s">
        <v>83</v>
      </c>
      <c r="AN137" s="46" t="s">
        <v>83</v>
      </c>
      <c r="AO137" s="46" t="s">
        <v>83</v>
      </c>
      <c r="AP137" s="46" t="s">
        <v>91</v>
      </c>
      <c r="AQ137" s="46" t="s">
        <v>103</v>
      </c>
      <c r="AR137" s="46" t="s">
        <v>81</v>
      </c>
      <c r="AS137" s="46" t="s">
        <v>86</v>
      </c>
      <c r="AT137" s="46" t="s">
        <v>103</v>
      </c>
      <c r="AU137" s="48">
        <v>0</v>
      </c>
      <c r="AV137" s="46" t="s">
        <v>81</v>
      </c>
      <c r="AW137" s="46" t="s">
        <v>80</v>
      </c>
      <c r="AX137" s="48">
        <v>200</v>
      </c>
      <c r="AY137" s="48">
        <v>221.8</v>
      </c>
      <c r="AZ137" s="48">
        <v>175.8</v>
      </c>
      <c r="BA137" s="48">
        <v>200</v>
      </c>
      <c r="BB137" s="46"/>
      <c r="BC137" s="46"/>
      <c r="BD137" s="48">
        <v>9.81</v>
      </c>
      <c r="BE137" s="46"/>
      <c r="BF137" s="48">
        <v>0.22</v>
      </c>
      <c r="BG137" s="46"/>
      <c r="BH137" s="46"/>
      <c r="BI137" s="48">
        <v>0.18</v>
      </c>
      <c r="BJ137" s="48">
        <v>31.33</v>
      </c>
      <c r="BK137" s="48">
        <v>31.33</v>
      </c>
      <c r="BL137" s="48">
        <v>35</v>
      </c>
      <c r="BM137" s="46"/>
      <c r="BN137" s="46"/>
      <c r="BO137" s="48">
        <v>0.17</v>
      </c>
      <c r="BP137" s="48">
        <v>0.22</v>
      </c>
      <c r="BQ137" s="46"/>
      <c r="BR137" s="48">
        <v>9.82</v>
      </c>
      <c r="BS137" s="48">
        <v>31.36</v>
      </c>
      <c r="BT137" s="46"/>
      <c r="BU137" s="48">
        <v>0</v>
      </c>
      <c r="BV137" s="39">
        <v>192</v>
      </c>
      <c r="BW137" s="39">
        <f t="shared" si="12"/>
        <v>1</v>
      </c>
      <c r="BX137" s="39">
        <f>IF(COUNTIF($C$2:C137,C137)=1,1,0)</f>
        <v>1</v>
      </c>
      <c r="BY137" s="39">
        <f t="shared" si="13"/>
        <v>0</v>
      </c>
      <c r="BZ137" s="39" t="b">
        <f t="shared" si="14"/>
        <v>0</v>
      </c>
      <c r="CA137" s="39" t="b">
        <f t="array" ref="CA137">ISNUMBER(SEARCH("Touch Screen",$AI137))</f>
        <v>0</v>
      </c>
      <c r="CB137" s="39" t="b">
        <f t="array" ref="CB137">ISNUMBER(SEARCH("Occupancy Sensor",$AI137))</f>
        <v>0</v>
      </c>
      <c r="CC137" s="39" t="b">
        <f t="array" ref="CC137">ISNUMBER(SEARCH("Full Network Connectivity",$AI137))</f>
        <v>0</v>
      </c>
      <c r="CD137" s="49">
        <f t="shared" si="15"/>
        <v>31.33014</v>
      </c>
      <c r="CE137" s="50">
        <f t="shared" si="17"/>
        <v>1</v>
      </c>
      <c r="CF137" s="39">
        <f t="shared" si="16"/>
        <v>1</v>
      </c>
      <c r="CG137" s="49">
        <f>IF($BW137=1,($Q137*'2. Monitor Criteria'!$C$4)+('2. Monitor Criteria'!$D$4*'1. Data'!$CE137)+'2. Monitor Criteria'!$C$6,IF('1. Data'!$BW137=2,($Q137*'2. Monitor Criteria'!$C$4)+('2. Monitor Criteria'!$D$4*'1. Data'!$CE137)+'2. Monitor Criteria'!$D$6,IF('1. Data'!$BW137=5,($Q137*'2. Monitor Criteria'!$C$4)+('2. Monitor Criteria'!$D$4*'1. Data'!$CE137)+'2. Monitor Criteria'!$F$6,($Q137*'2. Monitor Criteria'!$C$4)+('2. Monitor Criteria'!$D$4*'1. Data'!$CE137)+'2. Monitor Criteria'!$E$6)))</f>
        <v>30.764900000000004</v>
      </c>
      <c r="CH137" s="51">
        <f>CD137-('2. Monitor Criteria'!$D$4*CE137)</f>
        <v>27.340139999999998</v>
      </c>
      <c r="CI137" s="49">
        <f>IF($BY137=0,CH137,IF($BY137=1,CH137-('2. Monitor Criteria'!$B$10*'1. Data'!CG137),CH137-('2. Monitor Criteria'!$C$10*'1. Data'!CG137)))</f>
        <v>27.340139999999998</v>
      </c>
      <c r="CJ137" s="51">
        <f>IF($CA137=TRUE,CI137-(CG137*'2. Monitor Criteria'!$E$10),CI137)</f>
        <v>27.340139999999998</v>
      </c>
      <c r="CK137" s="51">
        <f>IF($BZ137=TRUE,CJ137-('1. Data'!CG137*'2. Monitor Criteria'!$D$10),CJ137)</f>
        <v>27.340139999999998</v>
      </c>
    </row>
    <row r="138" spans="1:89" s="39" customFormat="1" ht="15.75" customHeight="1" x14ac:dyDescent="0.2">
      <c r="A138" s="39">
        <v>193</v>
      </c>
      <c r="B138" s="46" t="s">
        <v>334</v>
      </c>
      <c r="C138" s="46" t="s">
        <v>345</v>
      </c>
      <c r="D138" s="47">
        <v>42154</v>
      </c>
      <c r="E138" s="46" t="s">
        <v>74</v>
      </c>
      <c r="F138" s="46"/>
      <c r="G138" s="46" t="s">
        <v>1307</v>
      </c>
      <c r="H138" s="46" t="s">
        <v>75</v>
      </c>
      <c r="I138" s="46" t="s">
        <v>88</v>
      </c>
      <c r="J138" s="46"/>
      <c r="K138" s="46" t="s">
        <v>77</v>
      </c>
      <c r="L138" s="46"/>
      <c r="M138" s="48">
        <v>1000</v>
      </c>
      <c r="N138" s="48">
        <v>9.3000000000000007</v>
      </c>
      <c r="O138" s="48">
        <v>17.100000000000001</v>
      </c>
      <c r="P138" s="48">
        <v>19.5</v>
      </c>
      <c r="Q138" s="48">
        <v>158.96</v>
      </c>
      <c r="R138" s="48">
        <v>1.78</v>
      </c>
      <c r="S138" s="48">
        <v>900</v>
      </c>
      <c r="T138" s="48">
        <v>1600</v>
      </c>
      <c r="U138" s="48">
        <v>1.4</v>
      </c>
      <c r="V138" s="48">
        <v>9059</v>
      </c>
      <c r="W138" s="48">
        <v>60</v>
      </c>
      <c r="X138" s="48">
        <v>33.5</v>
      </c>
      <c r="Y138" s="46" t="s">
        <v>78</v>
      </c>
      <c r="Z138" s="46" t="s">
        <v>83</v>
      </c>
      <c r="AA138" s="46"/>
      <c r="AB138" s="46"/>
      <c r="AC138" s="46" t="s">
        <v>81</v>
      </c>
      <c r="AD138" s="46" t="s">
        <v>81</v>
      </c>
      <c r="AE138" s="46" t="s">
        <v>346</v>
      </c>
      <c r="AF138" s="46"/>
      <c r="AG138" s="46" t="s">
        <v>83</v>
      </c>
      <c r="AH138" s="46"/>
      <c r="AI138" s="46" t="s">
        <v>83</v>
      </c>
      <c r="AJ138" s="46" t="s">
        <v>83</v>
      </c>
      <c r="AK138" s="46" t="s">
        <v>84</v>
      </c>
      <c r="AL138" s="46"/>
      <c r="AM138" s="46" t="s">
        <v>83</v>
      </c>
      <c r="AN138" s="46" t="s">
        <v>83</v>
      </c>
      <c r="AO138" s="46" t="s">
        <v>83</v>
      </c>
      <c r="AP138" s="46" t="s">
        <v>91</v>
      </c>
      <c r="AQ138" s="46"/>
      <c r="AR138" s="46" t="s">
        <v>81</v>
      </c>
      <c r="AS138" s="46" t="s">
        <v>86</v>
      </c>
      <c r="AT138" s="46"/>
      <c r="AU138" s="48">
        <v>5</v>
      </c>
      <c r="AV138" s="46" t="s">
        <v>81</v>
      </c>
      <c r="AW138" s="46" t="s">
        <v>80</v>
      </c>
      <c r="AX138" s="48">
        <v>250</v>
      </c>
      <c r="AY138" s="48">
        <v>261.5</v>
      </c>
      <c r="AZ138" s="48">
        <v>184.2</v>
      </c>
      <c r="BA138" s="48">
        <v>202</v>
      </c>
      <c r="BB138" s="46"/>
      <c r="BC138" s="46"/>
      <c r="BD138" s="48">
        <v>11.09</v>
      </c>
      <c r="BE138" s="46"/>
      <c r="BF138" s="48">
        <v>0.14000000000000001</v>
      </c>
      <c r="BG138" s="46"/>
      <c r="BH138" s="46"/>
      <c r="BI138" s="48">
        <v>0.11</v>
      </c>
      <c r="BJ138" s="48">
        <v>34.78</v>
      </c>
      <c r="BK138" s="48">
        <v>34.78</v>
      </c>
      <c r="BL138" s="48">
        <v>41.7</v>
      </c>
      <c r="BM138" s="46"/>
      <c r="BN138" s="46"/>
      <c r="BO138" s="48">
        <v>0.19</v>
      </c>
      <c r="BP138" s="48">
        <v>0.21</v>
      </c>
      <c r="BQ138" s="46"/>
      <c r="BR138" s="48">
        <v>10.99</v>
      </c>
      <c r="BS138" s="48">
        <v>34.92</v>
      </c>
      <c r="BT138" s="46"/>
      <c r="BU138" s="48">
        <v>0</v>
      </c>
      <c r="BV138" s="39">
        <v>193</v>
      </c>
      <c r="BW138" s="39">
        <f t="shared" si="12"/>
        <v>1</v>
      </c>
      <c r="BX138" s="39">
        <f>IF(COUNTIF($C$2:C138,C138)=1,1,0)</f>
        <v>1</v>
      </c>
      <c r="BY138" s="39">
        <f t="shared" si="13"/>
        <v>0</v>
      </c>
      <c r="BZ138" s="39" t="b">
        <f t="shared" si="14"/>
        <v>0</v>
      </c>
      <c r="CA138" s="39" t="b">
        <f t="array" ref="CA138">ISNUMBER(SEARCH("Touch Screen",$AI138))</f>
        <v>0</v>
      </c>
      <c r="CB138" s="39" t="b">
        <f t="array" ref="CB138">ISNUMBER(SEARCH("Occupancy Sensor",$AI138))</f>
        <v>0</v>
      </c>
      <c r="CC138" s="39" t="b">
        <f t="array" ref="CC138">ISNUMBER(SEARCH("Full Network Connectivity",$AI138))</f>
        <v>0</v>
      </c>
      <c r="CD138" s="49">
        <f t="shared" si="15"/>
        <v>34.799099999999996</v>
      </c>
      <c r="CE138" s="50">
        <f t="shared" si="17"/>
        <v>1.4</v>
      </c>
      <c r="CF138" s="39">
        <f t="shared" si="16"/>
        <v>1</v>
      </c>
      <c r="CG138" s="49">
        <f>IF($BW138=1,($Q138*'2. Monitor Criteria'!$C$4)+('2. Monitor Criteria'!$D$4*'1. Data'!$CE138)+'2. Monitor Criteria'!$C$6,IF('1. Data'!$BW138=2,($Q138*'2. Monitor Criteria'!$C$4)+('2. Monitor Criteria'!$D$4*'1. Data'!$CE138)+'2. Monitor Criteria'!$D$6,IF('1. Data'!$BW138=5,($Q138*'2. Monitor Criteria'!$C$4)+('2. Monitor Criteria'!$D$4*'1. Data'!$CE138)+'2. Monitor Criteria'!$F$6,($Q138*'2. Monitor Criteria'!$C$4)+('2. Monitor Criteria'!$D$4*'1. Data'!$CE138)+'2. Monitor Criteria'!$E$6)))</f>
        <v>33.918080000000003</v>
      </c>
      <c r="CH138" s="51">
        <f>CD138-('2. Monitor Criteria'!$D$4*CE138)</f>
        <v>29.213099999999997</v>
      </c>
      <c r="CI138" s="49">
        <f>IF($BY138=0,CH138,IF($BY138=1,CH138-('2. Monitor Criteria'!$B$10*'1. Data'!CG138),CH138-('2. Monitor Criteria'!$C$10*'1. Data'!CG138)))</f>
        <v>29.213099999999997</v>
      </c>
      <c r="CJ138" s="51">
        <f>IF($CA138=TRUE,CI138-(CG138*'2. Monitor Criteria'!$E$10),CI138)</f>
        <v>29.213099999999997</v>
      </c>
      <c r="CK138" s="51">
        <f>IF($BZ138=TRUE,CJ138-('1. Data'!CG138*'2. Monitor Criteria'!$D$10),CJ138)</f>
        <v>29.213099999999997</v>
      </c>
    </row>
    <row r="139" spans="1:89" s="39" customFormat="1" ht="15.75" customHeight="1" x14ac:dyDescent="0.2">
      <c r="A139" s="39">
        <v>194</v>
      </c>
      <c r="B139" s="46" t="s">
        <v>334</v>
      </c>
      <c r="C139" s="46" t="s">
        <v>347</v>
      </c>
      <c r="D139" s="47">
        <v>42374</v>
      </c>
      <c r="E139" s="46" t="s">
        <v>74</v>
      </c>
      <c r="F139" s="46" t="s">
        <v>103</v>
      </c>
      <c r="G139" s="46" t="s">
        <v>1307</v>
      </c>
      <c r="H139" s="46" t="s">
        <v>75</v>
      </c>
      <c r="I139" s="46" t="s">
        <v>88</v>
      </c>
      <c r="J139" s="46" t="s">
        <v>103</v>
      </c>
      <c r="K139" s="46" t="s">
        <v>77</v>
      </c>
      <c r="L139" s="46" t="s">
        <v>103</v>
      </c>
      <c r="M139" s="48">
        <v>600</v>
      </c>
      <c r="N139" s="48">
        <v>9.5</v>
      </c>
      <c r="O139" s="48">
        <v>17</v>
      </c>
      <c r="P139" s="48">
        <v>19.5</v>
      </c>
      <c r="Q139" s="48">
        <v>160.74</v>
      </c>
      <c r="R139" s="48">
        <v>1.78</v>
      </c>
      <c r="S139" s="48">
        <v>900</v>
      </c>
      <c r="T139" s="48">
        <v>1600</v>
      </c>
      <c r="U139" s="48">
        <v>1.4</v>
      </c>
      <c r="V139" s="48">
        <v>8958</v>
      </c>
      <c r="W139" s="48">
        <v>60</v>
      </c>
      <c r="X139" s="48">
        <v>32.200000000000003</v>
      </c>
      <c r="Y139" s="46" t="s">
        <v>114</v>
      </c>
      <c r="Z139" s="46" t="s">
        <v>83</v>
      </c>
      <c r="AA139" s="46"/>
      <c r="AB139" s="46"/>
      <c r="AC139" s="46" t="s">
        <v>81</v>
      </c>
      <c r="AD139" s="46" t="s">
        <v>80</v>
      </c>
      <c r="AE139" s="46" t="s">
        <v>195</v>
      </c>
      <c r="AF139" s="46"/>
      <c r="AG139" s="46" t="s">
        <v>83</v>
      </c>
      <c r="AH139" s="46"/>
      <c r="AI139" s="46" t="s">
        <v>83</v>
      </c>
      <c r="AJ139" s="46" t="s">
        <v>83</v>
      </c>
      <c r="AK139" s="46" t="s">
        <v>195</v>
      </c>
      <c r="AL139" s="46"/>
      <c r="AM139" s="46" t="s">
        <v>83</v>
      </c>
      <c r="AN139" s="46" t="s">
        <v>83</v>
      </c>
      <c r="AO139" s="46" t="s">
        <v>83</v>
      </c>
      <c r="AP139" s="46" t="s">
        <v>91</v>
      </c>
      <c r="AQ139" s="46"/>
      <c r="AR139" s="46" t="s">
        <v>81</v>
      </c>
      <c r="AS139" s="46" t="s">
        <v>86</v>
      </c>
      <c r="AT139" s="46"/>
      <c r="AU139" s="48">
        <v>0</v>
      </c>
      <c r="AV139" s="46" t="s">
        <v>81</v>
      </c>
      <c r="AW139" s="46" t="s">
        <v>80</v>
      </c>
      <c r="AX139" s="48">
        <v>200</v>
      </c>
      <c r="AY139" s="48">
        <v>229.6</v>
      </c>
      <c r="AZ139" s="48">
        <v>168.5</v>
      </c>
      <c r="BA139" s="48">
        <v>200</v>
      </c>
      <c r="BB139" s="46"/>
      <c r="BC139" s="46"/>
      <c r="BD139" s="48">
        <v>11.73</v>
      </c>
      <c r="BE139" s="46"/>
      <c r="BF139" s="48">
        <v>0.22</v>
      </c>
      <c r="BG139" s="46"/>
      <c r="BH139" s="46"/>
      <c r="BI139" s="48">
        <v>0.19</v>
      </c>
      <c r="BJ139" s="48">
        <v>37.22</v>
      </c>
      <c r="BK139" s="48">
        <v>37.22</v>
      </c>
      <c r="BL139" s="48">
        <v>47.1</v>
      </c>
      <c r="BM139" s="46"/>
      <c r="BN139" s="46"/>
      <c r="BO139" s="48">
        <v>0.19</v>
      </c>
      <c r="BP139" s="48">
        <v>0.21</v>
      </c>
      <c r="BQ139" s="46"/>
      <c r="BR139" s="48">
        <v>11.2</v>
      </c>
      <c r="BS139" s="48">
        <v>35.53</v>
      </c>
      <c r="BT139" s="46"/>
      <c r="BU139" s="48">
        <v>0</v>
      </c>
      <c r="BV139" s="39">
        <v>194</v>
      </c>
      <c r="BW139" s="39">
        <f t="shared" si="12"/>
        <v>1</v>
      </c>
      <c r="BX139" s="39">
        <f>IF(COUNTIF($C$2:C139,C139)=1,1,0)</f>
        <v>1</v>
      </c>
      <c r="BY139" s="39">
        <f t="shared" si="13"/>
        <v>0</v>
      </c>
      <c r="BZ139" s="39" t="b">
        <f t="shared" si="14"/>
        <v>0</v>
      </c>
      <c r="CA139" s="39" t="b">
        <f t="array" ref="CA139">ISNUMBER(SEARCH("Touch Screen",$AI139))</f>
        <v>0</v>
      </c>
      <c r="CB139" s="39" t="b">
        <f t="array" ref="CB139">ISNUMBER(SEARCH("Occupancy Sensor",$AI139))</f>
        <v>0</v>
      </c>
      <c r="CC139" s="39" t="b">
        <f t="array" ref="CC139">ISNUMBER(SEARCH("Full Network Connectivity",$AI139))</f>
        <v>0</v>
      </c>
      <c r="CD139" s="49">
        <f t="shared" si="15"/>
        <v>37.216859999999997</v>
      </c>
      <c r="CE139" s="50">
        <f t="shared" si="17"/>
        <v>1.4</v>
      </c>
      <c r="CF139" s="39">
        <f t="shared" si="16"/>
        <v>1</v>
      </c>
      <c r="CG139" s="49">
        <f>IF($BW139=1,($Q139*'2. Monitor Criteria'!$C$4)+('2. Monitor Criteria'!$D$4*'1. Data'!$CE139)+'2. Monitor Criteria'!$C$6,IF('1. Data'!$BW139=2,($Q139*'2. Monitor Criteria'!$C$4)+('2. Monitor Criteria'!$D$4*'1. Data'!$CE139)+'2. Monitor Criteria'!$D$6,IF('1. Data'!$BW139=5,($Q139*'2. Monitor Criteria'!$C$4)+('2. Monitor Criteria'!$D$4*'1. Data'!$CE139)+'2. Monitor Criteria'!$F$6,($Q139*'2. Monitor Criteria'!$C$4)+('2. Monitor Criteria'!$D$4*'1. Data'!$CE139)+'2. Monitor Criteria'!$E$6)))</f>
        <v>34.13702</v>
      </c>
      <c r="CH139" s="51">
        <f>CD139-('2. Monitor Criteria'!$D$4*CE139)</f>
        <v>31.630859999999998</v>
      </c>
      <c r="CI139" s="49">
        <f>IF($BY139=0,CH139,IF($BY139=1,CH139-('2. Monitor Criteria'!$B$10*'1. Data'!CG139),CH139-('2. Monitor Criteria'!$C$10*'1. Data'!CG139)))</f>
        <v>31.630859999999998</v>
      </c>
      <c r="CJ139" s="51">
        <f>IF($CA139=TRUE,CI139-(CG139*'2. Monitor Criteria'!$E$10),CI139)</f>
        <v>31.630859999999998</v>
      </c>
      <c r="CK139" s="51">
        <f>IF($BZ139=TRUE,CJ139-('1. Data'!CG139*'2. Monitor Criteria'!$D$10),CJ139)</f>
        <v>31.630859999999998</v>
      </c>
    </row>
    <row r="140" spans="1:89" s="39" customFormat="1" ht="15.75" customHeight="1" x14ac:dyDescent="0.2">
      <c r="A140" s="39">
        <v>195</v>
      </c>
      <c r="B140" s="46" t="s">
        <v>334</v>
      </c>
      <c r="C140" s="46" t="s">
        <v>347</v>
      </c>
      <c r="D140" s="47">
        <v>42374</v>
      </c>
      <c r="E140" s="46" t="s">
        <v>74</v>
      </c>
      <c r="F140" s="46" t="s">
        <v>103</v>
      </c>
      <c r="G140" s="46" t="s">
        <v>1307</v>
      </c>
      <c r="H140" s="46" t="s">
        <v>75</v>
      </c>
      <c r="I140" s="46" t="s">
        <v>88</v>
      </c>
      <c r="J140" s="46" t="s">
        <v>103</v>
      </c>
      <c r="K140" s="46" t="s">
        <v>77</v>
      </c>
      <c r="L140" s="46" t="s">
        <v>103</v>
      </c>
      <c r="M140" s="48">
        <v>600</v>
      </c>
      <c r="N140" s="48">
        <v>9.5</v>
      </c>
      <c r="O140" s="48">
        <v>17</v>
      </c>
      <c r="P140" s="48">
        <v>19.5</v>
      </c>
      <c r="Q140" s="48">
        <v>160.74</v>
      </c>
      <c r="R140" s="48">
        <v>1.78</v>
      </c>
      <c r="S140" s="48">
        <v>900</v>
      </c>
      <c r="T140" s="48">
        <v>1600</v>
      </c>
      <c r="U140" s="48">
        <v>1.4</v>
      </c>
      <c r="V140" s="48">
        <v>8958</v>
      </c>
      <c r="W140" s="48">
        <v>60</v>
      </c>
      <c r="X140" s="48">
        <v>32.200000000000003</v>
      </c>
      <c r="Y140" s="46" t="s">
        <v>114</v>
      </c>
      <c r="Z140" s="46" t="s">
        <v>83</v>
      </c>
      <c r="AA140" s="46"/>
      <c r="AB140" s="46"/>
      <c r="AC140" s="46" t="s">
        <v>81</v>
      </c>
      <c r="AD140" s="46" t="s">
        <v>80</v>
      </c>
      <c r="AE140" s="46" t="s">
        <v>195</v>
      </c>
      <c r="AF140" s="46"/>
      <c r="AG140" s="46" t="s">
        <v>83</v>
      </c>
      <c r="AH140" s="46"/>
      <c r="AI140" s="46" t="s">
        <v>83</v>
      </c>
      <c r="AJ140" s="46" t="s">
        <v>83</v>
      </c>
      <c r="AK140" s="46" t="s">
        <v>195</v>
      </c>
      <c r="AL140" s="46"/>
      <c r="AM140" s="46" t="s">
        <v>83</v>
      </c>
      <c r="AN140" s="46" t="s">
        <v>83</v>
      </c>
      <c r="AO140" s="46" t="s">
        <v>83</v>
      </c>
      <c r="AP140" s="46" t="s">
        <v>91</v>
      </c>
      <c r="AQ140" s="46"/>
      <c r="AR140" s="46" t="s">
        <v>81</v>
      </c>
      <c r="AS140" s="46" t="s">
        <v>86</v>
      </c>
      <c r="AT140" s="46"/>
      <c r="AU140" s="48">
        <v>0</v>
      </c>
      <c r="AV140" s="46" t="s">
        <v>81</v>
      </c>
      <c r="AW140" s="46" t="s">
        <v>80</v>
      </c>
      <c r="AX140" s="48">
        <v>250</v>
      </c>
      <c r="AY140" s="48">
        <v>299.60000000000002</v>
      </c>
      <c r="AZ140" s="48">
        <v>197.7</v>
      </c>
      <c r="BA140" s="48">
        <v>200</v>
      </c>
      <c r="BB140" s="46"/>
      <c r="BC140" s="46"/>
      <c r="BD140" s="48">
        <v>10.66</v>
      </c>
      <c r="BE140" s="46"/>
      <c r="BF140" s="48">
        <v>0.22</v>
      </c>
      <c r="BG140" s="46"/>
      <c r="BH140" s="46"/>
      <c r="BI140" s="48">
        <v>0.19</v>
      </c>
      <c r="BJ140" s="48">
        <v>33.94</v>
      </c>
      <c r="BK140" s="48">
        <v>33.94</v>
      </c>
      <c r="BL140" s="48">
        <v>47.1</v>
      </c>
      <c r="BM140" s="46"/>
      <c r="BN140" s="46"/>
      <c r="BO140" s="48">
        <v>0.19</v>
      </c>
      <c r="BP140" s="48">
        <v>0.21</v>
      </c>
      <c r="BQ140" s="46"/>
      <c r="BR140" s="48">
        <v>10.24</v>
      </c>
      <c r="BS140" s="48">
        <v>32.590000000000003</v>
      </c>
      <c r="BT140" s="46"/>
      <c r="BU140" s="48">
        <v>0</v>
      </c>
      <c r="BV140" s="39">
        <v>195</v>
      </c>
      <c r="BW140" s="39">
        <f t="shared" si="12"/>
        <v>1</v>
      </c>
      <c r="BX140" s="39">
        <f>IF(COUNTIF($C$2:C140,C140)=1,1,0)</f>
        <v>0</v>
      </c>
      <c r="BY140" s="39">
        <f t="shared" si="13"/>
        <v>0</v>
      </c>
      <c r="BZ140" s="39" t="b">
        <f t="shared" si="14"/>
        <v>0</v>
      </c>
      <c r="CA140" s="39" t="b">
        <f t="array" ref="CA140">ISNUMBER(SEARCH("Touch Screen",$AI140))</f>
        <v>0</v>
      </c>
      <c r="CB140" s="39" t="b">
        <f t="array" ref="CB140">ISNUMBER(SEARCH("Occupancy Sensor",$AI140))</f>
        <v>0</v>
      </c>
      <c r="CC140" s="39" t="b">
        <f t="array" ref="CC140">ISNUMBER(SEARCH("Full Network Connectivity",$AI140))</f>
        <v>0</v>
      </c>
      <c r="CD140" s="49">
        <f t="shared" si="15"/>
        <v>33.936239999999998</v>
      </c>
      <c r="CE140" s="50">
        <f t="shared" si="17"/>
        <v>1.4</v>
      </c>
      <c r="CF140" s="39">
        <f t="shared" si="16"/>
        <v>1</v>
      </c>
      <c r="CG140" s="49">
        <f>IF($BW140=1,($Q140*'2. Monitor Criteria'!$C$4)+('2. Monitor Criteria'!$D$4*'1. Data'!$CE140)+'2. Monitor Criteria'!$C$6,IF('1. Data'!$BW140=2,($Q140*'2. Monitor Criteria'!$C$4)+('2. Monitor Criteria'!$D$4*'1. Data'!$CE140)+'2. Monitor Criteria'!$D$6,IF('1. Data'!$BW140=5,($Q140*'2. Monitor Criteria'!$C$4)+('2. Monitor Criteria'!$D$4*'1. Data'!$CE140)+'2. Monitor Criteria'!$F$6,($Q140*'2. Monitor Criteria'!$C$4)+('2. Monitor Criteria'!$D$4*'1. Data'!$CE140)+'2. Monitor Criteria'!$E$6)))</f>
        <v>34.13702</v>
      </c>
      <c r="CH140" s="51">
        <f>CD140-('2. Monitor Criteria'!$D$4*CE140)</f>
        <v>28.350239999999999</v>
      </c>
      <c r="CI140" s="49">
        <f>IF($BY140=0,CH140,IF($BY140=1,CH140-('2. Monitor Criteria'!$B$10*'1. Data'!CG140),CH140-('2. Monitor Criteria'!$C$10*'1. Data'!CG140)))</f>
        <v>28.350239999999999</v>
      </c>
      <c r="CJ140" s="51">
        <f>IF($CA140=TRUE,CI140-(CG140*'2. Monitor Criteria'!$E$10),CI140)</f>
        <v>28.350239999999999</v>
      </c>
      <c r="CK140" s="51">
        <f>IF($BZ140=TRUE,CJ140-('1. Data'!CG140*'2. Monitor Criteria'!$D$10),CJ140)</f>
        <v>28.350239999999999</v>
      </c>
    </row>
    <row r="141" spans="1:89" s="39" customFormat="1" ht="15.75" customHeight="1" x14ac:dyDescent="0.2">
      <c r="A141" s="39">
        <v>196</v>
      </c>
      <c r="B141" s="46" t="s">
        <v>334</v>
      </c>
      <c r="C141" s="46" t="s">
        <v>348</v>
      </c>
      <c r="D141" s="47">
        <v>42206</v>
      </c>
      <c r="E141" s="46" t="s">
        <v>74</v>
      </c>
      <c r="F141" s="46"/>
      <c r="G141" s="46" t="s">
        <v>1307</v>
      </c>
      <c r="H141" s="46" t="s">
        <v>75</v>
      </c>
      <c r="I141" s="46" t="s">
        <v>76</v>
      </c>
      <c r="J141" s="46"/>
      <c r="K141" s="46" t="s">
        <v>77</v>
      </c>
      <c r="L141" s="46"/>
      <c r="M141" s="48">
        <v>1000</v>
      </c>
      <c r="N141" s="48">
        <v>10.3</v>
      </c>
      <c r="O141" s="48">
        <v>16.5</v>
      </c>
      <c r="P141" s="48">
        <v>19.5</v>
      </c>
      <c r="Q141" s="48">
        <v>170.9</v>
      </c>
      <c r="R141" s="48">
        <v>1.6</v>
      </c>
      <c r="S141" s="48">
        <v>900</v>
      </c>
      <c r="T141" s="48">
        <v>1440</v>
      </c>
      <c r="U141" s="48">
        <v>1.3</v>
      </c>
      <c r="V141" s="48">
        <v>7583</v>
      </c>
      <c r="W141" s="48">
        <v>60</v>
      </c>
      <c r="X141" s="48">
        <v>0.3</v>
      </c>
      <c r="Y141" s="46" t="s">
        <v>78</v>
      </c>
      <c r="Z141" s="46" t="s">
        <v>83</v>
      </c>
      <c r="AA141" s="46"/>
      <c r="AB141" s="46"/>
      <c r="AC141" s="46" t="s">
        <v>81</v>
      </c>
      <c r="AD141" s="46" t="s">
        <v>80</v>
      </c>
      <c r="AE141" s="46" t="s">
        <v>195</v>
      </c>
      <c r="AF141" s="46"/>
      <c r="AG141" s="46" t="s">
        <v>83</v>
      </c>
      <c r="AH141" s="46"/>
      <c r="AI141" s="46" t="s">
        <v>83</v>
      </c>
      <c r="AJ141" s="46" t="s">
        <v>83</v>
      </c>
      <c r="AK141" s="46" t="s">
        <v>195</v>
      </c>
      <c r="AL141" s="46"/>
      <c r="AM141" s="46" t="s">
        <v>83</v>
      </c>
      <c r="AN141" s="46" t="s">
        <v>83</v>
      </c>
      <c r="AO141" s="46" t="s">
        <v>83</v>
      </c>
      <c r="AP141" s="46" t="s">
        <v>91</v>
      </c>
      <c r="AQ141" s="46"/>
      <c r="AR141" s="46" t="s">
        <v>81</v>
      </c>
      <c r="AS141" s="46" t="s">
        <v>86</v>
      </c>
      <c r="AT141" s="46"/>
      <c r="AU141" s="48">
        <v>5</v>
      </c>
      <c r="AV141" s="46" t="s">
        <v>81</v>
      </c>
      <c r="AW141" s="46" t="s">
        <v>81</v>
      </c>
      <c r="AX141" s="48">
        <v>250</v>
      </c>
      <c r="AY141" s="48">
        <v>244.6</v>
      </c>
      <c r="AZ141" s="48">
        <v>175.5</v>
      </c>
      <c r="BA141" s="48">
        <v>200.1</v>
      </c>
      <c r="BB141" s="46"/>
      <c r="BC141" s="46"/>
      <c r="BD141" s="48">
        <v>13.37</v>
      </c>
      <c r="BE141" s="46"/>
      <c r="BF141" s="48">
        <v>0.16</v>
      </c>
      <c r="BG141" s="46"/>
      <c r="BH141" s="46"/>
      <c r="BI141" s="48">
        <v>0.13</v>
      </c>
      <c r="BJ141" s="48">
        <v>41.9</v>
      </c>
      <c r="BK141" s="48">
        <v>41.9</v>
      </c>
      <c r="BL141" s="48">
        <v>43.3</v>
      </c>
      <c r="BM141" s="46"/>
      <c r="BN141" s="46"/>
      <c r="BO141" s="48">
        <v>0.18</v>
      </c>
      <c r="BP141" s="48">
        <v>0.2</v>
      </c>
      <c r="BQ141" s="46"/>
      <c r="BR141" s="48">
        <v>12.11</v>
      </c>
      <c r="BS141" s="48">
        <v>38.270000000000003</v>
      </c>
      <c r="BT141" s="46"/>
      <c r="BU141" s="48">
        <v>0</v>
      </c>
      <c r="BV141" s="39">
        <v>196</v>
      </c>
      <c r="BW141" s="39">
        <f t="shared" si="12"/>
        <v>1</v>
      </c>
      <c r="BX141" s="39">
        <f>IF(COUNTIF($C$2:C141,C141)=1,1,0)</f>
        <v>1</v>
      </c>
      <c r="BY141" s="39">
        <f t="shared" si="13"/>
        <v>0</v>
      </c>
      <c r="BZ141" s="39" t="b">
        <f t="shared" si="14"/>
        <v>0</v>
      </c>
      <c r="CA141" s="39" t="b">
        <f t="array" ref="CA141">ISNUMBER(SEARCH("Touch Screen",$AI141))</f>
        <v>0</v>
      </c>
      <c r="CB141" s="39" t="b">
        <f t="array" ref="CB141">ISNUMBER(SEARCH("Occupancy Sensor",$AI141))</f>
        <v>0</v>
      </c>
      <c r="CC141" s="39" t="b">
        <f t="array" ref="CC141">ISNUMBER(SEARCH("Full Network Connectivity",$AI141))</f>
        <v>0</v>
      </c>
      <c r="CD141" s="49">
        <f t="shared" si="15"/>
        <v>41.903459999999995</v>
      </c>
      <c r="CE141" s="50">
        <f t="shared" si="17"/>
        <v>1.3</v>
      </c>
      <c r="CF141" s="39">
        <f t="shared" si="16"/>
        <v>1</v>
      </c>
      <c r="CG141" s="49">
        <f>IF($BW141=1,($Q141*'2. Monitor Criteria'!$C$4)+('2. Monitor Criteria'!$D$4*'1. Data'!$CE141)+'2. Monitor Criteria'!$C$6,IF('1. Data'!$BW141=2,($Q141*'2. Monitor Criteria'!$C$4)+('2. Monitor Criteria'!$D$4*'1. Data'!$CE141)+'2. Monitor Criteria'!$D$6,IF('1. Data'!$BW141=5,($Q141*'2. Monitor Criteria'!$C$4)+('2. Monitor Criteria'!$D$4*'1. Data'!$CE141)+'2. Monitor Criteria'!$F$6,($Q141*'2. Monitor Criteria'!$C$4)+('2. Monitor Criteria'!$D$4*'1. Data'!$CE141)+'2. Monitor Criteria'!$E$6)))</f>
        <v>34.987700000000004</v>
      </c>
      <c r="CH141" s="51">
        <f>CD141-('2. Monitor Criteria'!$D$4*CE141)</f>
        <v>36.716459999999998</v>
      </c>
      <c r="CI141" s="49">
        <f>IF($BY141=0,CH141,IF($BY141=1,CH141-('2. Monitor Criteria'!$B$10*'1. Data'!CG141),CH141-('2. Monitor Criteria'!$C$10*'1. Data'!CG141)))</f>
        <v>36.716459999999998</v>
      </c>
      <c r="CJ141" s="51">
        <f>IF($CA141=TRUE,CI141-(CG141*'2. Monitor Criteria'!$E$10),CI141)</f>
        <v>36.716459999999998</v>
      </c>
      <c r="CK141" s="51">
        <f>IF($BZ141=TRUE,CJ141-('1. Data'!CG141*'2. Monitor Criteria'!$D$10),CJ141)</f>
        <v>36.716459999999998</v>
      </c>
    </row>
    <row r="142" spans="1:89" s="39" customFormat="1" ht="15.75" customHeight="1" x14ac:dyDescent="0.2">
      <c r="A142" s="39">
        <v>197</v>
      </c>
      <c r="B142" s="46" t="s">
        <v>334</v>
      </c>
      <c r="C142" s="46" t="s">
        <v>349</v>
      </c>
      <c r="D142" s="47">
        <v>42374</v>
      </c>
      <c r="E142" s="46" t="s">
        <v>74</v>
      </c>
      <c r="F142" s="46" t="s">
        <v>103</v>
      </c>
      <c r="G142" s="46" t="s">
        <v>1307</v>
      </c>
      <c r="H142" s="46" t="s">
        <v>75</v>
      </c>
      <c r="I142" s="46" t="s">
        <v>88</v>
      </c>
      <c r="J142" s="46" t="s">
        <v>103</v>
      </c>
      <c r="K142" s="46" t="s">
        <v>77</v>
      </c>
      <c r="L142" s="46" t="s">
        <v>103</v>
      </c>
      <c r="M142" s="48">
        <v>1000</v>
      </c>
      <c r="N142" s="48">
        <v>10.6</v>
      </c>
      <c r="O142" s="48">
        <v>18.8</v>
      </c>
      <c r="P142" s="48">
        <v>21.5</v>
      </c>
      <c r="Q142" s="48">
        <v>198.08</v>
      </c>
      <c r="R142" s="48">
        <v>1.78</v>
      </c>
      <c r="S142" s="48">
        <v>1080</v>
      </c>
      <c r="T142" s="48">
        <v>1920</v>
      </c>
      <c r="U142" s="48">
        <v>2.1</v>
      </c>
      <c r="V142" s="48">
        <v>10469</v>
      </c>
      <c r="W142" s="48">
        <v>60</v>
      </c>
      <c r="X142" s="48">
        <v>32.299999999999997</v>
      </c>
      <c r="Y142" s="46" t="s">
        <v>83</v>
      </c>
      <c r="Z142" s="46" t="s">
        <v>83</v>
      </c>
      <c r="AA142" s="46"/>
      <c r="AB142" s="46"/>
      <c r="AC142" s="46" t="s">
        <v>81</v>
      </c>
      <c r="AD142" s="46" t="s">
        <v>80</v>
      </c>
      <c r="AE142" s="46" t="s">
        <v>343</v>
      </c>
      <c r="AF142" s="46" t="s">
        <v>103</v>
      </c>
      <c r="AG142" s="46" t="s">
        <v>83</v>
      </c>
      <c r="AH142" s="46" t="s">
        <v>103</v>
      </c>
      <c r="AI142" s="46" t="s">
        <v>83</v>
      </c>
      <c r="AJ142" s="46" t="s">
        <v>83</v>
      </c>
      <c r="AK142" s="46" t="s">
        <v>84</v>
      </c>
      <c r="AL142" s="46" t="s">
        <v>103</v>
      </c>
      <c r="AM142" s="46" t="s">
        <v>83</v>
      </c>
      <c r="AN142" s="46" t="s">
        <v>83</v>
      </c>
      <c r="AO142" s="46" t="s">
        <v>83</v>
      </c>
      <c r="AP142" s="46" t="s">
        <v>91</v>
      </c>
      <c r="AQ142" s="46" t="s">
        <v>103</v>
      </c>
      <c r="AR142" s="46" t="s">
        <v>81</v>
      </c>
      <c r="AS142" s="46" t="s">
        <v>86</v>
      </c>
      <c r="AT142" s="46" t="s">
        <v>103</v>
      </c>
      <c r="AU142" s="48">
        <v>0</v>
      </c>
      <c r="AV142" s="46" t="s">
        <v>81</v>
      </c>
      <c r="AW142" s="46" t="s">
        <v>81</v>
      </c>
      <c r="AX142" s="48">
        <v>250</v>
      </c>
      <c r="AY142" s="48">
        <v>286.89999999999998</v>
      </c>
      <c r="AZ142" s="48">
        <v>181.7</v>
      </c>
      <c r="BA142" s="48">
        <v>200</v>
      </c>
      <c r="BB142" s="46"/>
      <c r="BC142" s="46"/>
      <c r="BD142" s="48">
        <v>11.45</v>
      </c>
      <c r="BE142" s="46"/>
      <c r="BF142" s="48">
        <v>0.2</v>
      </c>
      <c r="BG142" s="46"/>
      <c r="BH142" s="46"/>
      <c r="BI142" s="48">
        <v>0.16</v>
      </c>
      <c r="BJ142" s="48">
        <v>36.24</v>
      </c>
      <c r="BK142" s="48">
        <v>36.24</v>
      </c>
      <c r="BL142" s="48">
        <v>50.6</v>
      </c>
      <c r="BM142" s="46"/>
      <c r="BN142" s="46"/>
      <c r="BO142" s="48">
        <v>0.21</v>
      </c>
      <c r="BP142" s="48">
        <v>0.25</v>
      </c>
      <c r="BQ142" s="46"/>
      <c r="BR142" s="48">
        <v>11.94</v>
      </c>
      <c r="BS142" s="48">
        <v>38.03</v>
      </c>
      <c r="BT142" s="46"/>
      <c r="BU142" s="48">
        <v>0</v>
      </c>
      <c r="BV142" s="39">
        <v>197</v>
      </c>
      <c r="BW142" s="39">
        <f t="shared" si="12"/>
        <v>2</v>
      </c>
      <c r="BX142" s="39">
        <f>IF(COUNTIF($C$2:C142,C142)=1,1,0)</f>
        <v>1</v>
      </c>
      <c r="BY142" s="39">
        <f t="shared" si="13"/>
        <v>0</v>
      </c>
      <c r="BZ142" s="39" t="b">
        <f t="shared" si="14"/>
        <v>0</v>
      </c>
      <c r="CA142" s="39" t="b">
        <f t="array" ref="CA142">ISNUMBER(SEARCH("Touch Screen",$AI142))</f>
        <v>0</v>
      </c>
      <c r="CB142" s="39" t="b">
        <f t="array" ref="CB142">ISNUMBER(SEARCH("Occupancy Sensor",$AI142))</f>
        <v>0</v>
      </c>
      <c r="CC142" s="39" t="b">
        <f t="array" ref="CC142">ISNUMBER(SEARCH("Full Network Connectivity",$AI142))</f>
        <v>0</v>
      </c>
      <c r="CD142" s="49">
        <f t="shared" si="15"/>
        <v>36.244499999999995</v>
      </c>
      <c r="CE142" s="50">
        <f t="shared" si="17"/>
        <v>2.1</v>
      </c>
      <c r="CF142" s="39">
        <f t="shared" si="16"/>
        <v>2</v>
      </c>
      <c r="CG142" s="49">
        <f>IF($BW142=1,($Q142*'2. Monitor Criteria'!$C$4)+('2. Monitor Criteria'!$D$4*'1. Data'!$CE142)+'2. Monitor Criteria'!$C$6,IF('1. Data'!$BW142=2,($Q142*'2. Monitor Criteria'!$C$4)+('2. Monitor Criteria'!$D$4*'1. Data'!$CE142)+'2. Monitor Criteria'!$D$6,IF('1. Data'!$BW142=5,($Q142*'2. Monitor Criteria'!$C$4)+('2. Monitor Criteria'!$D$4*'1. Data'!$CE142)+'2. Monitor Criteria'!$F$6,($Q142*'2. Monitor Criteria'!$C$4)+('2. Monitor Criteria'!$D$4*'1. Data'!$CE142)+'2. Monitor Criteria'!$E$6)))</f>
        <v>42.752839999999999</v>
      </c>
      <c r="CH142" s="51">
        <f>CD142-('2. Monitor Criteria'!$D$4*CE142)</f>
        <v>27.865499999999994</v>
      </c>
      <c r="CI142" s="49">
        <f>IF($BY142=0,CH142,IF($BY142=1,CH142-('2. Monitor Criteria'!$B$10*'1. Data'!CG142),CH142-('2. Monitor Criteria'!$C$10*'1. Data'!CG142)))</f>
        <v>27.865499999999994</v>
      </c>
      <c r="CJ142" s="51">
        <f>IF($CA142=TRUE,CI142-(CG142*'2. Monitor Criteria'!$E$10),CI142)</f>
        <v>27.865499999999994</v>
      </c>
      <c r="CK142" s="51">
        <f>IF($BZ142=TRUE,CJ142-('1. Data'!CG142*'2. Monitor Criteria'!$D$10),CJ142)</f>
        <v>27.865499999999994</v>
      </c>
    </row>
    <row r="143" spans="1:89" s="39" customFormat="1" ht="15.75" customHeight="1" x14ac:dyDescent="0.2">
      <c r="A143" s="39">
        <v>198</v>
      </c>
      <c r="B143" s="46" t="s">
        <v>334</v>
      </c>
      <c r="C143" s="46" t="s">
        <v>350</v>
      </c>
      <c r="D143" s="47">
        <v>42374</v>
      </c>
      <c r="E143" s="46" t="s">
        <v>74</v>
      </c>
      <c r="F143" s="46" t="s">
        <v>103</v>
      </c>
      <c r="G143" s="46" t="s">
        <v>1307</v>
      </c>
      <c r="H143" s="46" t="s">
        <v>75</v>
      </c>
      <c r="I143" s="46" t="s">
        <v>88</v>
      </c>
      <c r="J143" s="46" t="s">
        <v>103</v>
      </c>
      <c r="K143" s="46" t="s">
        <v>77</v>
      </c>
      <c r="L143" s="46" t="s">
        <v>103</v>
      </c>
      <c r="M143" s="48">
        <v>600</v>
      </c>
      <c r="N143" s="48">
        <v>10.6</v>
      </c>
      <c r="O143" s="48">
        <v>18.8</v>
      </c>
      <c r="P143" s="48">
        <v>21.5</v>
      </c>
      <c r="Q143" s="48">
        <v>198.1</v>
      </c>
      <c r="R143" s="48">
        <v>1.78</v>
      </c>
      <c r="S143" s="48">
        <v>1080</v>
      </c>
      <c r="T143" s="48">
        <v>1920</v>
      </c>
      <c r="U143" s="48">
        <v>2.1</v>
      </c>
      <c r="V143" s="48">
        <v>10461</v>
      </c>
      <c r="W143" s="48">
        <v>60</v>
      </c>
      <c r="X143" s="48">
        <v>32.4</v>
      </c>
      <c r="Y143" s="46" t="s">
        <v>114</v>
      </c>
      <c r="Z143" s="46" t="s">
        <v>83</v>
      </c>
      <c r="AA143" s="46"/>
      <c r="AB143" s="46"/>
      <c r="AC143" s="46" t="s">
        <v>81</v>
      </c>
      <c r="AD143" s="46" t="s">
        <v>80</v>
      </c>
      <c r="AE143" s="46" t="s">
        <v>195</v>
      </c>
      <c r="AF143" s="46"/>
      <c r="AG143" s="46" t="s">
        <v>83</v>
      </c>
      <c r="AH143" s="46"/>
      <c r="AI143" s="46" t="s">
        <v>83</v>
      </c>
      <c r="AJ143" s="46" t="s">
        <v>83</v>
      </c>
      <c r="AK143" s="46" t="s">
        <v>195</v>
      </c>
      <c r="AL143" s="46"/>
      <c r="AM143" s="46" t="s">
        <v>83</v>
      </c>
      <c r="AN143" s="46" t="s">
        <v>83</v>
      </c>
      <c r="AO143" s="46" t="s">
        <v>83</v>
      </c>
      <c r="AP143" s="46" t="s">
        <v>91</v>
      </c>
      <c r="AQ143" s="46"/>
      <c r="AR143" s="46" t="s">
        <v>81</v>
      </c>
      <c r="AS143" s="46" t="s">
        <v>86</v>
      </c>
      <c r="AT143" s="46"/>
      <c r="AU143" s="48">
        <v>0</v>
      </c>
      <c r="AV143" s="46" t="s">
        <v>81</v>
      </c>
      <c r="AW143" s="46" t="s">
        <v>80</v>
      </c>
      <c r="AX143" s="48">
        <v>200</v>
      </c>
      <c r="AY143" s="48">
        <v>225.6</v>
      </c>
      <c r="AZ143" s="48">
        <v>182</v>
      </c>
      <c r="BA143" s="48">
        <v>200</v>
      </c>
      <c r="BB143" s="46"/>
      <c r="BC143" s="46"/>
      <c r="BD143" s="48">
        <v>11.89</v>
      </c>
      <c r="BE143" s="46"/>
      <c r="BF143" s="48">
        <v>0.21</v>
      </c>
      <c r="BG143" s="46"/>
      <c r="BH143" s="46"/>
      <c r="BI143" s="48">
        <v>0.19</v>
      </c>
      <c r="BJ143" s="48">
        <v>37.65</v>
      </c>
      <c r="BK143" s="48">
        <v>37.65</v>
      </c>
      <c r="BL143" s="48">
        <v>56.3</v>
      </c>
      <c r="BM143" s="46"/>
      <c r="BN143" s="46"/>
      <c r="BO143" s="48">
        <v>0.19</v>
      </c>
      <c r="BP143" s="48">
        <v>0.21</v>
      </c>
      <c r="BQ143" s="46"/>
      <c r="BR143" s="48">
        <v>12.11</v>
      </c>
      <c r="BS143" s="48">
        <v>38.33</v>
      </c>
      <c r="BT143" s="46"/>
      <c r="BU143" s="48">
        <v>0</v>
      </c>
      <c r="BV143" s="39">
        <v>198</v>
      </c>
      <c r="BW143" s="39">
        <f t="shared" si="12"/>
        <v>2</v>
      </c>
      <c r="BX143" s="39">
        <f>IF(COUNTIF($C$2:C143,C143)=1,1,0)</f>
        <v>1</v>
      </c>
      <c r="BY143" s="39">
        <f t="shared" si="13"/>
        <v>0</v>
      </c>
      <c r="BZ143" s="39" t="b">
        <f t="shared" si="14"/>
        <v>0</v>
      </c>
      <c r="CA143" s="39" t="b">
        <f t="array" ref="CA143">ISNUMBER(SEARCH("Touch Screen",$AI143))</f>
        <v>0</v>
      </c>
      <c r="CB143" s="39" t="b">
        <f t="array" ref="CB143">ISNUMBER(SEARCH("Occupancy Sensor",$AI143))</f>
        <v>0</v>
      </c>
      <c r="CC143" s="39" t="b">
        <f t="array" ref="CC143">ISNUMBER(SEARCH("Full Network Connectivity",$AI143))</f>
        <v>0</v>
      </c>
      <c r="CD143" s="49">
        <f t="shared" si="15"/>
        <v>37.650480000000002</v>
      </c>
      <c r="CE143" s="50">
        <f t="shared" si="17"/>
        <v>2.1</v>
      </c>
      <c r="CF143" s="39">
        <f t="shared" si="16"/>
        <v>2</v>
      </c>
      <c r="CG143" s="49">
        <f>IF($BW143=1,($Q143*'2. Monitor Criteria'!$C$4)+('2. Monitor Criteria'!$D$4*'1. Data'!$CE143)+'2. Monitor Criteria'!$C$6,IF('1. Data'!$BW143=2,($Q143*'2. Monitor Criteria'!$C$4)+('2. Monitor Criteria'!$D$4*'1. Data'!$CE143)+'2. Monitor Criteria'!$D$6,IF('1. Data'!$BW143=5,($Q143*'2. Monitor Criteria'!$C$4)+('2. Monitor Criteria'!$D$4*'1. Data'!$CE143)+'2. Monitor Criteria'!$F$6,($Q143*'2. Monitor Criteria'!$C$4)+('2. Monitor Criteria'!$D$4*'1. Data'!$CE143)+'2. Monitor Criteria'!$E$6)))</f>
        <v>42.755299999999998</v>
      </c>
      <c r="CH143" s="51">
        <f>CD143-('2. Monitor Criteria'!$D$4*CE143)</f>
        <v>29.27148</v>
      </c>
      <c r="CI143" s="49">
        <f>IF($BY143=0,CH143,IF($BY143=1,CH143-('2. Monitor Criteria'!$B$10*'1. Data'!CG143),CH143-('2. Monitor Criteria'!$C$10*'1. Data'!CG143)))</f>
        <v>29.27148</v>
      </c>
      <c r="CJ143" s="51">
        <f>IF($CA143=TRUE,CI143-(CG143*'2. Monitor Criteria'!$E$10),CI143)</f>
        <v>29.27148</v>
      </c>
      <c r="CK143" s="51">
        <f>IF($BZ143=TRUE,CJ143-('1. Data'!CG143*'2. Monitor Criteria'!$D$10),CJ143)</f>
        <v>29.27148</v>
      </c>
    </row>
    <row r="144" spans="1:89" s="39" customFormat="1" ht="15.75" customHeight="1" x14ac:dyDescent="0.2">
      <c r="A144" s="39">
        <v>199</v>
      </c>
      <c r="B144" s="46" t="s">
        <v>334</v>
      </c>
      <c r="C144" s="46" t="s">
        <v>1179</v>
      </c>
      <c r="D144" s="47">
        <v>42835</v>
      </c>
      <c r="E144" s="46" t="s">
        <v>74</v>
      </c>
      <c r="F144" s="46"/>
      <c r="G144" s="46" t="s">
        <v>1307</v>
      </c>
      <c r="H144" s="46" t="s">
        <v>75</v>
      </c>
      <c r="I144" s="46" t="s">
        <v>88</v>
      </c>
      <c r="J144" s="46"/>
      <c r="K144" s="46" t="s">
        <v>77</v>
      </c>
      <c r="L144" s="46"/>
      <c r="M144" s="48">
        <v>1000</v>
      </c>
      <c r="N144" s="48">
        <v>10.6</v>
      </c>
      <c r="O144" s="48">
        <v>18.8</v>
      </c>
      <c r="P144" s="48">
        <v>21.5</v>
      </c>
      <c r="Q144" s="48">
        <v>197.52</v>
      </c>
      <c r="R144" s="48">
        <v>1.78</v>
      </c>
      <c r="S144" s="48">
        <v>1080</v>
      </c>
      <c r="T144" s="48">
        <v>1920</v>
      </c>
      <c r="U144" s="48">
        <v>2.1</v>
      </c>
      <c r="V144" s="48">
        <v>10498</v>
      </c>
      <c r="W144" s="48">
        <v>60</v>
      </c>
      <c r="X144" s="48">
        <v>0.3</v>
      </c>
      <c r="Y144" s="46" t="s">
        <v>78</v>
      </c>
      <c r="Z144" s="46" t="s">
        <v>83</v>
      </c>
      <c r="AA144" s="46"/>
      <c r="AB144" s="46"/>
      <c r="AC144" s="46" t="s">
        <v>81</v>
      </c>
      <c r="AD144" s="46" t="s">
        <v>80</v>
      </c>
      <c r="AE144" s="46" t="s">
        <v>154</v>
      </c>
      <c r="AF144" s="46"/>
      <c r="AG144" s="46" t="s">
        <v>375</v>
      </c>
      <c r="AH144" s="46"/>
      <c r="AI144" s="46" t="s">
        <v>375</v>
      </c>
      <c r="AJ144" s="46" t="s">
        <v>375</v>
      </c>
      <c r="AK144" s="46" t="s">
        <v>90</v>
      </c>
      <c r="AL144" s="46"/>
      <c r="AM144" s="46" t="s">
        <v>83</v>
      </c>
      <c r="AN144" s="46" t="s">
        <v>83</v>
      </c>
      <c r="AO144" s="46" t="s">
        <v>83</v>
      </c>
      <c r="AP144" s="46" t="s">
        <v>91</v>
      </c>
      <c r="AQ144" s="46"/>
      <c r="AR144" s="46" t="s">
        <v>81</v>
      </c>
      <c r="AS144" s="46" t="s">
        <v>86</v>
      </c>
      <c r="AT144" s="46"/>
      <c r="AU144" s="48">
        <v>5</v>
      </c>
      <c r="AV144" s="46" t="s">
        <v>81</v>
      </c>
      <c r="AW144" s="46" t="s">
        <v>81</v>
      </c>
      <c r="AX144" s="48">
        <v>250</v>
      </c>
      <c r="AY144" s="48">
        <v>294.3</v>
      </c>
      <c r="AZ144" s="48">
        <v>185.9</v>
      </c>
      <c r="BA144" s="48">
        <v>200</v>
      </c>
      <c r="BB144" s="46"/>
      <c r="BC144" s="46"/>
      <c r="BD144" s="48">
        <v>14.18</v>
      </c>
      <c r="BE144" s="46"/>
      <c r="BF144" s="48">
        <v>0.22</v>
      </c>
      <c r="BG144" s="46"/>
      <c r="BH144" s="46"/>
      <c r="BI144" s="48">
        <v>0.16</v>
      </c>
      <c r="BJ144" s="48">
        <v>44.73</v>
      </c>
      <c r="BK144" s="48">
        <v>44.73</v>
      </c>
      <c r="BL144" s="48">
        <v>50.6</v>
      </c>
      <c r="BM144" s="46"/>
      <c r="BN144" s="46"/>
      <c r="BO144" s="48">
        <v>0.21</v>
      </c>
      <c r="BP144" s="48">
        <v>0.28000000000000003</v>
      </c>
      <c r="BQ144" s="46"/>
      <c r="BR144" s="48">
        <v>14.36</v>
      </c>
      <c r="BS144" s="48">
        <v>45.62</v>
      </c>
      <c r="BT144" s="46"/>
      <c r="BU144" s="48">
        <v>0</v>
      </c>
      <c r="BV144" s="39">
        <v>199</v>
      </c>
      <c r="BW144" s="39">
        <f t="shared" si="12"/>
        <v>2</v>
      </c>
      <c r="BX144" s="39">
        <f>IF(COUNTIF($C$2:C144,C144)=1,1,0)</f>
        <v>1</v>
      </c>
      <c r="BY144" s="39">
        <f t="shared" si="13"/>
        <v>0</v>
      </c>
      <c r="BZ144" s="39" t="b">
        <f t="shared" si="14"/>
        <v>0</v>
      </c>
      <c r="CA144" s="39" t="b">
        <f t="array" ref="CA144">ISNUMBER(SEARCH("Touch Screen",$AI144))</f>
        <v>0</v>
      </c>
      <c r="CB144" s="39" t="b">
        <f t="array" ref="CB144">ISNUMBER(SEARCH("Occupancy Sensor",$AI144))</f>
        <v>0</v>
      </c>
      <c r="CC144" s="39" t="b">
        <f t="array" ref="CC144">ISNUMBER(SEARCH("Full Network Connectivity",$AI144))</f>
        <v>0</v>
      </c>
      <c r="CD144" s="49">
        <f t="shared" si="15"/>
        <v>44.728559999999987</v>
      </c>
      <c r="CE144" s="50">
        <f t="shared" si="17"/>
        <v>2.1</v>
      </c>
      <c r="CF144" s="39">
        <f t="shared" si="16"/>
        <v>2</v>
      </c>
      <c r="CG144" s="49">
        <f>IF($BW144=1,($Q144*'2. Monitor Criteria'!$C$4)+('2. Monitor Criteria'!$D$4*'1. Data'!$CE144)+'2. Monitor Criteria'!$C$6,IF('1. Data'!$BW144=2,($Q144*'2. Monitor Criteria'!$C$4)+('2. Monitor Criteria'!$D$4*'1. Data'!$CE144)+'2. Monitor Criteria'!$D$6,IF('1. Data'!$BW144=5,($Q144*'2. Monitor Criteria'!$C$4)+('2. Monitor Criteria'!$D$4*'1. Data'!$CE144)+'2. Monitor Criteria'!$F$6,($Q144*'2. Monitor Criteria'!$C$4)+('2. Monitor Criteria'!$D$4*'1. Data'!$CE144)+'2. Monitor Criteria'!$E$6)))</f>
        <v>42.683959999999999</v>
      </c>
      <c r="CH144" s="51">
        <f>CD144-('2. Monitor Criteria'!$D$4*CE144)</f>
        <v>36.349559999999983</v>
      </c>
      <c r="CI144" s="49">
        <f>IF($BY144=0,CH144,IF($BY144=1,CH144-('2. Monitor Criteria'!$B$10*'1. Data'!CG144),CH144-('2. Monitor Criteria'!$C$10*'1. Data'!CG144)))</f>
        <v>36.349559999999983</v>
      </c>
      <c r="CJ144" s="51">
        <f>IF($CA144=TRUE,CI144-(CG144*'2. Monitor Criteria'!$E$10),CI144)</f>
        <v>36.349559999999983</v>
      </c>
      <c r="CK144" s="51">
        <f>IF($BZ144=TRUE,CJ144-('1. Data'!CG144*'2. Monitor Criteria'!$D$10),CJ144)</f>
        <v>36.349559999999983</v>
      </c>
    </row>
    <row r="145" spans="1:89" s="39" customFormat="1" ht="15.75" customHeight="1" x14ac:dyDescent="0.2">
      <c r="A145" s="39">
        <v>200</v>
      </c>
      <c r="B145" s="46" t="s">
        <v>334</v>
      </c>
      <c r="C145" s="46" t="s">
        <v>1180</v>
      </c>
      <c r="D145" s="47">
        <v>42991</v>
      </c>
      <c r="E145" s="46" t="s">
        <v>74</v>
      </c>
      <c r="F145" s="46"/>
      <c r="G145" s="46" t="s">
        <v>1307</v>
      </c>
      <c r="H145" s="46" t="s">
        <v>75</v>
      </c>
      <c r="I145" s="46" t="s">
        <v>85</v>
      </c>
      <c r="J145" s="46"/>
      <c r="K145" s="46" t="s">
        <v>77</v>
      </c>
      <c r="L145" s="46"/>
      <c r="M145" s="48">
        <v>1000</v>
      </c>
      <c r="N145" s="48">
        <v>10.5</v>
      </c>
      <c r="O145" s="48">
        <v>18.7</v>
      </c>
      <c r="P145" s="48">
        <v>21.5</v>
      </c>
      <c r="Q145" s="48">
        <v>197.6</v>
      </c>
      <c r="R145" s="48">
        <v>1.78</v>
      </c>
      <c r="S145" s="48">
        <v>1080</v>
      </c>
      <c r="T145" s="48">
        <v>1920</v>
      </c>
      <c r="U145" s="48">
        <v>2.1</v>
      </c>
      <c r="V145" s="48">
        <v>10494</v>
      </c>
      <c r="W145" s="48">
        <v>60</v>
      </c>
      <c r="X145" s="48">
        <v>30.1</v>
      </c>
      <c r="Y145" s="46" t="s">
        <v>78</v>
      </c>
      <c r="Z145" s="46" t="s">
        <v>83</v>
      </c>
      <c r="AA145" s="46"/>
      <c r="AB145" s="46"/>
      <c r="AC145" s="46" t="s">
        <v>81</v>
      </c>
      <c r="AD145" s="46" t="s">
        <v>80</v>
      </c>
      <c r="AE145" s="46" t="s">
        <v>1290</v>
      </c>
      <c r="AF145" s="46"/>
      <c r="AG145" s="46" t="s">
        <v>83</v>
      </c>
      <c r="AH145" s="46"/>
      <c r="AI145" s="46" t="s">
        <v>83</v>
      </c>
      <c r="AJ145" s="46" t="s">
        <v>83</v>
      </c>
      <c r="AK145" s="46" t="s">
        <v>90</v>
      </c>
      <c r="AL145" s="46"/>
      <c r="AM145" s="46" t="s">
        <v>83</v>
      </c>
      <c r="AN145" s="46" t="s">
        <v>83</v>
      </c>
      <c r="AO145" s="46" t="s">
        <v>83</v>
      </c>
      <c r="AP145" s="46" t="s">
        <v>91</v>
      </c>
      <c r="AQ145" s="46"/>
      <c r="AR145" s="46" t="s">
        <v>81</v>
      </c>
      <c r="AS145" s="46" t="s">
        <v>86</v>
      </c>
      <c r="AT145" s="46"/>
      <c r="AU145" s="46"/>
      <c r="AV145" s="46" t="s">
        <v>81</v>
      </c>
      <c r="AW145" s="46" t="s">
        <v>81</v>
      </c>
      <c r="AX145" s="48">
        <v>200</v>
      </c>
      <c r="AY145" s="48">
        <v>268.8</v>
      </c>
      <c r="AZ145" s="48">
        <v>220.9</v>
      </c>
      <c r="BA145" s="48">
        <v>201</v>
      </c>
      <c r="BB145" s="46"/>
      <c r="BC145" s="46"/>
      <c r="BD145" s="48">
        <v>11.06</v>
      </c>
      <c r="BE145" s="46"/>
      <c r="BF145" s="48">
        <v>0.13</v>
      </c>
      <c r="BG145" s="46"/>
      <c r="BH145" s="46"/>
      <c r="BI145" s="48">
        <v>0.1</v>
      </c>
      <c r="BJ145" s="48">
        <v>34.659999999999997</v>
      </c>
      <c r="BK145" s="48">
        <v>34.659999999999997</v>
      </c>
      <c r="BL145" s="48">
        <v>50.6</v>
      </c>
      <c r="BM145" s="46"/>
      <c r="BN145" s="46"/>
      <c r="BO145" s="48">
        <v>0.13</v>
      </c>
      <c r="BP145" s="48">
        <v>0.17</v>
      </c>
      <c r="BQ145" s="46"/>
      <c r="BR145" s="48">
        <v>11.1</v>
      </c>
      <c r="BS145" s="48">
        <v>34.99</v>
      </c>
      <c r="BT145" s="46"/>
      <c r="BU145" s="48">
        <v>0</v>
      </c>
      <c r="BV145" s="39">
        <v>200</v>
      </c>
      <c r="BW145" s="39">
        <f t="shared" si="12"/>
        <v>2</v>
      </c>
      <c r="BX145" s="39">
        <f>IF(COUNTIF($C$2:C145,C145)=1,1,0)</f>
        <v>1</v>
      </c>
      <c r="BY145" s="39">
        <f t="shared" si="13"/>
        <v>0</v>
      </c>
      <c r="BZ145" s="39" t="b">
        <f t="shared" si="14"/>
        <v>0</v>
      </c>
      <c r="CA145" s="39" t="b">
        <f t="array" ref="CA145">ISNUMBER(SEARCH("Touch Screen",$AI145))</f>
        <v>0</v>
      </c>
      <c r="CB145" s="39" t="b">
        <f t="array" ref="CB145">ISNUMBER(SEARCH("Occupancy Sensor",$AI145))</f>
        <v>0</v>
      </c>
      <c r="CC145" s="39" t="b">
        <f t="array" ref="CC145">ISNUMBER(SEARCH("Full Network Connectivity",$AI145))</f>
        <v>0</v>
      </c>
      <c r="CD145" s="49">
        <f t="shared" si="15"/>
        <v>34.650179999999999</v>
      </c>
      <c r="CE145" s="50">
        <f t="shared" si="17"/>
        <v>2.1</v>
      </c>
      <c r="CF145" s="39">
        <f t="shared" si="16"/>
        <v>2</v>
      </c>
      <c r="CG145" s="49">
        <f>IF($BW145=1,($Q145*'2. Monitor Criteria'!$C$4)+('2. Monitor Criteria'!$D$4*'1. Data'!$CE145)+'2. Monitor Criteria'!$C$6,IF('1. Data'!$BW145=2,($Q145*'2. Monitor Criteria'!$C$4)+('2. Monitor Criteria'!$D$4*'1. Data'!$CE145)+'2. Monitor Criteria'!$D$6,IF('1. Data'!$BW145=5,($Q145*'2. Monitor Criteria'!$C$4)+('2. Monitor Criteria'!$D$4*'1. Data'!$CE145)+'2. Monitor Criteria'!$F$6,($Q145*'2. Monitor Criteria'!$C$4)+('2. Monitor Criteria'!$D$4*'1. Data'!$CE145)+'2. Monitor Criteria'!$E$6)))</f>
        <v>42.693800000000003</v>
      </c>
      <c r="CH145" s="51">
        <f>CD145-('2. Monitor Criteria'!$D$4*CE145)</f>
        <v>26.271179999999998</v>
      </c>
      <c r="CI145" s="49">
        <f>IF($BY145=0,CH145,IF($BY145=1,CH145-('2. Monitor Criteria'!$B$10*'1. Data'!CG145),CH145-('2. Monitor Criteria'!$C$10*'1. Data'!CG145)))</f>
        <v>26.271179999999998</v>
      </c>
      <c r="CJ145" s="51">
        <f>IF($CA145=TRUE,CI145-(CG145*'2. Monitor Criteria'!$E$10),CI145)</f>
        <v>26.271179999999998</v>
      </c>
      <c r="CK145" s="51">
        <f>IF($BZ145=TRUE,CJ145-('1. Data'!CG145*'2. Monitor Criteria'!$D$10),CJ145)</f>
        <v>26.271179999999998</v>
      </c>
    </row>
    <row r="146" spans="1:89" s="39" customFormat="1" ht="15.75" customHeight="1" x14ac:dyDescent="0.2">
      <c r="A146" s="39">
        <v>201</v>
      </c>
      <c r="B146" s="46" t="s">
        <v>334</v>
      </c>
      <c r="C146" s="46" t="s">
        <v>351</v>
      </c>
      <c r="D146" s="47">
        <v>42374</v>
      </c>
      <c r="E146" s="46" t="s">
        <v>74</v>
      </c>
      <c r="F146" s="46" t="s">
        <v>103</v>
      </c>
      <c r="G146" s="46" t="s">
        <v>1307</v>
      </c>
      <c r="H146" s="46" t="s">
        <v>75</v>
      </c>
      <c r="I146" s="46" t="s">
        <v>88</v>
      </c>
      <c r="J146" s="46" t="s">
        <v>103</v>
      </c>
      <c r="K146" s="46" t="s">
        <v>77</v>
      </c>
      <c r="L146" s="46" t="s">
        <v>103</v>
      </c>
      <c r="M146" s="48">
        <v>1000</v>
      </c>
      <c r="N146" s="48">
        <v>11.3</v>
      </c>
      <c r="O146" s="48">
        <v>20.100000000000001</v>
      </c>
      <c r="P146" s="48">
        <v>23</v>
      </c>
      <c r="Q146" s="48">
        <v>226.59</v>
      </c>
      <c r="R146" s="48">
        <v>1.78</v>
      </c>
      <c r="S146" s="48">
        <v>1080</v>
      </c>
      <c r="T146" s="48">
        <v>1920</v>
      </c>
      <c r="U146" s="48">
        <v>2.1</v>
      </c>
      <c r="V146" s="48">
        <v>9151</v>
      </c>
      <c r="W146" s="48">
        <v>60</v>
      </c>
      <c r="X146" s="48">
        <v>34.799999999999997</v>
      </c>
      <c r="Y146" s="46" t="s">
        <v>114</v>
      </c>
      <c r="Z146" s="46" t="s">
        <v>83</v>
      </c>
      <c r="AA146" s="46"/>
      <c r="AB146" s="46"/>
      <c r="AC146" s="46" t="s">
        <v>81</v>
      </c>
      <c r="AD146" s="46" t="s">
        <v>80</v>
      </c>
      <c r="AE146" s="46" t="s">
        <v>343</v>
      </c>
      <c r="AF146" s="46"/>
      <c r="AG146" s="46" t="s">
        <v>83</v>
      </c>
      <c r="AH146" s="46"/>
      <c r="AI146" s="46" t="s">
        <v>83</v>
      </c>
      <c r="AJ146" s="46" t="s">
        <v>83</v>
      </c>
      <c r="AK146" s="46" t="s">
        <v>84</v>
      </c>
      <c r="AL146" s="46"/>
      <c r="AM146" s="46" t="s">
        <v>83</v>
      </c>
      <c r="AN146" s="46" t="s">
        <v>83</v>
      </c>
      <c r="AO146" s="46" t="s">
        <v>83</v>
      </c>
      <c r="AP146" s="46" t="s">
        <v>91</v>
      </c>
      <c r="AQ146" s="46"/>
      <c r="AR146" s="46" t="s">
        <v>81</v>
      </c>
      <c r="AS146" s="46" t="s">
        <v>86</v>
      </c>
      <c r="AT146" s="46"/>
      <c r="AU146" s="48">
        <v>0</v>
      </c>
      <c r="AV146" s="46" t="s">
        <v>81</v>
      </c>
      <c r="AW146" s="46" t="s">
        <v>80</v>
      </c>
      <c r="AX146" s="48">
        <v>250</v>
      </c>
      <c r="AY146" s="48">
        <v>292.7</v>
      </c>
      <c r="AZ146" s="48">
        <v>181.2</v>
      </c>
      <c r="BA146" s="48">
        <v>200</v>
      </c>
      <c r="BB146" s="46"/>
      <c r="BC146" s="46"/>
      <c r="BD146" s="48">
        <v>14.53</v>
      </c>
      <c r="BE146" s="46"/>
      <c r="BF146" s="48">
        <v>0.18</v>
      </c>
      <c r="BG146" s="46"/>
      <c r="BH146" s="46"/>
      <c r="BI146" s="48">
        <v>0.14000000000000001</v>
      </c>
      <c r="BJ146" s="48">
        <v>45.57</v>
      </c>
      <c r="BK146" s="48">
        <v>45.57</v>
      </c>
      <c r="BL146" s="48">
        <v>56.6</v>
      </c>
      <c r="BM146" s="46"/>
      <c r="BN146" s="46"/>
      <c r="BO146" s="48">
        <v>0.21</v>
      </c>
      <c r="BP146" s="48">
        <v>0.24</v>
      </c>
      <c r="BQ146" s="46"/>
      <c r="BR146" s="48">
        <v>14.87</v>
      </c>
      <c r="BS146" s="48">
        <v>46.96</v>
      </c>
      <c r="BT146" s="46"/>
      <c r="BU146" s="48">
        <v>0</v>
      </c>
      <c r="BV146" s="39">
        <v>201</v>
      </c>
      <c r="BW146" s="39">
        <f t="shared" si="12"/>
        <v>3</v>
      </c>
      <c r="BX146" s="39">
        <f>IF(COUNTIF($C$2:C146,C146)=1,1,0)</f>
        <v>1</v>
      </c>
      <c r="BY146" s="39">
        <f t="shared" si="13"/>
        <v>0</v>
      </c>
      <c r="BZ146" s="39" t="b">
        <f t="shared" si="14"/>
        <v>0</v>
      </c>
      <c r="CA146" s="39" t="b">
        <f t="array" ref="CA146">ISNUMBER(SEARCH("Touch Screen",$AI146))</f>
        <v>0</v>
      </c>
      <c r="CB146" s="39" t="b">
        <f t="array" ref="CB146">ISNUMBER(SEARCH("Occupancy Sensor",$AI146))</f>
        <v>0</v>
      </c>
      <c r="CC146" s="39" t="b">
        <f t="array" ref="CC146">ISNUMBER(SEARCH("Full Network Connectivity",$AI146))</f>
        <v>0</v>
      </c>
      <c r="CD146" s="49">
        <f t="shared" si="15"/>
        <v>45.573899999999995</v>
      </c>
      <c r="CE146" s="50">
        <f t="shared" si="17"/>
        <v>2.1</v>
      </c>
      <c r="CF146" s="39">
        <f t="shared" si="16"/>
        <v>3</v>
      </c>
      <c r="CG146" s="49">
        <f>IF($BW146=1,($Q146*'2. Monitor Criteria'!$C$4)+('2. Monitor Criteria'!$D$4*'1. Data'!$CE146)+'2. Monitor Criteria'!$C$6,IF('1. Data'!$BW146=2,($Q146*'2. Monitor Criteria'!$C$4)+('2. Monitor Criteria'!$D$4*'1. Data'!$CE146)+'2. Monitor Criteria'!$D$6,IF('1. Data'!$BW146=5,($Q146*'2. Monitor Criteria'!$C$4)+('2. Monitor Criteria'!$D$4*'1. Data'!$CE146)+'2. Monitor Criteria'!$F$6,($Q146*'2. Monitor Criteria'!$C$4)+('2. Monitor Criteria'!$D$4*'1. Data'!$CE146)+'2. Monitor Criteria'!$E$6)))</f>
        <v>44.72957000000001</v>
      </c>
      <c r="CH146" s="51">
        <f>CD146-('2. Monitor Criteria'!$D$4*CE146)</f>
        <v>37.19489999999999</v>
      </c>
      <c r="CI146" s="49">
        <f>IF($BY146=0,CH146,IF($BY146=1,CH146-('2. Monitor Criteria'!$B$10*'1. Data'!CG146),CH146-('2. Monitor Criteria'!$C$10*'1. Data'!CG146)))</f>
        <v>37.19489999999999</v>
      </c>
      <c r="CJ146" s="51">
        <f>IF($CA146=TRUE,CI146-(CG146*'2. Monitor Criteria'!$E$10),CI146)</f>
        <v>37.19489999999999</v>
      </c>
      <c r="CK146" s="51">
        <f>IF($BZ146=TRUE,CJ146-('1. Data'!CG146*'2. Monitor Criteria'!$D$10),CJ146)</f>
        <v>37.19489999999999</v>
      </c>
    </row>
    <row r="147" spans="1:89" s="39" customFormat="1" ht="15.75" customHeight="1" x14ac:dyDescent="0.2">
      <c r="A147" s="39">
        <v>202</v>
      </c>
      <c r="B147" s="46" t="s">
        <v>334</v>
      </c>
      <c r="C147" s="46" t="s">
        <v>352</v>
      </c>
      <c r="D147" s="47">
        <v>42154</v>
      </c>
      <c r="E147" s="46" t="s">
        <v>74</v>
      </c>
      <c r="F147" s="46"/>
      <c r="G147" s="46" t="s">
        <v>1307</v>
      </c>
      <c r="H147" s="46" t="s">
        <v>75</v>
      </c>
      <c r="I147" s="46" t="s">
        <v>88</v>
      </c>
      <c r="J147" s="46"/>
      <c r="K147" s="46" t="s">
        <v>77</v>
      </c>
      <c r="L147" s="46"/>
      <c r="M147" s="48">
        <v>1000</v>
      </c>
      <c r="N147" s="48">
        <v>11.8</v>
      </c>
      <c r="O147" s="48">
        <v>20.9</v>
      </c>
      <c r="P147" s="48">
        <v>24</v>
      </c>
      <c r="Q147" s="48">
        <v>246.17</v>
      </c>
      <c r="R147" s="48">
        <v>1.78</v>
      </c>
      <c r="S147" s="48">
        <v>1080</v>
      </c>
      <c r="T147" s="48">
        <v>1920</v>
      </c>
      <c r="U147" s="48">
        <v>2.1</v>
      </c>
      <c r="V147" s="48">
        <v>8423</v>
      </c>
      <c r="W147" s="48">
        <v>60</v>
      </c>
      <c r="X147" s="48">
        <v>32.799999999999997</v>
      </c>
      <c r="Y147" s="46" t="s">
        <v>78</v>
      </c>
      <c r="Z147" s="46" t="s">
        <v>83</v>
      </c>
      <c r="AA147" s="46"/>
      <c r="AB147" s="46"/>
      <c r="AC147" s="46" t="s">
        <v>81</v>
      </c>
      <c r="AD147" s="46" t="s">
        <v>81</v>
      </c>
      <c r="AE147" s="46" t="s">
        <v>346</v>
      </c>
      <c r="AF147" s="46"/>
      <c r="AG147" s="46" t="s">
        <v>83</v>
      </c>
      <c r="AH147" s="46"/>
      <c r="AI147" s="46" t="s">
        <v>83</v>
      </c>
      <c r="AJ147" s="46" t="s">
        <v>83</v>
      </c>
      <c r="AK147" s="46" t="s">
        <v>84</v>
      </c>
      <c r="AL147" s="46"/>
      <c r="AM147" s="46" t="s">
        <v>83</v>
      </c>
      <c r="AN147" s="46" t="s">
        <v>83</v>
      </c>
      <c r="AO147" s="46" t="s">
        <v>83</v>
      </c>
      <c r="AP147" s="46" t="s">
        <v>91</v>
      </c>
      <c r="AQ147" s="46"/>
      <c r="AR147" s="46" t="s">
        <v>81</v>
      </c>
      <c r="AS147" s="46" t="s">
        <v>86</v>
      </c>
      <c r="AT147" s="46"/>
      <c r="AU147" s="48">
        <v>5</v>
      </c>
      <c r="AV147" s="46" t="s">
        <v>81</v>
      </c>
      <c r="AW147" s="46" t="s">
        <v>80</v>
      </c>
      <c r="AX147" s="48">
        <v>250</v>
      </c>
      <c r="AY147" s="48">
        <v>272.89999999999998</v>
      </c>
      <c r="AZ147" s="48">
        <v>199</v>
      </c>
      <c r="BA147" s="48">
        <v>201.8</v>
      </c>
      <c r="BB147" s="46"/>
      <c r="BC147" s="46"/>
      <c r="BD147" s="48">
        <v>16.54</v>
      </c>
      <c r="BE147" s="46"/>
      <c r="BF147" s="48">
        <v>0.15</v>
      </c>
      <c r="BG147" s="46"/>
      <c r="BH147" s="46"/>
      <c r="BI147" s="48">
        <v>0.12</v>
      </c>
      <c r="BJ147" s="48">
        <v>51.53</v>
      </c>
      <c r="BK147" s="48">
        <v>51.53</v>
      </c>
      <c r="BL147" s="48">
        <v>54.9</v>
      </c>
      <c r="BM147" s="46"/>
      <c r="BN147" s="46"/>
      <c r="BO147" s="48">
        <v>0.21</v>
      </c>
      <c r="BP147" s="48">
        <v>0.23</v>
      </c>
      <c r="BQ147" s="46"/>
      <c r="BR147" s="48">
        <v>16.329999999999998</v>
      </c>
      <c r="BS147" s="48">
        <v>51.35</v>
      </c>
      <c r="BT147" s="46"/>
      <c r="BU147" s="48">
        <v>0</v>
      </c>
      <c r="BV147" s="39">
        <v>202</v>
      </c>
      <c r="BW147" s="39">
        <f t="shared" si="12"/>
        <v>3</v>
      </c>
      <c r="BX147" s="39">
        <f>IF(COUNTIF($C$2:C147,C147)=1,1,0)</f>
        <v>1</v>
      </c>
      <c r="BY147" s="39">
        <f t="shared" si="13"/>
        <v>0</v>
      </c>
      <c r="BZ147" s="39" t="b">
        <f t="shared" si="14"/>
        <v>0</v>
      </c>
      <c r="CA147" s="39" t="b">
        <f t="array" ref="CA147">ISNUMBER(SEARCH("Touch Screen",$AI147))</f>
        <v>0</v>
      </c>
      <c r="CB147" s="39" t="b">
        <f t="array" ref="CB147">ISNUMBER(SEARCH("Occupancy Sensor",$AI147))</f>
        <v>0</v>
      </c>
      <c r="CC147" s="39" t="b">
        <f t="array" ref="CC147">ISNUMBER(SEARCH("Full Network Connectivity",$AI147))</f>
        <v>0</v>
      </c>
      <c r="CD147" s="49">
        <f t="shared" si="15"/>
        <v>51.565739999999998</v>
      </c>
      <c r="CE147" s="50">
        <f t="shared" si="17"/>
        <v>2.1</v>
      </c>
      <c r="CF147" s="39">
        <f t="shared" si="16"/>
        <v>3</v>
      </c>
      <c r="CG147" s="49">
        <f>IF($BW147=1,($Q147*'2. Monitor Criteria'!$C$4)+('2. Monitor Criteria'!$D$4*'1. Data'!$CE147)+'2. Monitor Criteria'!$C$6,IF('1. Data'!$BW147=2,($Q147*'2. Monitor Criteria'!$C$4)+('2. Monitor Criteria'!$D$4*'1. Data'!$CE147)+'2. Monitor Criteria'!$D$6,IF('1. Data'!$BW147=5,($Q147*'2. Monitor Criteria'!$C$4)+('2. Monitor Criteria'!$D$4*'1. Data'!$CE147)+'2. Monitor Criteria'!$F$6,($Q147*'2. Monitor Criteria'!$C$4)+('2. Monitor Criteria'!$D$4*'1. Data'!$CE147)+'2. Monitor Criteria'!$E$6)))</f>
        <v>47.137910000000005</v>
      </c>
      <c r="CH147" s="51">
        <f>CD147-('2. Monitor Criteria'!$D$4*CE147)</f>
        <v>43.18674</v>
      </c>
      <c r="CI147" s="49">
        <f>IF($BY147=0,CH147,IF($BY147=1,CH147-('2. Monitor Criteria'!$B$10*'1. Data'!CG147),CH147-('2. Monitor Criteria'!$C$10*'1. Data'!CG147)))</f>
        <v>43.18674</v>
      </c>
      <c r="CJ147" s="51">
        <f>IF($CA147=TRUE,CI147-(CG147*'2. Monitor Criteria'!$E$10),CI147)</f>
        <v>43.18674</v>
      </c>
      <c r="CK147" s="51">
        <f>IF($BZ147=TRUE,CJ147-('1. Data'!CG147*'2. Monitor Criteria'!$D$10),CJ147)</f>
        <v>43.18674</v>
      </c>
    </row>
    <row r="148" spans="1:89" s="39" customFormat="1" ht="15.75" customHeight="1" x14ac:dyDescent="0.2">
      <c r="A148" s="39">
        <v>203</v>
      </c>
      <c r="B148" s="46" t="s">
        <v>334</v>
      </c>
      <c r="C148" s="46" t="s">
        <v>353</v>
      </c>
      <c r="D148" s="47">
        <v>42475</v>
      </c>
      <c r="E148" s="46" t="s">
        <v>74</v>
      </c>
      <c r="F148" s="46"/>
      <c r="G148" s="46" t="s">
        <v>1307</v>
      </c>
      <c r="H148" s="46" t="s">
        <v>75</v>
      </c>
      <c r="I148" s="46" t="s">
        <v>88</v>
      </c>
      <c r="J148" s="46"/>
      <c r="K148" s="46" t="s">
        <v>77</v>
      </c>
      <c r="L148" s="46"/>
      <c r="M148" s="48">
        <v>1000</v>
      </c>
      <c r="N148" s="48">
        <v>11.7</v>
      </c>
      <c r="O148" s="48">
        <v>20.7</v>
      </c>
      <c r="P148" s="48">
        <v>23.8</v>
      </c>
      <c r="Q148" s="48">
        <v>242.18</v>
      </c>
      <c r="R148" s="48">
        <v>1.78</v>
      </c>
      <c r="S148" s="48">
        <v>1080</v>
      </c>
      <c r="T148" s="48">
        <v>1920</v>
      </c>
      <c r="U148" s="48">
        <v>2.1</v>
      </c>
      <c r="V148" s="48">
        <v>8562</v>
      </c>
      <c r="W148" s="48">
        <v>60</v>
      </c>
      <c r="X148" s="48">
        <v>36.200000000000003</v>
      </c>
      <c r="Y148" s="46" t="s">
        <v>78</v>
      </c>
      <c r="Z148" s="46" t="s">
        <v>83</v>
      </c>
      <c r="AA148" s="46"/>
      <c r="AB148" s="46"/>
      <c r="AC148" s="46" t="s">
        <v>81</v>
      </c>
      <c r="AD148" s="46" t="s">
        <v>81</v>
      </c>
      <c r="AE148" s="46" t="s">
        <v>343</v>
      </c>
      <c r="AF148" s="46"/>
      <c r="AG148" s="46" t="s">
        <v>83</v>
      </c>
      <c r="AH148" s="46"/>
      <c r="AI148" s="46" t="s">
        <v>83</v>
      </c>
      <c r="AJ148" s="46" t="s">
        <v>83</v>
      </c>
      <c r="AK148" s="46" t="s">
        <v>84</v>
      </c>
      <c r="AL148" s="46"/>
      <c r="AM148" s="46" t="s">
        <v>83</v>
      </c>
      <c r="AN148" s="46" t="s">
        <v>83</v>
      </c>
      <c r="AO148" s="46" t="s">
        <v>83</v>
      </c>
      <c r="AP148" s="46" t="s">
        <v>91</v>
      </c>
      <c r="AQ148" s="46"/>
      <c r="AR148" s="46" t="s">
        <v>81</v>
      </c>
      <c r="AS148" s="46" t="s">
        <v>86</v>
      </c>
      <c r="AT148" s="46"/>
      <c r="AU148" s="48">
        <v>5</v>
      </c>
      <c r="AV148" s="46" t="s">
        <v>81</v>
      </c>
      <c r="AW148" s="46" t="s">
        <v>80</v>
      </c>
      <c r="AX148" s="48">
        <v>250</v>
      </c>
      <c r="AY148" s="48">
        <v>224.9</v>
      </c>
      <c r="AZ148" s="48">
        <v>196.3</v>
      </c>
      <c r="BA148" s="48">
        <v>200</v>
      </c>
      <c r="BB148" s="46"/>
      <c r="BC148" s="46"/>
      <c r="BD148" s="48">
        <v>16.32</v>
      </c>
      <c r="BE148" s="46"/>
      <c r="BF148" s="48">
        <v>0.12</v>
      </c>
      <c r="BG148" s="46"/>
      <c r="BH148" s="46"/>
      <c r="BI148" s="48">
        <v>0.1</v>
      </c>
      <c r="BJ148" s="48">
        <v>50.74</v>
      </c>
      <c r="BK148" s="48">
        <v>50.74</v>
      </c>
      <c r="BL148" s="48">
        <v>54.1</v>
      </c>
      <c r="BM148" s="46"/>
      <c r="BN148" s="46"/>
      <c r="BO148" s="48">
        <v>0.17</v>
      </c>
      <c r="BP148" s="48">
        <v>0.19</v>
      </c>
      <c r="BQ148" s="46"/>
      <c r="BR148" s="48">
        <v>16.14</v>
      </c>
      <c r="BS148" s="48">
        <v>50.6</v>
      </c>
      <c r="BT148" s="46"/>
      <c r="BU148" s="48">
        <v>0</v>
      </c>
      <c r="BV148" s="39">
        <v>203</v>
      </c>
      <c r="BW148" s="39">
        <f t="shared" si="12"/>
        <v>3</v>
      </c>
      <c r="BX148" s="39">
        <f>IF(COUNTIF($C$2:C148,C148)=1,1,0)</f>
        <v>1</v>
      </c>
      <c r="BY148" s="39">
        <f t="shared" si="13"/>
        <v>0</v>
      </c>
      <c r="BZ148" s="39" t="b">
        <f t="shared" si="14"/>
        <v>0</v>
      </c>
      <c r="CA148" s="39" t="b">
        <f t="array" ref="CA148">ISNUMBER(SEARCH("Touch Screen",$AI148))</f>
        <v>0</v>
      </c>
      <c r="CB148" s="39" t="b">
        <f t="array" ref="CB148">ISNUMBER(SEARCH("Occupancy Sensor",$AI148))</f>
        <v>0</v>
      </c>
      <c r="CC148" s="39" t="b">
        <f t="array" ref="CC148">ISNUMBER(SEARCH("Full Network Connectivity",$AI148))</f>
        <v>0</v>
      </c>
      <c r="CD148" s="49">
        <f t="shared" si="15"/>
        <v>50.720399999999998</v>
      </c>
      <c r="CE148" s="50">
        <f t="shared" si="17"/>
        <v>2.1</v>
      </c>
      <c r="CF148" s="39">
        <f t="shared" si="16"/>
        <v>3</v>
      </c>
      <c r="CG148" s="49">
        <f>IF($BW148=1,($Q148*'2. Monitor Criteria'!$C$4)+('2. Monitor Criteria'!$D$4*'1. Data'!$CE148)+'2. Monitor Criteria'!$C$6,IF('1. Data'!$BW148=2,($Q148*'2. Monitor Criteria'!$C$4)+('2. Monitor Criteria'!$D$4*'1. Data'!$CE148)+'2. Monitor Criteria'!$D$6,IF('1. Data'!$BW148=5,($Q148*'2. Monitor Criteria'!$C$4)+('2. Monitor Criteria'!$D$4*'1. Data'!$CE148)+'2. Monitor Criteria'!$F$6,($Q148*'2. Monitor Criteria'!$C$4)+('2. Monitor Criteria'!$D$4*'1. Data'!$CE148)+'2. Monitor Criteria'!$E$6)))</f>
        <v>46.647140000000007</v>
      </c>
      <c r="CH148" s="51">
        <f>CD148-('2. Monitor Criteria'!$D$4*CE148)</f>
        <v>42.341399999999993</v>
      </c>
      <c r="CI148" s="49">
        <f>IF($BY148=0,CH148,IF($BY148=1,CH148-('2. Monitor Criteria'!$B$10*'1. Data'!CG148),CH148-('2. Monitor Criteria'!$C$10*'1. Data'!CG148)))</f>
        <v>42.341399999999993</v>
      </c>
      <c r="CJ148" s="51">
        <f>IF($CA148=TRUE,CI148-(CG148*'2. Monitor Criteria'!$E$10),CI148)</f>
        <v>42.341399999999993</v>
      </c>
      <c r="CK148" s="51">
        <f>IF($BZ148=TRUE,CJ148-('1. Data'!CG148*'2. Monitor Criteria'!$D$10),CJ148)</f>
        <v>42.341399999999993</v>
      </c>
    </row>
    <row r="149" spans="1:89" s="39" customFormat="1" ht="15.75" customHeight="1" x14ac:dyDescent="0.2">
      <c r="A149" s="39">
        <v>205</v>
      </c>
      <c r="B149" s="46" t="s">
        <v>334</v>
      </c>
      <c r="C149" s="46" t="s">
        <v>354</v>
      </c>
      <c r="D149" s="47">
        <v>42433</v>
      </c>
      <c r="E149" s="46" t="s">
        <v>74</v>
      </c>
      <c r="F149" s="46" t="s">
        <v>103</v>
      </c>
      <c r="G149" s="46" t="s">
        <v>1307</v>
      </c>
      <c r="H149" s="46" t="s">
        <v>75</v>
      </c>
      <c r="I149" s="46" t="s">
        <v>85</v>
      </c>
      <c r="J149" s="46" t="s">
        <v>119</v>
      </c>
      <c r="K149" s="46" t="s">
        <v>77</v>
      </c>
      <c r="L149" s="46" t="s">
        <v>103</v>
      </c>
      <c r="M149" s="48">
        <v>1000</v>
      </c>
      <c r="N149" s="48">
        <v>11.8</v>
      </c>
      <c r="O149" s="48">
        <v>14.8</v>
      </c>
      <c r="P149" s="48">
        <v>19</v>
      </c>
      <c r="Q149" s="48">
        <v>174.17</v>
      </c>
      <c r="R149" s="48">
        <v>1.25</v>
      </c>
      <c r="S149" s="48">
        <v>1024</v>
      </c>
      <c r="T149" s="48">
        <v>1280</v>
      </c>
      <c r="U149" s="48">
        <v>1.3</v>
      </c>
      <c r="V149" s="48">
        <v>7525</v>
      </c>
      <c r="W149" s="48">
        <v>60</v>
      </c>
      <c r="X149" s="48">
        <v>32.4</v>
      </c>
      <c r="Y149" s="46" t="s">
        <v>83</v>
      </c>
      <c r="Z149" s="46" t="s">
        <v>83</v>
      </c>
      <c r="AA149" s="46"/>
      <c r="AB149" s="46"/>
      <c r="AC149" s="46" t="s">
        <v>81</v>
      </c>
      <c r="AD149" s="46" t="s">
        <v>80</v>
      </c>
      <c r="AE149" s="46" t="s">
        <v>355</v>
      </c>
      <c r="AF149" s="46" t="s">
        <v>103</v>
      </c>
      <c r="AG149" s="46" t="s">
        <v>83</v>
      </c>
      <c r="AH149" s="46" t="s">
        <v>103</v>
      </c>
      <c r="AI149" s="46" t="s">
        <v>83</v>
      </c>
      <c r="AJ149" s="46" t="s">
        <v>83</v>
      </c>
      <c r="AK149" s="46" t="s">
        <v>84</v>
      </c>
      <c r="AL149" s="46" t="s">
        <v>103</v>
      </c>
      <c r="AM149" s="46" t="s">
        <v>83</v>
      </c>
      <c r="AN149" s="46" t="s">
        <v>83</v>
      </c>
      <c r="AO149" s="46" t="s">
        <v>83</v>
      </c>
      <c r="AP149" s="46" t="s">
        <v>91</v>
      </c>
      <c r="AQ149" s="46" t="s">
        <v>103</v>
      </c>
      <c r="AR149" s="46" t="s">
        <v>81</v>
      </c>
      <c r="AS149" s="46" t="s">
        <v>86</v>
      </c>
      <c r="AT149" s="46" t="s">
        <v>103</v>
      </c>
      <c r="AU149" s="48">
        <v>4</v>
      </c>
      <c r="AV149" s="46" t="s">
        <v>81</v>
      </c>
      <c r="AW149" s="46" t="s">
        <v>80</v>
      </c>
      <c r="AX149" s="48">
        <v>250</v>
      </c>
      <c r="AY149" s="48">
        <v>262.3</v>
      </c>
      <c r="AZ149" s="48">
        <v>192.3</v>
      </c>
      <c r="BA149" s="48">
        <v>200</v>
      </c>
      <c r="BB149" s="46"/>
      <c r="BC149" s="46"/>
      <c r="BD149" s="48">
        <v>12.32</v>
      </c>
      <c r="BE149" s="46"/>
      <c r="BF149" s="48">
        <v>0.28999999999999998</v>
      </c>
      <c r="BG149" s="48">
        <v>0.3</v>
      </c>
      <c r="BH149" s="46"/>
      <c r="BI149" s="48">
        <v>0.16</v>
      </c>
      <c r="BJ149" s="48">
        <v>39.42</v>
      </c>
      <c r="BK149" s="48">
        <v>43.62</v>
      </c>
      <c r="BL149" s="48">
        <v>49.5</v>
      </c>
      <c r="BM149" s="46"/>
      <c r="BN149" s="46"/>
      <c r="BO149" s="48">
        <v>0.18</v>
      </c>
      <c r="BP149" s="48">
        <v>0.28999999999999998</v>
      </c>
      <c r="BQ149" s="48">
        <v>0.3</v>
      </c>
      <c r="BR149" s="48">
        <v>12.03</v>
      </c>
      <c r="BS149" s="48">
        <v>38.54</v>
      </c>
      <c r="BT149" s="46"/>
      <c r="BU149" s="48">
        <v>0</v>
      </c>
      <c r="BV149" s="39">
        <v>205</v>
      </c>
      <c r="BW149" s="39">
        <f t="shared" si="12"/>
        <v>2</v>
      </c>
      <c r="BX149" s="39">
        <f>IF(COUNTIF($C$2:C149,C149)=1,1,0)</f>
        <v>1</v>
      </c>
      <c r="BY149" s="39">
        <f t="shared" si="13"/>
        <v>0</v>
      </c>
      <c r="BZ149" s="39" t="b">
        <f t="shared" si="14"/>
        <v>0</v>
      </c>
      <c r="CA149" s="39" t="b">
        <f t="array" ref="CA149">ISNUMBER(SEARCH("Touch Screen",$AI149))</f>
        <v>0</v>
      </c>
      <c r="CB149" s="39" t="b">
        <f t="array" ref="CB149">ISNUMBER(SEARCH("Occupancy Sensor",$AI149))</f>
        <v>0</v>
      </c>
      <c r="CC149" s="39" t="b">
        <f t="array" ref="CC149">ISNUMBER(SEARCH("Full Network Connectivity",$AI149))</f>
        <v>0</v>
      </c>
      <c r="CD149" s="49">
        <f t="shared" si="15"/>
        <v>39.424379999999999</v>
      </c>
      <c r="CE149" s="50">
        <f t="shared" si="17"/>
        <v>1.3</v>
      </c>
      <c r="CF149" s="39">
        <f t="shared" si="16"/>
        <v>1</v>
      </c>
      <c r="CG149" s="49">
        <f>IF($BW149=1,($Q149*'2. Monitor Criteria'!$C$4)+('2. Monitor Criteria'!$D$4*'1. Data'!$CE149)+'2. Monitor Criteria'!$C$6,IF('1. Data'!$BW149=2,($Q149*'2. Monitor Criteria'!$C$4)+('2. Monitor Criteria'!$D$4*'1. Data'!$CE149)+'2. Monitor Criteria'!$D$6,IF('1. Data'!$BW149=5,($Q149*'2. Monitor Criteria'!$C$4)+('2. Monitor Criteria'!$D$4*'1. Data'!$CE149)+'2. Monitor Criteria'!$F$6,($Q149*'2. Monitor Criteria'!$C$4)+('2. Monitor Criteria'!$D$4*'1. Data'!$CE149)+'2. Monitor Criteria'!$E$6)))</f>
        <v>36.619909999999997</v>
      </c>
      <c r="CH149" s="51">
        <f>CD149-('2. Monitor Criteria'!$D$4*CE149)</f>
        <v>34.237380000000002</v>
      </c>
      <c r="CI149" s="49">
        <f>IF($BY149=0,CH149,IF($BY149=1,CH149-('2. Monitor Criteria'!$B$10*'1. Data'!CG149),CH149-('2. Monitor Criteria'!$C$10*'1. Data'!CG149)))</f>
        <v>34.237380000000002</v>
      </c>
      <c r="CJ149" s="51">
        <f>IF($CA149=TRUE,CI149-(CG149*'2. Monitor Criteria'!$E$10),CI149)</f>
        <v>34.237380000000002</v>
      </c>
      <c r="CK149" s="51">
        <f>IF($BZ149=TRUE,CJ149-('1. Data'!CG149*'2. Monitor Criteria'!$D$10),CJ149)</f>
        <v>34.237380000000002</v>
      </c>
    </row>
    <row r="150" spans="1:89" s="39" customFormat="1" ht="15.75" customHeight="1" x14ac:dyDescent="0.2">
      <c r="A150" s="39">
        <v>206</v>
      </c>
      <c r="B150" s="46" t="s">
        <v>334</v>
      </c>
      <c r="C150" s="46" t="s">
        <v>356</v>
      </c>
      <c r="D150" s="47">
        <v>42491</v>
      </c>
      <c r="E150" s="46" t="s">
        <v>74</v>
      </c>
      <c r="F150" s="46" t="s">
        <v>103</v>
      </c>
      <c r="G150" s="46" t="s">
        <v>1307</v>
      </c>
      <c r="H150" s="46" t="s">
        <v>75</v>
      </c>
      <c r="I150" s="46" t="s">
        <v>76</v>
      </c>
      <c r="J150" s="46" t="s">
        <v>103</v>
      </c>
      <c r="K150" s="46" t="s">
        <v>77</v>
      </c>
      <c r="L150" s="46" t="s">
        <v>103</v>
      </c>
      <c r="M150" s="48">
        <v>1000</v>
      </c>
      <c r="N150" s="48">
        <v>11.8</v>
      </c>
      <c r="O150" s="48">
        <v>14.8</v>
      </c>
      <c r="P150" s="48">
        <v>19</v>
      </c>
      <c r="Q150" s="48">
        <v>174.17</v>
      </c>
      <c r="R150" s="48">
        <v>1.25</v>
      </c>
      <c r="S150" s="48">
        <v>1024</v>
      </c>
      <c r="T150" s="48">
        <v>1280</v>
      </c>
      <c r="U150" s="48">
        <v>1.3</v>
      </c>
      <c r="V150" s="48">
        <v>7525</v>
      </c>
      <c r="W150" s="48">
        <v>60</v>
      </c>
      <c r="X150" s="48">
        <v>33.200000000000003</v>
      </c>
      <c r="Y150" s="46" t="s">
        <v>78</v>
      </c>
      <c r="Z150" s="46" t="s">
        <v>83</v>
      </c>
      <c r="AA150" s="46"/>
      <c r="AB150" s="46"/>
      <c r="AC150" s="46" t="s">
        <v>81</v>
      </c>
      <c r="AD150" s="46" t="s">
        <v>80</v>
      </c>
      <c r="AE150" s="46" t="s">
        <v>355</v>
      </c>
      <c r="AF150" s="46" t="s">
        <v>103</v>
      </c>
      <c r="AG150" s="46" t="s">
        <v>83</v>
      </c>
      <c r="AH150" s="46" t="s">
        <v>103</v>
      </c>
      <c r="AI150" s="46" t="s">
        <v>83</v>
      </c>
      <c r="AJ150" s="46" t="s">
        <v>83</v>
      </c>
      <c r="AK150" s="46" t="s">
        <v>84</v>
      </c>
      <c r="AL150" s="46" t="s">
        <v>103</v>
      </c>
      <c r="AM150" s="46" t="s">
        <v>83</v>
      </c>
      <c r="AN150" s="46" t="s">
        <v>83</v>
      </c>
      <c r="AO150" s="46" t="s">
        <v>83</v>
      </c>
      <c r="AP150" s="46" t="s">
        <v>91</v>
      </c>
      <c r="AQ150" s="46" t="s">
        <v>103</v>
      </c>
      <c r="AR150" s="46" t="s">
        <v>81</v>
      </c>
      <c r="AS150" s="46" t="s">
        <v>86</v>
      </c>
      <c r="AT150" s="46" t="s">
        <v>103</v>
      </c>
      <c r="AU150" s="48">
        <v>0</v>
      </c>
      <c r="AV150" s="46" t="s">
        <v>81</v>
      </c>
      <c r="AW150" s="46" t="s">
        <v>81</v>
      </c>
      <c r="AX150" s="48">
        <v>250</v>
      </c>
      <c r="AY150" s="48">
        <v>264</v>
      </c>
      <c r="AZ150" s="48">
        <v>196</v>
      </c>
      <c r="BA150" s="48">
        <v>200</v>
      </c>
      <c r="BB150" s="46"/>
      <c r="BC150" s="46"/>
      <c r="BD150" s="48">
        <v>12.6</v>
      </c>
      <c r="BE150" s="46"/>
      <c r="BF150" s="48">
        <v>0.18</v>
      </c>
      <c r="BG150" s="48">
        <v>0.18</v>
      </c>
      <c r="BH150" s="46"/>
      <c r="BI150" s="48">
        <v>0.18</v>
      </c>
      <c r="BJ150" s="48">
        <v>39.659999999999997</v>
      </c>
      <c r="BK150" s="48">
        <v>39.659999999999997</v>
      </c>
      <c r="BL150" s="48">
        <v>44.1</v>
      </c>
      <c r="BM150" s="46"/>
      <c r="BN150" s="46"/>
      <c r="BO150" s="48">
        <v>0.23</v>
      </c>
      <c r="BP150" s="48">
        <v>0.27</v>
      </c>
      <c r="BQ150" s="48">
        <v>0.27</v>
      </c>
      <c r="BR150" s="48">
        <v>13.3</v>
      </c>
      <c r="BS150" s="48">
        <v>42.32</v>
      </c>
      <c r="BT150" s="46"/>
      <c r="BU150" s="48">
        <v>0</v>
      </c>
      <c r="BV150" s="39">
        <v>206</v>
      </c>
      <c r="BW150" s="39">
        <f t="shared" si="12"/>
        <v>2</v>
      </c>
      <c r="BX150" s="39">
        <f>IF(COUNTIF($C$2:C150,C150)=1,1,0)</f>
        <v>1</v>
      </c>
      <c r="BY150" s="39">
        <f t="shared" si="13"/>
        <v>0</v>
      </c>
      <c r="BZ150" s="39" t="b">
        <f t="shared" si="14"/>
        <v>0</v>
      </c>
      <c r="CA150" s="39" t="b">
        <f t="array" ref="CA150">ISNUMBER(SEARCH("Touch Screen",$AI150))</f>
        <v>0</v>
      </c>
      <c r="CB150" s="39" t="b">
        <f t="array" ref="CB150">ISNUMBER(SEARCH("Occupancy Sensor",$AI150))</f>
        <v>0</v>
      </c>
      <c r="CC150" s="39" t="b">
        <f t="array" ref="CC150">ISNUMBER(SEARCH("Full Network Connectivity",$AI150))</f>
        <v>0</v>
      </c>
      <c r="CD150" s="49">
        <f t="shared" si="15"/>
        <v>39.656519999999993</v>
      </c>
      <c r="CE150" s="50">
        <f t="shared" si="17"/>
        <v>1.3</v>
      </c>
      <c r="CF150" s="39">
        <f t="shared" si="16"/>
        <v>1</v>
      </c>
      <c r="CG150" s="49">
        <f>IF($BW150=1,($Q150*'2. Monitor Criteria'!$C$4)+('2. Monitor Criteria'!$D$4*'1. Data'!$CE150)+'2. Monitor Criteria'!$C$6,IF('1. Data'!$BW150=2,($Q150*'2. Monitor Criteria'!$C$4)+('2. Monitor Criteria'!$D$4*'1. Data'!$CE150)+'2. Monitor Criteria'!$D$6,IF('1. Data'!$BW150=5,($Q150*'2. Monitor Criteria'!$C$4)+('2. Monitor Criteria'!$D$4*'1. Data'!$CE150)+'2. Monitor Criteria'!$F$6,($Q150*'2. Monitor Criteria'!$C$4)+('2. Monitor Criteria'!$D$4*'1. Data'!$CE150)+'2. Monitor Criteria'!$E$6)))</f>
        <v>36.619909999999997</v>
      </c>
      <c r="CH150" s="51">
        <f>CD150-('2. Monitor Criteria'!$D$4*CE150)</f>
        <v>34.469519999999996</v>
      </c>
      <c r="CI150" s="49">
        <f>IF($BY150=0,CH150,IF($BY150=1,CH150-('2. Monitor Criteria'!$B$10*'1. Data'!CG150),CH150-('2. Monitor Criteria'!$C$10*'1. Data'!CG150)))</f>
        <v>34.469519999999996</v>
      </c>
      <c r="CJ150" s="51">
        <f>IF($CA150=TRUE,CI150-(CG150*'2. Monitor Criteria'!$E$10),CI150)</f>
        <v>34.469519999999996</v>
      </c>
      <c r="CK150" s="51">
        <f>IF($BZ150=TRUE,CJ150-('1. Data'!CG150*'2. Monitor Criteria'!$D$10),CJ150)</f>
        <v>34.469519999999996</v>
      </c>
    </row>
    <row r="151" spans="1:89" s="39" customFormat="1" ht="15.75" customHeight="1" x14ac:dyDescent="0.2">
      <c r="A151" s="39">
        <v>207</v>
      </c>
      <c r="B151" s="46" t="s">
        <v>334</v>
      </c>
      <c r="C151" s="46" t="s">
        <v>357</v>
      </c>
      <c r="D151" s="47">
        <v>41514</v>
      </c>
      <c r="E151" s="46" t="s">
        <v>74</v>
      </c>
      <c r="F151" s="46"/>
      <c r="G151" s="46" t="s">
        <v>1307</v>
      </c>
      <c r="H151" s="46" t="s">
        <v>75</v>
      </c>
      <c r="I151" s="46" t="s">
        <v>76</v>
      </c>
      <c r="J151" s="46"/>
      <c r="K151" s="46" t="s">
        <v>77</v>
      </c>
      <c r="L151" s="46"/>
      <c r="M151" s="48">
        <v>1000</v>
      </c>
      <c r="N151" s="48">
        <v>9.3000000000000007</v>
      </c>
      <c r="O151" s="48">
        <v>17.100000000000001</v>
      </c>
      <c r="P151" s="48">
        <v>19.5</v>
      </c>
      <c r="Q151" s="48">
        <v>162.47999999999999</v>
      </c>
      <c r="R151" s="48">
        <v>1.78</v>
      </c>
      <c r="S151" s="48">
        <v>900</v>
      </c>
      <c r="T151" s="48">
        <v>1600</v>
      </c>
      <c r="U151" s="48">
        <v>1.4</v>
      </c>
      <c r="V151" s="48">
        <v>8863</v>
      </c>
      <c r="W151" s="48">
        <v>60</v>
      </c>
      <c r="X151" s="48">
        <v>0.3</v>
      </c>
      <c r="Y151" s="46" t="s">
        <v>83</v>
      </c>
      <c r="Z151" s="46" t="s">
        <v>83</v>
      </c>
      <c r="AA151" s="46"/>
      <c r="AB151" s="46"/>
      <c r="AC151" s="46" t="s">
        <v>81</v>
      </c>
      <c r="AD151" s="46" t="s">
        <v>80</v>
      </c>
      <c r="AE151" s="46" t="s">
        <v>358</v>
      </c>
      <c r="AF151" s="46"/>
      <c r="AG151" s="46" t="s">
        <v>83</v>
      </c>
      <c r="AH151" s="46"/>
      <c r="AI151" s="46" t="s">
        <v>83</v>
      </c>
      <c r="AJ151" s="46" t="s">
        <v>83</v>
      </c>
      <c r="AK151" s="46" t="s">
        <v>84</v>
      </c>
      <c r="AL151" s="46"/>
      <c r="AM151" s="46" t="s">
        <v>83</v>
      </c>
      <c r="AN151" s="46" t="s">
        <v>83</v>
      </c>
      <c r="AO151" s="46" t="s">
        <v>83</v>
      </c>
      <c r="AP151" s="46" t="s">
        <v>91</v>
      </c>
      <c r="AQ151" s="46"/>
      <c r="AR151" s="46" t="s">
        <v>81</v>
      </c>
      <c r="AS151" s="46" t="s">
        <v>86</v>
      </c>
      <c r="AT151" s="46"/>
      <c r="AU151" s="48">
        <v>5</v>
      </c>
      <c r="AV151" s="46" t="s">
        <v>81</v>
      </c>
      <c r="AW151" s="46" t="s">
        <v>81</v>
      </c>
      <c r="AX151" s="48">
        <v>250</v>
      </c>
      <c r="AY151" s="48">
        <v>332.1</v>
      </c>
      <c r="AZ151" s="48">
        <v>195.7</v>
      </c>
      <c r="BA151" s="48">
        <v>200.1</v>
      </c>
      <c r="BB151" s="46"/>
      <c r="BC151" s="46"/>
      <c r="BD151" s="48">
        <v>11.18</v>
      </c>
      <c r="BE151" s="46"/>
      <c r="BF151" s="48">
        <v>0.14000000000000001</v>
      </c>
      <c r="BG151" s="48">
        <v>0.1</v>
      </c>
      <c r="BH151" s="46"/>
      <c r="BI151" s="48">
        <v>0.09</v>
      </c>
      <c r="BJ151" s="48">
        <v>35.08</v>
      </c>
      <c r="BK151" s="48">
        <v>35.08</v>
      </c>
      <c r="BL151" s="48">
        <v>42.5</v>
      </c>
      <c r="BM151" s="46"/>
      <c r="BN151" s="46"/>
      <c r="BO151" s="48">
        <v>0.15</v>
      </c>
      <c r="BP151" s="48">
        <v>0.21</v>
      </c>
      <c r="BQ151" s="48">
        <v>0.16</v>
      </c>
      <c r="BR151" s="48">
        <v>11.23</v>
      </c>
      <c r="BS151" s="48">
        <v>35.630000000000003</v>
      </c>
      <c r="BT151" s="46"/>
      <c r="BU151" s="48">
        <v>0</v>
      </c>
      <c r="BV151" s="39">
        <v>207</v>
      </c>
      <c r="BW151" s="39">
        <f t="shared" si="12"/>
        <v>1</v>
      </c>
      <c r="BX151" s="39">
        <f>IF(COUNTIF($C$2:C151,C151)=1,1,0)</f>
        <v>1</v>
      </c>
      <c r="BY151" s="39">
        <f t="shared" si="13"/>
        <v>0</v>
      </c>
      <c r="BZ151" s="39" t="b">
        <f t="shared" si="14"/>
        <v>0</v>
      </c>
      <c r="CA151" s="39" t="b">
        <f t="array" ref="CA151">ISNUMBER(SEARCH("Touch Screen",$AI151))</f>
        <v>0</v>
      </c>
      <c r="CB151" s="39" t="b">
        <f t="array" ref="CB151">ISNUMBER(SEARCH("Occupancy Sensor",$AI151))</f>
        <v>0</v>
      </c>
      <c r="CC151" s="39" t="b">
        <f t="array" ref="CC151">ISNUMBER(SEARCH("Full Network Connectivity",$AI151))</f>
        <v>0</v>
      </c>
      <c r="CD151" s="49">
        <f t="shared" si="15"/>
        <v>35.075039999999994</v>
      </c>
      <c r="CE151" s="50">
        <f t="shared" si="17"/>
        <v>1.4</v>
      </c>
      <c r="CF151" s="39">
        <f t="shared" si="16"/>
        <v>1</v>
      </c>
      <c r="CG151" s="49">
        <f>IF($BW151=1,($Q151*'2. Monitor Criteria'!$C$4)+('2. Monitor Criteria'!$D$4*'1. Data'!$CE151)+'2. Monitor Criteria'!$C$6,IF('1. Data'!$BW151=2,($Q151*'2. Monitor Criteria'!$C$4)+('2. Monitor Criteria'!$D$4*'1. Data'!$CE151)+'2. Monitor Criteria'!$D$6,IF('1. Data'!$BW151=5,($Q151*'2. Monitor Criteria'!$C$4)+('2. Monitor Criteria'!$D$4*'1. Data'!$CE151)+'2. Monitor Criteria'!$F$6,($Q151*'2. Monitor Criteria'!$C$4)+('2. Monitor Criteria'!$D$4*'1. Data'!$CE151)+'2. Monitor Criteria'!$E$6)))</f>
        <v>34.351039999999998</v>
      </c>
      <c r="CH151" s="51">
        <f>CD151-('2. Monitor Criteria'!$D$4*CE151)</f>
        <v>29.489039999999996</v>
      </c>
      <c r="CI151" s="49">
        <f>IF($BY151=0,CH151,IF($BY151=1,CH151-('2. Monitor Criteria'!$B$10*'1. Data'!CG151),CH151-('2. Monitor Criteria'!$C$10*'1. Data'!CG151)))</f>
        <v>29.489039999999996</v>
      </c>
      <c r="CJ151" s="51">
        <f>IF($CA151=TRUE,CI151-(CG151*'2. Monitor Criteria'!$E$10),CI151)</f>
        <v>29.489039999999996</v>
      </c>
      <c r="CK151" s="51">
        <f>IF($BZ151=TRUE,CJ151-('1. Data'!CG151*'2. Monitor Criteria'!$D$10),CJ151)</f>
        <v>29.489039999999996</v>
      </c>
    </row>
    <row r="152" spans="1:89" s="39" customFormat="1" ht="15.75" customHeight="1" x14ac:dyDescent="0.2">
      <c r="A152" s="39">
        <v>208</v>
      </c>
      <c r="B152" s="46" t="s">
        <v>334</v>
      </c>
      <c r="C152" s="46" t="s">
        <v>359</v>
      </c>
      <c r="D152" s="47">
        <v>42388</v>
      </c>
      <c r="E152" s="46" t="s">
        <v>360</v>
      </c>
      <c r="F152" s="46"/>
      <c r="G152" s="46" t="s">
        <v>1307</v>
      </c>
      <c r="H152" s="46" t="s">
        <v>75</v>
      </c>
      <c r="I152" s="46" t="s">
        <v>88</v>
      </c>
      <c r="J152" s="46"/>
      <c r="K152" s="46" t="s">
        <v>77</v>
      </c>
      <c r="L152" s="46"/>
      <c r="M152" s="48">
        <v>1000</v>
      </c>
      <c r="N152" s="48">
        <v>10.3</v>
      </c>
      <c r="O152" s="48">
        <v>16.5</v>
      </c>
      <c r="P152" s="48">
        <v>19.5</v>
      </c>
      <c r="Q152" s="48">
        <v>170.69</v>
      </c>
      <c r="R152" s="48">
        <v>1.6</v>
      </c>
      <c r="S152" s="48">
        <v>900</v>
      </c>
      <c r="T152" s="48">
        <v>1440</v>
      </c>
      <c r="U152" s="48">
        <v>1.3</v>
      </c>
      <c r="V152" s="48">
        <v>7593</v>
      </c>
      <c r="W152" s="48">
        <v>60</v>
      </c>
      <c r="X152" s="48">
        <v>32.700000000000003</v>
      </c>
      <c r="Y152" s="46" t="s">
        <v>78</v>
      </c>
      <c r="Z152" s="46" t="s">
        <v>83</v>
      </c>
      <c r="AA152" s="46"/>
      <c r="AB152" s="46"/>
      <c r="AC152" s="46" t="s">
        <v>81</v>
      </c>
      <c r="AD152" s="46" t="s">
        <v>81</v>
      </c>
      <c r="AE152" s="46" t="s">
        <v>346</v>
      </c>
      <c r="AF152" s="46"/>
      <c r="AG152" s="46" t="s">
        <v>83</v>
      </c>
      <c r="AH152" s="46"/>
      <c r="AI152" s="46" t="s">
        <v>83</v>
      </c>
      <c r="AJ152" s="46" t="s">
        <v>83</v>
      </c>
      <c r="AK152" s="46" t="s">
        <v>84</v>
      </c>
      <c r="AL152" s="46"/>
      <c r="AM152" s="46" t="s">
        <v>83</v>
      </c>
      <c r="AN152" s="46" t="s">
        <v>83</v>
      </c>
      <c r="AO152" s="46" t="s">
        <v>83</v>
      </c>
      <c r="AP152" s="46" t="s">
        <v>91</v>
      </c>
      <c r="AQ152" s="46"/>
      <c r="AR152" s="46" t="s">
        <v>81</v>
      </c>
      <c r="AS152" s="46" t="s">
        <v>86</v>
      </c>
      <c r="AT152" s="46"/>
      <c r="AU152" s="48">
        <v>5</v>
      </c>
      <c r="AV152" s="46" t="s">
        <v>81</v>
      </c>
      <c r="AW152" s="46" t="s">
        <v>80</v>
      </c>
      <c r="AX152" s="48">
        <v>250</v>
      </c>
      <c r="AY152" s="48">
        <v>286.10000000000002</v>
      </c>
      <c r="AZ152" s="48">
        <v>187.8</v>
      </c>
      <c r="BA152" s="48">
        <v>202.8</v>
      </c>
      <c r="BB152" s="46"/>
      <c r="BC152" s="46"/>
      <c r="BD152" s="48">
        <v>11.8</v>
      </c>
      <c r="BE152" s="46"/>
      <c r="BF152" s="48">
        <v>0.13</v>
      </c>
      <c r="BG152" s="48">
        <v>0.12</v>
      </c>
      <c r="BH152" s="46"/>
      <c r="BI152" s="48">
        <v>0.11</v>
      </c>
      <c r="BJ152" s="48">
        <v>36.94</v>
      </c>
      <c r="BK152" s="48">
        <v>36.94</v>
      </c>
      <c r="BL152" s="48">
        <v>43.3</v>
      </c>
      <c r="BM152" s="46"/>
      <c r="BN152" s="46"/>
      <c r="BO152" s="48">
        <v>0.19</v>
      </c>
      <c r="BP152" s="48">
        <v>0.21</v>
      </c>
      <c r="BQ152" s="48">
        <v>0.2</v>
      </c>
      <c r="BR152" s="48">
        <v>11.77</v>
      </c>
      <c r="BS152" s="48">
        <v>37.299999999999997</v>
      </c>
      <c r="BT152" s="46"/>
      <c r="BU152" s="48">
        <v>0</v>
      </c>
      <c r="BV152" s="39">
        <v>208</v>
      </c>
      <c r="BW152" s="39">
        <f t="shared" si="12"/>
        <v>1</v>
      </c>
      <c r="BX152" s="39">
        <f>IF(COUNTIF($C$2:C152,C152)=1,1,0)</f>
        <v>1</v>
      </c>
      <c r="BY152" s="39">
        <f t="shared" si="13"/>
        <v>0</v>
      </c>
      <c r="BZ152" s="39" t="b">
        <f t="shared" si="14"/>
        <v>0</v>
      </c>
      <c r="CA152" s="39" t="b">
        <f t="array" ref="CA152">ISNUMBER(SEARCH("Touch Screen",$AI152))</f>
        <v>0</v>
      </c>
      <c r="CB152" s="39" t="b">
        <f t="array" ref="CB152">ISNUMBER(SEARCH("Occupancy Sensor",$AI152))</f>
        <v>0</v>
      </c>
      <c r="CC152" s="39" t="b">
        <f t="array" ref="CC152">ISNUMBER(SEARCH("Full Network Connectivity",$AI152))</f>
        <v>0</v>
      </c>
      <c r="CD152" s="49">
        <f t="shared" si="15"/>
        <v>36.919020000000003</v>
      </c>
      <c r="CE152" s="50">
        <f t="shared" si="17"/>
        <v>1.3</v>
      </c>
      <c r="CF152" s="39">
        <f t="shared" si="16"/>
        <v>1</v>
      </c>
      <c r="CG152" s="49">
        <f>IF($BW152=1,($Q152*'2. Monitor Criteria'!$C$4)+('2. Monitor Criteria'!$D$4*'1. Data'!$CE152)+'2. Monitor Criteria'!$C$6,IF('1. Data'!$BW152=2,($Q152*'2. Monitor Criteria'!$C$4)+('2. Monitor Criteria'!$D$4*'1. Data'!$CE152)+'2. Monitor Criteria'!$D$6,IF('1. Data'!$BW152=5,($Q152*'2. Monitor Criteria'!$C$4)+('2. Monitor Criteria'!$D$4*'1. Data'!$CE152)+'2. Monitor Criteria'!$F$6,($Q152*'2. Monitor Criteria'!$C$4)+('2. Monitor Criteria'!$D$4*'1. Data'!$CE152)+'2. Monitor Criteria'!$E$6)))</f>
        <v>34.961869999999998</v>
      </c>
      <c r="CH152" s="51">
        <f>CD152-('2. Monitor Criteria'!$D$4*CE152)</f>
        <v>31.732020000000002</v>
      </c>
      <c r="CI152" s="49">
        <f>IF($BY152=0,CH152,IF($BY152=1,CH152-('2. Monitor Criteria'!$B$10*'1. Data'!CG152),CH152-('2. Monitor Criteria'!$C$10*'1. Data'!CG152)))</f>
        <v>31.732020000000002</v>
      </c>
      <c r="CJ152" s="51">
        <f>IF($CA152=TRUE,CI152-(CG152*'2. Monitor Criteria'!$E$10),CI152)</f>
        <v>31.732020000000002</v>
      </c>
      <c r="CK152" s="51">
        <f>IF($BZ152=TRUE,CJ152-('1. Data'!CG152*'2. Monitor Criteria'!$D$10),CJ152)</f>
        <v>31.732020000000002</v>
      </c>
    </row>
    <row r="153" spans="1:89" s="39" customFormat="1" ht="15.75" customHeight="1" x14ac:dyDescent="0.2">
      <c r="A153" s="39">
        <v>209</v>
      </c>
      <c r="B153" s="46" t="s">
        <v>334</v>
      </c>
      <c r="C153" s="46" t="s">
        <v>361</v>
      </c>
      <c r="D153" s="47">
        <v>42171</v>
      </c>
      <c r="E153" s="46" t="s">
        <v>74</v>
      </c>
      <c r="F153" s="46"/>
      <c r="G153" s="46" t="s">
        <v>1307</v>
      </c>
      <c r="H153" s="46" t="s">
        <v>75</v>
      </c>
      <c r="I153" s="46" t="s">
        <v>76</v>
      </c>
      <c r="J153" s="46"/>
      <c r="K153" s="46" t="s">
        <v>77</v>
      </c>
      <c r="L153" s="46"/>
      <c r="M153" s="48">
        <v>1000</v>
      </c>
      <c r="N153" s="48">
        <v>10.3</v>
      </c>
      <c r="O153" s="48">
        <v>16.5</v>
      </c>
      <c r="P153" s="48">
        <v>19.5</v>
      </c>
      <c r="Q153" s="48">
        <v>170.9</v>
      </c>
      <c r="R153" s="48">
        <v>1.6</v>
      </c>
      <c r="S153" s="48">
        <v>900</v>
      </c>
      <c r="T153" s="48">
        <v>1440</v>
      </c>
      <c r="U153" s="48">
        <v>1.3</v>
      </c>
      <c r="V153" s="48">
        <v>7583</v>
      </c>
      <c r="W153" s="48">
        <v>60</v>
      </c>
      <c r="X153" s="48">
        <v>0.3</v>
      </c>
      <c r="Y153" s="46" t="s">
        <v>78</v>
      </c>
      <c r="Z153" s="46" t="s">
        <v>83</v>
      </c>
      <c r="AA153" s="46"/>
      <c r="AB153" s="46"/>
      <c r="AC153" s="46" t="s">
        <v>81</v>
      </c>
      <c r="AD153" s="46" t="s">
        <v>80</v>
      </c>
      <c r="AE153" s="46" t="s">
        <v>362</v>
      </c>
      <c r="AF153" s="46"/>
      <c r="AG153" s="46" t="s">
        <v>83</v>
      </c>
      <c r="AH153" s="46"/>
      <c r="AI153" s="46" t="s">
        <v>83</v>
      </c>
      <c r="AJ153" s="46" t="s">
        <v>83</v>
      </c>
      <c r="AK153" s="46" t="s">
        <v>84</v>
      </c>
      <c r="AL153" s="46"/>
      <c r="AM153" s="46" t="s">
        <v>83</v>
      </c>
      <c r="AN153" s="46" t="s">
        <v>83</v>
      </c>
      <c r="AO153" s="46" t="s">
        <v>83</v>
      </c>
      <c r="AP153" s="46" t="s">
        <v>91</v>
      </c>
      <c r="AQ153" s="46"/>
      <c r="AR153" s="46" t="s">
        <v>81</v>
      </c>
      <c r="AS153" s="46" t="s">
        <v>86</v>
      </c>
      <c r="AT153" s="46"/>
      <c r="AU153" s="48">
        <v>5</v>
      </c>
      <c r="AV153" s="46" t="s">
        <v>81</v>
      </c>
      <c r="AW153" s="46" t="s">
        <v>81</v>
      </c>
      <c r="AX153" s="48">
        <v>250</v>
      </c>
      <c r="AY153" s="48">
        <v>264.7</v>
      </c>
      <c r="AZ153" s="48">
        <v>187.6</v>
      </c>
      <c r="BA153" s="48">
        <v>200.1</v>
      </c>
      <c r="BB153" s="46"/>
      <c r="BC153" s="46"/>
      <c r="BD153" s="48">
        <v>11.2</v>
      </c>
      <c r="BE153" s="46"/>
      <c r="BF153" s="48">
        <v>0.14000000000000001</v>
      </c>
      <c r="BG153" s="48">
        <v>0.11</v>
      </c>
      <c r="BH153" s="46"/>
      <c r="BI153" s="48">
        <v>0.1</v>
      </c>
      <c r="BJ153" s="48">
        <v>35.14</v>
      </c>
      <c r="BK153" s="48">
        <v>35.14</v>
      </c>
      <c r="BL153" s="48">
        <v>43.3</v>
      </c>
      <c r="BM153" s="46"/>
      <c r="BN153" s="46"/>
      <c r="BO153" s="48">
        <v>0.16</v>
      </c>
      <c r="BP153" s="48">
        <v>0.2</v>
      </c>
      <c r="BQ153" s="48">
        <v>0.17</v>
      </c>
      <c r="BR153" s="48">
        <v>11.41</v>
      </c>
      <c r="BS153" s="48">
        <v>36.119999999999997</v>
      </c>
      <c r="BT153" s="46"/>
      <c r="BU153" s="48">
        <v>0</v>
      </c>
      <c r="BV153" s="39">
        <v>209</v>
      </c>
      <c r="BW153" s="39">
        <f t="shared" si="12"/>
        <v>1</v>
      </c>
      <c r="BX153" s="39">
        <f>IF(COUNTIF($C$2:C153,C153)=1,1,0)</f>
        <v>1</v>
      </c>
      <c r="BY153" s="39">
        <f t="shared" si="13"/>
        <v>0</v>
      </c>
      <c r="BZ153" s="39" t="b">
        <f t="shared" si="14"/>
        <v>0</v>
      </c>
      <c r="CA153" s="39" t="b">
        <f t="array" ref="CA153">ISNUMBER(SEARCH("Touch Screen",$AI153))</f>
        <v>0</v>
      </c>
      <c r="CB153" s="39" t="b">
        <f t="array" ref="CB153">ISNUMBER(SEARCH("Occupancy Sensor",$AI153))</f>
        <v>0</v>
      </c>
      <c r="CC153" s="39" t="b">
        <f t="array" ref="CC153">ISNUMBER(SEARCH("Full Network Connectivity",$AI153))</f>
        <v>0</v>
      </c>
      <c r="CD153" s="49">
        <f t="shared" si="15"/>
        <v>35.136359999999989</v>
      </c>
      <c r="CE153" s="50">
        <f t="shared" si="17"/>
        <v>1.3</v>
      </c>
      <c r="CF153" s="39">
        <f t="shared" si="16"/>
        <v>1</v>
      </c>
      <c r="CG153" s="49">
        <f>IF($BW153=1,($Q153*'2. Monitor Criteria'!$C$4)+('2. Monitor Criteria'!$D$4*'1. Data'!$CE153)+'2. Monitor Criteria'!$C$6,IF('1. Data'!$BW153=2,($Q153*'2. Monitor Criteria'!$C$4)+('2. Monitor Criteria'!$D$4*'1. Data'!$CE153)+'2. Monitor Criteria'!$D$6,IF('1. Data'!$BW153=5,($Q153*'2. Monitor Criteria'!$C$4)+('2. Monitor Criteria'!$D$4*'1. Data'!$CE153)+'2. Monitor Criteria'!$F$6,($Q153*'2. Monitor Criteria'!$C$4)+('2. Monitor Criteria'!$D$4*'1. Data'!$CE153)+'2. Monitor Criteria'!$E$6)))</f>
        <v>34.987700000000004</v>
      </c>
      <c r="CH153" s="51">
        <f>CD153-('2. Monitor Criteria'!$D$4*CE153)</f>
        <v>29.949359999999988</v>
      </c>
      <c r="CI153" s="49">
        <f>IF($BY153=0,CH153,IF($BY153=1,CH153-('2. Monitor Criteria'!$B$10*'1. Data'!CG153),CH153-('2. Monitor Criteria'!$C$10*'1. Data'!CG153)))</f>
        <v>29.949359999999988</v>
      </c>
      <c r="CJ153" s="51">
        <f>IF($CA153=TRUE,CI153-(CG153*'2. Monitor Criteria'!$E$10),CI153)</f>
        <v>29.949359999999988</v>
      </c>
      <c r="CK153" s="51">
        <f>IF($BZ153=TRUE,CJ153-('1. Data'!CG153*'2. Monitor Criteria'!$D$10),CJ153)</f>
        <v>29.949359999999988</v>
      </c>
    </row>
    <row r="154" spans="1:89" s="39" customFormat="1" ht="15.75" customHeight="1" x14ac:dyDescent="0.2">
      <c r="A154" s="39">
        <v>210</v>
      </c>
      <c r="B154" s="46" t="s">
        <v>334</v>
      </c>
      <c r="C154" s="46" t="s">
        <v>363</v>
      </c>
      <c r="D154" s="47">
        <v>42433</v>
      </c>
      <c r="E154" s="46" t="s">
        <v>74</v>
      </c>
      <c r="F154" s="46" t="s">
        <v>103</v>
      </c>
      <c r="G154" s="46" t="s">
        <v>1307</v>
      </c>
      <c r="H154" s="46" t="s">
        <v>75</v>
      </c>
      <c r="I154" s="46" t="s">
        <v>85</v>
      </c>
      <c r="J154" s="46" t="s">
        <v>119</v>
      </c>
      <c r="K154" s="46" t="s">
        <v>77</v>
      </c>
      <c r="L154" s="46" t="s">
        <v>103</v>
      </c>
      <c r="M154" s="48">
        <v>1000</v>
      </c>
      <c r="N154" s="48">
        <v>9.3000000000000007</v>
      </c>
      <c r="O154" s="48">
        <v>17.100000000000001</v>
      </c>
      <c r="P154" s="48">
        <v>19.5</v>
      </c>
      <c r="Q154" s="48">
        <v>158.96</v>
      </c>
      <c r="R154" s="48">
        <v>1.78</v>
      </c>
      <c r="S154" s="48">
        <v>900</v>
      </c>
      <c r="T154" s="48">
        <v>1600</v>
      </c>
      <c r="U154" s="48">
        <v>1.4</v>
      </c>
      <c r="V154" s="48">
        <v>9059</v>
      </c>
      <c r="W154" s="48">
        <v>60</v>
      </c>
      <c r="X154" s="48">
        <v>32.6</v>
      </c>
      <c r="Y154" s="46" t="s">
        <v>83</v>
      </c>
      <c r="Z154" s="46" t="s">
        <v>83</v>
      </c>
      <c r="AA154" s="46"/>
      <c r="AB154" s="46"/>
      <c r="AC154" s="46" t="s">
        <v>81</v>
      </c>
      <c r="AD154" s="46" t="s">
        <v>80</v>
      </c>
      <c r="AE154" s="46" t="s">
        <v>355</v>
      </c>
      <c r="AF154" s="46" t="s">
        <v>103</v>
      </c>
      <c r="AG154" s="46" t="s">
        <v>83</v>
      </c>
      <c r="AH154" s="46" t="s">
        <v>103</v>
      </c>
      <c r="AI154" s="46" t="s">
        <v>83</v>
      </c>
      <c r="AJ154" s="46" t="s">
        <v>83</v>
      </c>
      <c r="AK154" s="46" t="s">
        <v>84</v>
      </c>
      <c r="AL154" s="46" t="s">
        <v>103</v>
      </c>
      <c r="AM154" s="46" t="s">
        <v>83</v>
      </c>
      <c r="AN154" s="46" t="s">
        <v>83</v>
      </c>
      <c r="AO154" s="46" t="s">
        <v>83</v>
      </c>
      <c r="AP154" s="46" t="s">
        <v>91</v>
      </c>
      <c r="AQ154" s="46" t="s">
        <v>103</v>
      </c>
      <c r="AR154" s="46" t="s">
        <v>81</v>
      </c>
      <c r="AS154" s="46" t="s">
        <v>86</v>
      </c>
      <c r="AT154" s="46" t="s">
        <v>103</v>
      </c>
      <c r="AU154" s="48">
        <v>4</v>
      </c>
      <c r="AV154" s="46" t="s">
        <v>81</v>
      </c>
      <c r="AW154" s="46" t="s">
        <v>80</v>
      </c>
      <c r="AX154" s="48">
        <v>250</v>
      </c>
      <c r="AY154" s="48">
        <v>262.2</v>
      </c>
      <c r="AZ154" s="48">
        <v>219.9</v>
      </c>
      <c r="BA154" s="48">
        <v>200</v>
      </c>
      <c r="BB154" s="46"/>
      <c r="BC154" s="46"/>
      <c r="BD154" s="48">
        <v>10.45</v>
      </c>
      <c r="BE154" s="46"/>
      <c r="BF154" s="48">
        <v>0.17</v>
      </c>
      <c r="BG154" s="48">
        <v>0.17</v>
      </c>
      <c r="BH154" s="46"/>
      <c r="BI154" s="48">
        <v>0.16</v>
      </c>
      <c r="BJ154" s="48">
        <v>33.01</v>
      </c>
      <c r="BK154" s="48">
        <v>33.75</v>
      </c>
      <c r="BL154" s="48">
        <v>46.6</v>
      </c>
      <c r="BM154" s="46"/>
      <c r="BN154" s="46"/>
      <c r="BO154" s="48">
        <v>0.21</v>
      </c>
      <c r="BP154" s="48">
        <v>0.23</v>
      </c>
      <c r="BQ154" s="48">
        <v>0.23</v>
      </c>
      <c r="BR154" s="48">
        <v>10.47</v>
      </c>
      <c r="BS154" s="48">
        <v>33.409999999999997</v>
      </c>
      <c r="BT154" s="46"/>
      <c r="BU154" s="48">
        <v>0</v>
      </c>
      <c r="BV154" s="39">
        <v>210</v>
      </c>
      <c r="BW154" s="39">
        <f t="shared" si="12"/>
        <v>1</v>
      </c>
      <c r="BX154" s="39">
        <f>IF(COUNTIF($C$2:C154,C154)=1,1,0)</f>
        <v>1</v>
      </c>
      <c r="BY154" s="39">
        <f t="shared" si="13"/>
        <v>0</v>
      </c>
      <c r="BZ154" s="39" t="b">
        <f t="shared" si="14"/>
        <v>0</v>
      </c>
      <c r="CA154" s="39" t="b">
        <f t="array" ref="CA154">ISNUMBER(SEARCH("Touch Screen",$AI154))</f>
        <v>0</v>
      </c>
      <c r="CB154" s="39" t="b">
        <f t="array" ref="CB154">ISNUMBER(SEARCH("Occupancy Sensor",$AI154))</f>
        <v>0</v>
      </c>
      <c r="CC154" s="39" t="b">
        <f t="array" ref="CC154">ISNUMBER(SEARCH("Full Network Connectivity",$AI154))</f>
        <v>0</v>
      </c>
      <c r="CD154" s="49">
        <f t="shared" si="15"/>
        <v>33.007679999999993</v>
      </c>
      <c r="CE154" s="50">
        <f t="shared" si="17"/>
        <v>1.4</v>
      </c>
      <c r="CF154" s="39">
        <f t="shared" si="16"/>
        <v>1</v>
      </c>
      <c r="CG154" s="49">
        <f>IF($BW154=1,($Q154*'2. Monitor Criteria'!$C$4)+('2. Monitor Criteria'!$D$4*'1. Data'!$CE154)+'2. Monitor Criteria'!$C$6,IF('1. Data'!$BW154=2,($Q154*'2. Monitor Criteria'!$C$4)+('2. Monitor Criteria'!$D$4*'1. Data'!$CE154)+'2. Monitor Criteria'!$D$6,IF('1. Data'!$BW154=5,($Q154*'2. Monitor Criteria'!$C$4)+('2. Monitor Criteria'!$D$4*'1. Data'!$CE154)+'2. Monitor Criteria'!$F$6,($Q154*'2. Monitor Criteria'!$C$4)+('2. Monitor Criteria'!$D$4*'1. Data'!$CE154)+'2. Monitor Criteria'!$E$6)))</f>
        <v>33.918080000000003</v>
      </c>
      <c r="CH154" s="51">
        <f>CD154-('2. Monitor Criteria'!$D$4*CE154)</f>
        <v>27.421679999999995</v>
      </c>
      <c r="CI154" s="49">
        <f>IF($BY154=0,CH154,IF($BY154=1,CH154-('2. Monitor Criteria'!$B$10*'1. Data'!CG154),CH154-('2. Monitor Criteria'!$C$10*'1. Data'!CG154)))</f>
        <v>27.421679999999995</v>
      </c>
      <c r="CJ154" s="51">
        <f>IF($CA154=TRUE,CI154-(CG154*'2. Monitor Criteria'!$E$10),CI154)</f>
        <v>27.421679999999995</v>
      </c>
      <c r="CK154" s="51">
        <f>IF($BZ154=TRUE,CJ154-('1. Data'!CG154*'2. Monitor Criteria'!$D$10),CJ154)</f>
        <v>27.421679999999995</v>
      </c>
    </row>
    <row r="155" spans="1:89" s="39" customFormat="1" ht="15.75" customHeight="1" x14ac:dyDescent="0.2">
      <c r="A155" s="39">
        <v>211</v>
      </c>
      <c r="B155" s="46" t="s">
        <v>334</v>
      </c>
      <c r="C155" s="46" t="s">
        <v>1173</v>
      </c>
      <c r="D155" s="47">
        <v>42977</v>
      </c>
      <c r="E155" s="46" t="s">
        <v>74</v>
      </c>
      <c r="F155" s="46" t="s">
        <v>103</v>
      </c>
      <c r="G155" s="46" t="s">
        <v>1309</v>
      </c>
      <c r="H155" s="46" t="s">
        <v>75</v>
      </c>
      <c r="I155" s="46" t="s">
        <v>88</v>
      </c>
      <c r="J155" s="46" t="s">
        <v>103</v>
      </c>
      <c r="K155" s="46" t="s">
        <v>77</v>
      </c>
      <c r="L155" s="46" t="s">
        <v>103</v>
      </c>
      <c r="M155" s="48">
        <v>1000</v>
      </c>
      <c r="N155" s="48">
        <v>9.3000000000000007</v>
      </c>
      <c r="O155" s="48">
        <v>17.100000000000001</v>
      </c>
      <c r="P155" s="48">
        <v>19.5</v>
      </c>
      <c r="Q155" s="48">
        <v>158.96</v>
      </c>
      <c r="R155" s="48">
        <v>1.78</v>
      </c>
      <c r="S155" s="48">
        <v>900</v>
      </c>
      <c r="T155" s="48">
        <v>1600</v>
      </c>
      <c r="U155" s="48">
        <v>1.4</v>
      </c>
      <c r="V155" s="48">
        <v>9059</v>
      </c>
      <c r="W155" s="48">
        <v>60</v>
      </c>
      <c r="X155" s="48">
        <v>33.5</v>
      </c>
      <c r="Y155" s="46" t="s">
        <v>83</v>
      </c>
      <c r="Z155" s="46" t="s">
        <v>83</v>
      </c>
      <c r="AA155" s="46"/>
      <c r="AB155" s="46"/>
      <c r="AC155" s="46" t="s">
        <v>81</v>
      </c>
      <c r="AD155" s="46" t="s">
        <v>80</v>
      </c>
      <c r="AE155" s="46" t="s">
        <v>355</v>
      </c>
      <c r="AF155" s="46" t="s">
        <v>103</v>
      </c>
      <c r="AG155" s="46" t="s">
        <v>99</v>
      </c>
      <c r="AH155" s="46" t="s">
        <v>103</v>
      </c>
      <c r="AI155" s="46" t="s">
        <v>99</v>
      </c>
      <c r="AJ155" s="46" t="s">
        <v>83</v>
      </c>
      <c r="AK155" s="46" t="s">
        <v>84</v>
      </c>
      <c r="AL155" s="46" t="s">
        <v>103</v>
      </c>
      <c r="AM155" s="46" t="s">
        <v>83</v>
      </c>
      <c r="AN155" s="46" t="s">
        <v>83</v>
      </c>
      <c r="AO155" s="46" t="s">
        <v>83</v>
      </c>
      <c r="AP155" s="46" t="s">
        <v>91</v>
      </c>
      <c r="AQ155" s="46" t="s">
        <v>103</v>
      </c>
      <c r="AR155" s="46" t="s">
        <v>81</v>
      </c>
      <c r="AS155" s="46" t="s">
        <v>86</v>
      </c>
      <c r="AT155" s="46" t="s">
        <v>103</v>
      </c>
      <c r="AU155" s="48">
        <v>0</v>
      </c>
      <c r="AV155" s="46" t="s">
        <v>81</v>
      </c>
      <c r="AW155" s="46" t="s">
        <v>80</v>
      </c>
      <c r="AX155" s="48">
        <v>250</v>
      </c>
      <c r="AY155" s="48">
        <v>261.8</v>
      </c>
      <c r="AZ155" s="48">
        <v>208.7</v>
      </c>
      <c r="BA155" s="48">
        <v>200</v>
      </c>
      <c r="BB155" s="46"/>
      <c r="BC155" s="46"/>
      <c r="BD155" s="48">
        <v>10.79</v>
      </c>
      <c r="BE155" s="46"/>
      <c r="BF155" s="48">
        <v>0.23</v>
      </c>
      <c r="BG155" s="48">
        <v>0.23</v>
      </c>
      <c r="BH155" s="46"/>
      <c r="BI155" s="48">
        <v>0.17</v>
      </c>
      <c r="BJ155" s="48">
        <v>34.380000000000003</v>
      </c>
      <c r="BK155" s="48">
        <v>34.380000000000003</v>
      </c>
      <c r="BL155" s="48">
        <v>41.7</v>
      </c>
      <c r="BM155" s="46"/>
      <c r="BN155" s="46"/>
      <c r="BO155" s="48">
        <v>0.23</v>
      </c>
      <c r="BP155" s="48">
        <v>0.28000000000000003</v>
      </c>
      <c r="BQ155" s="48">
        <v>0.28000000000000003</v>
      </c>
      <c r="BR155" s="48">
        <v>10.96</v>
      </c>
      <c r="BS155" s="48">
        <v>35.19</v>
      </c>
      <c r="BT155" s="46"/>
      <c r="BU155" s="48">
        <v>0</v>
      </c>
      <c r="BV155" s="39">
        <v>211</v>
      </c>
      <c r="BW155" s="39">
        <f t="shared" si="12"/>
        <v>1</v>
      </c>
      <c r="BX155" s="39">
        <f>IF(COUNTIF($C$2:C155,C155)=1,1,0)</f>
        <v>1</v>
      </c>
      <c r="BY155" s="39">
        <f t="shared" si="13"/>
        <v>0</v>
      </c>
      <c r="BZ155" s="39" t="b">
        <f t="shared" si="14"/>
        <v>0</v>
      </c>
      <c r="CA155" s="39" t="b">
        <f t="array" ref="CA155">ISNUMBER(SEARCH("Touch Screen",$AI155))</f>
        <v>0</v>
      </c>
      <c r="CB155" s="39" t="b">
        <f t="array" ref="CB155">ISNUMBER(SEARCH("Occupancy Sensor",$AI155))</f>
        <v>0</v>
      </c>
      <c r="CC155" s="39" t="b">
        <f t="array" ref="CC155">ISNUMBER(SEARCH("Full Network Connectivity",$AI155))</f>
        <v>0</v>
      </c>
      <c r="CD155" s="49">
        <f t="shared" si="15"/>
        <v>34.391759999999998</v>
      </c>
      <c r="CE155" s="50">
        <f t="shared" si="17"/>
        <v>1.4</v>
      </c>
      <c r="CF155" s="39">
        <f t="shared" si="16"/>
        <v>1</v>
      </c>
      <c r="CG155" s="49">
        <f>IF($BW155=1,($Q155*'2. Monitor Criteria'!$C$4)+('2. Monitor Criteria'!$D$4*'1. Data'!$CE155)+'2. Monitor Criteria'!$C$6,IF('1. Data'!$BW155=2,($Q155*'2. Monitor Criteria'!$C$4)+('2. Monitor Criteria'!$D$4*'1. Data'!$CE155)+'2. Monitor Criteria'!$D$6,IF('1. Data'!$BW155=5,($Q155*'2. Monitor Criteria'!$C$4)+('2. Monitor Criteria'!$D$4*'1. Data'!$CE155)+'2. Monitor Criteria'!$F$6,($Q155*'2. Monitor Criteria'!$C$4)+('2. Monitor Criteria'!$D$4*'1. Data'!$CE155)+'2. Monitor Criteria'!$E$6)))</f>
        <v>33.918080000000003</v>
      </c>
      <c r="CH155" s="51">
        <f>CD155-('2. Monitor Criteria'!$D$4*CE155)</f>
        <v>28.805759999999999</v>
      </c>
      <c r="CI155" s="49">
        <f>IF($BY155=0,CH155,IF($BY155=1,CH155-('2. Monitor Criteria'!$B$10*'1. Data'!CG155),CH155-('2. Monitor Criteria'!$C$10*'1. Data'!CG155)))</f>
        <v>28.805759999999999</v>
      </c>
      <c r="CJ155" s="51">
        <f>IF($CA155=TRUE,CI155-(CG155*'2. Monitor Criteria'!$E$10),CI155)</f>
        <v>28.805759999999999</v>
      </c>
      <c r="CK155" s="51">
        <f>IF($BZ155=TRUE,CJ155-('1. Data'!CG155*'2. Monitor Criteria'!$D$10),CJ155)</f>
        <v>28.805759999999999</v>
      </c>
    </row>
    <row r="156" spans="1:89" s="39" customFormat="1" ht="15.75" customHeight="1" x14ac:dyDescent="0.2">
      <c r="A156" s="39">
        <v>212</v>
      </c>
      <c r="B156" s="46" t="s">
        <v>334</v>
      </c>
      <c r="C156" s="46" t="s">
        <v>364</v>
      </c>
      <c r="D156" s="47">
        <v>42433</v>
      </c>
      <c r="E156" s="46" t="s">
        <v>74</v>
      </c>
      <c r="F156" s="46" t="s">
        <v>103</v>
      </c>
      <c r="G156" s="46" t="s">
        <v>1307</v>
      </c>
      <c r="H156" s="46" t="s">
        <v>75</v>
      </c>
      <c r="I156" s="46" t="s">
        <v>85</v>
      </c>
      <c r="J156" s="46" t="s">
        <v>119</v>
      </c>
      <c r="K156" s="46" t="s">
        <v>77</v>
      </c>
      <c r="L156" s="46" t="s">
        <v>103</v>
      </c>
      <c r="M156" s="48">
        <v>1000</v>
      </c>
      <c r="N156" s="48">
        <v>11.6</v>
      </c>
      <c r="O156" s="48">
        <v>18.600000000000001</v>
      </c>
      <c r="P156" s="48">
        <v>22</v>
      </c>
      <c r="Q156" s="48">
        <v>217.43</v>
      </c>
      <c r="R156" s="48">
        <v>1.6</v>
      </c>
      <c r="S156" s="48">
        <v>1050</v>
      </c>
      <c r="T156" s="48">
        <v>1680</v>
      </c>
      <c r="U156" s="48">
        <v>1.7</v>
      </c>
      <c r="V156" s="48">
        <v>8112</v>
      </c>
      <c r="W156" s="48">
        <v>60</v>
      </c>
      <c r="X156" s="48">
        <v>84</v>
      </c>
      <c r="Y156" s="46" t="s">
        <v>83</v>
      </c>
      <c r="Z156" s="46" t="s">
        <v>83</v>
      </c>
      <c r="AA156" s="46"/>
      <c r="AB156" s="46"/>
      <c r="AC156" s="46" t="s">
        <v>81</v>
      </c>
      <c r="AD156" s="46" t="s">
        <v>80</v>
      </c>
      <c r="AE156" s="46" t="s">
        <v>365</v>
      </c>
      <c r="AF156" s="46" t="s">
        <v>103</v>
      </c>
      <c r="AG156" s="46" t="s">
        <v>83</v>
      </c>
      <c r="AH156" s="46" t="s">
        <v>103</v>
      </c>
      <c r="AI156" s="46" t="s">
        <v>83</v>
      </c>
      <c r="AJ156" s="46" t="s">
        <v>83</v>
      </c>
      <c r="AK156" s="46" t="s">
        <v>84</v>
      </c>
      <c r="AL156" s="46" t="s">
        <v>103</v>
      </c>
      <c r="AM156" s="46" t="s">
        <v>83</v>
      </c>
      <c r="AN156" s="46" t="s">
        <v>83</v>
      </c>
      <c r="AO156" s="46" t="s">
        <v>83</v>
      </c>
      <c r="AP156" s="46" t="s">
        <v>91</v>
      </c>
      <c r="AQ156" s="46" t="s">
        <v>103</v>
      </c>
      <c r="AR156" s="46" t="s">
        <v>81</v>
      </c>
      <c r="AS156" s="46" t="s">
        <v>86</v>
      </c>
      <c r="AT156" s="46" t="s">
        <v>103</v>
      </c>
      <c r="AU156" s="48">
        <v>5</v>
      </c>
      <c r="AV156" s="46" t="s">
        <v>81</v>
      </c>
      <c r="AW156" s="46" t="s">
        <v>81</v>
      </c>
      <c r="AX156" s="48">
        <v>250</v>
      </c>
      <c r="AY156" s="48">
        <v>251</v>
      </c>
      <c r="AZ156" s="48">
        <v>227</v>
      </c>
      <c r="BA156" s="48">
        <v>200</v>
      </c>
      <c r="BB156" s="46"/>
      <c r="BC156" s="46"/>
      <c r="BD156" s="48">
        <v>15</v>
      </c>
      <c r="BE156" s="46"/>
      <c r="BF156" s="48">
        <v>0.25</v>
      </c>
      <c r="BG156" s="46"/>
      <c r="BH156" s="46"/>
      <c r="BI156" s="48">
        <v>0.23</v>
      </c>
      <c r="BJ156" s="48">
        <v>47.32</v>
      </c>
      <c r="BK156" s="48">
        <v>47.32</v>
      </c>
      <c r="BL156" s="48">
        <v>48.6</v>
      </c>
      <c r="BM156" s="46"/>
      <c r="BN156" s="46"/>
      <c r="BO156" s="48">
        <v>0.28000000000000003</v>
      </c>
      <c r="BP156" s="48">
        <v>0.28000000000000003</v>
      </c>
      <c r="BQ156" s="46"/>
      <c r="BR156" s="48">
        <v>15.32</v>
      </c>
      <c r="BS156" s="48">
        <v>48.56</v>
      </c>
      <c r="BT156" s="46"/>
      <c r="BU156" s="48">
        <v>0</v>
      </c>
      <c r="BV156" s="39">
        <v>212</v>
      </c>
      <c r="BW156" s="39">
        <f t="shared" si="12"/>
        <v>2</v>
      </c>
      <c r="BX156" s="39">
        <f>IF(COUNTIF($C$2:C156,C156)=1,1,0)</f>
        <v>1</v>
      </c>
      <c r="BY156" s="39">
        <f t="shared" si="13"/>
        <v>0</v>
      </c>
      <c r="BZ156" s="39" t="b">
        <f t="shared" si="14"/>
        <v>0</v>
      </c>
      <c r="CA156" s="39" t="b">
        <f t="array" ref="CA156">ISNUMBER(SEARCH("Touch Screen",$AI156))</f>
        <v>0</v>
      </c>
      <c r="CB156" s="39" t="b">
        <f t="array" ref="CB156">ISNUMBER(SEARCH("Occupancy Sensor",$AI156))</f>
        <v>0</v>
      </c>
      <c r="CC156" s="39" t="b">
        <f t="array" ref="CC156">ISNUMBER(SEARCH("Full Network Connectivity",$AI156))</f>
        <v>0</v>
      </c>
      <c r="CD156" s="49">
        <f t="shared" si="15"/>
        <v>47.413499999999999</v>
      </c>
      <c r="CE156" s="50">
        <f t="shared" si="17"/>
        <v>1.7</v>
      </c>
      <c r="CF156" s="39">
        <f t="shared" si="16"/>
        <v>2</v>
      </c>
      <c r="CG156" s="49">
        <f>IF($BW156=1,($Q156*'2. Monitor Criteria'!$C$4)+('2. Monitor Criteria'!$D$4*'1. Data'!$CE156)+'2. Monitor Criteria'!$C$6,IF('1. Data'!$BW156=2,($Q156*'2. Monitor Criteria'!$C$4)+('2. Monitor Criteria'!$D$4*'1. Data'!$CE156)+'2. Monitor Criteria'!$D$6,IF('1. Data'!$BW156=5,($Q156*'2. Monitor Criteria'!$C$4)+('2. Monitor Criteria'!$D$4*'1. Data'!$CE156)+'2. Monitor Criteria'!$F$6,($Q156*'2. Monitor Criteria'!$C$4)+('2. Monitor Criteria'!$D$4*'1. Data'!$CE156)+'2. Monitor Criteria'!$E$6)))</f>
        <v>43.53689</v>
      </c>
      <c r="CH156" s="51">
        <f>CD156-('2. Monitor Criteria'!$D$4*CE156)</f>
        <v>40.630499999999998</v>
      </c>
      <c r="CI156" s="49">
        <f>IF($BY156=0,CH156,IF($BY156=1,CH156-('2. Monitor Criteria'!$B$10*'1. Data'!CG156),CH156-('2. Monitor Criteria'!$C$10*'1. Data'!CG156)))</f>
        <v>40.630499999999998</v>
      </c>
      <c r="CJ156" s="51">
        <f>IF($CA156=TRUE,CI156-(CG156*'2. Monitor Criteria'!$E$10),CI156)</f>
        <v>40.630499999999998</v>
      </c>
      <c r="CK156" s="51">
        <f>IF($BZ156=TRUE,CJ156-('1. Data'!CG156*'2. Monitor Criteria'!$D$10),CJ156)</f>
        <v>40.630499999999998</v>
      </c>
    </row>
    <row r="157" spans="1:89" s="39" customFormat="1" ht="15.75" customHeight="1" x14ac:dyDescent="0.2">
      <c r="A157" s="39">
        <v>213</v>
      </c>
      <c r="B157" s="46" t="s">
        <v>334</v>
      </c>
      <c r="C157" s="46" t="s">
        <v>366</v>
      </c>
      <c r="D157" s="47">
        <v>42425</v>
      </c>
      <c r="E157" s="46" t="s">
        <v>74</v>
      </c>
      <c r="F157" s="46"/>
      <c r="G157" s="46" t="s">
        <v>1307</v>
      </c>
      <c r="H157" s="46" t="s">
        <v>75</v>
      </c>
      <c r="I157" s="46" t="s">
        <v>76</v>
      </c>
      <c r="J157" s="46"/>
      <c r="K157" s="46" t="s">
        <v>77</v>
      </c>
      <c r="L157" s="46"/>
      <c r="M157" s="48">
        <v>1000</v>
      </c>
      <c r="N157" s="48">
        <v>10.5</v>
      </c>
      <c r="O157" s="48">
        <v>18.7</v>
      </c>
      <c r="P157" s="48">
        <v>21.5</v>
      </c>
      <c r="Q157" s="48">
        <v>197.6</v>
      </c>
      <c r="R157" s="48">
        <v>1.78</v>
      </c>
      <c r="S157" s="48">
        <v>1080</v>
      </c>
      <c r="T157" s="48">
        <v>1920</v>
      </c>
      <c r="U157" s="48">
        <v>2.1</v>
      </c>
      <c r="V157" s="48">
        <v>10494</v>
      </c>
      <c r="W157" s="48">
        <v>60</v>
      </c>
      <c r="X157" s="48">
        <v>32.700000000000003</v>
      </c>
      <c r="Y157" s="46" t="s">
        <v>78</v>
      </c>
      <c r="Z157" s="46" t="s">
        <v>83</v>
      </c>
      <c r="AA157" s="46"/>
      <c r="AB157" s="46"/>
      <c r="AC157" s="46" t="s">
        <v>81</v>
      </c>
      <c r="AD157" s="46" t="s">
        <v>81</v>
      </c>
      <c r="AE157" s="46" t="s">
        <v>208</v>
      </c>
      <c r="AF157" s="46"/>
      <c r="AG157" s="46" t="s">
        <v>83</v>
      </c>
      <c r="AH157" s="46"/>
      <c r="AI157" s="46" t="s">
        <v>83</v>
      </c>
      <c r="AJ157" s="46" t="s">
        <v>83</v>
      </c>
      <c r="AK157" s="46" t="s">
        <v>84</v>
      </c>
      <c r="AL157" s="46"/>
      <c r="AM157" s="46" t="s">
        <v>83</v>
      </c>
      <c r="AN157" s="46" t="s">
        <v>83</v>
      </c>
      <c r="AO157" s="46" t="s">
        <v>83</v>
      </c>
      <c r="AP157" s="46" t="s">
        <v>91</v>
      </c>
      <c r="AQ157" s="46"/>
      <c r="AR157" s="46" t="s">
        <v>81</v>
      </c>
      <c r="AS157" s="46" t="s">
        <v>86</v>
      </c>
      <c r="AT157" s="46"/>
      <c r="AU157" s="48">
        <v>5</v>
      </c>
      <c r="AV157" s="46" t="s">
        <v>81</v>
      </c>
      <c r="AW157" s="46" t="s">
        <v>80</v>
      </c>
      <c r="AX157" s="48">
        <v>250</v>
      </c>
      <c r="AY157" s="48">
        <v>194.4</v>
      </c>
      <c r="AZ157" s="48">
        <v>98.9</v>
      </c>
      <c r="BA157" s="48">
        <v>194.4</v>
      </c>
      <c r="BB157" s="46"/>
      <c r="BC157" s="46"/>
      <c r="BD157" s="48">
        <v>14.79</v>
      </c>
      <c r="BE157" s="46"/>
      <c r="BF157" s="48">
        <v>0.22</v>
      </c>
      <c r="BG157" s="48">
        <v>0.19</v>
      </c>
      <c r="BH157" s="46"/>
      <c r="BI157" s="48">
        <v>0.17</v>
      </c>
      <c r="BJ157" s="48">
        <v>46.6</v>
      </c>
      <c r="BK157" s="48">
        <v>46.6</v>
      </c>
      <c r="BL157" s="48">
        <v>50.6</v>
      </c>
      <c r="BM157" s="46"/>
      <c r="BN157" s="46"/>
      <c r="BO157" s="48">
        <v>0.18</v>
      </c>
      <c r="BP157" s="48">
        <v>0.23</v>
      </c>
      <c r="BQ157" s="48">
        <v>0.21</v>
      </c>
      <c r="BR157" s="48">
        <v>14.63</v>
      </c>
      <c r="BS157" s="48">
        <v>46.2</v>
      </c>
      <c r="BT157" s="46"/>
      <c r="BU157" s="48">
        <v>0</v>
      </c>
      <c r="BV157" s="39">
        <v>213</v>
      </c>
      <c r="BW157" s="39">
        <f t="shared" si="12"/>
        <v>2</v>
      </c>
      <c r="BX157" s="39">
        <f>IF(COUNTIF($C$2:C157,C157)=1,1,0)</f>
        <v>1</v>
      </c>
      <c r="BY157" s="39">
        <f t="shared" si="13"/>
        <v>0</v>
      </c>
      <c r="BZ157" s="39" t="b">
        <f t="shared" si="14"/>
        <v>0</v>
      </c>
      <c r="CA157" s="39" t="b">
        <f t="array" ref="CA157">ISNUMBER(SEARCH("Touch Screen",$AI157))</f>
        <v>0</v>
      </c>
      <c r="CB157" s="39" t="b">
        <f t="array" ref="CB157">ISNUMBER(SEARCH("Occupancy Sensor",$AI157))</f>
        <v>0</v>
      </c>
      <c r="CC157" s="39" t="b">
        <f t="array" ref="CC157">ISNUMBER(SEARCH("Full Network Connectivity",$AI157))</f>
        <v>0</v>
      </c>
      <c r="CD157" s="49">
        <f t="shared" si="15"/>
        <v>46.598819999999989</v>
      </c>
      <c r="CE157" s="50">
        <f t="shared" si="17"/>
        <v>2.1</v>
      </c>
      <c r="CF157" s="39">
        <f t="shared" si="16"/>
        <v>2</v>
      </c>
      <c r="CG157" s="49">
        <f>IF($BW157=1,($Q157*'2. Monitor Criteria'!$C$4)+('2. Monitor Criteria'!$D$4*'1. Data'!$CE157)+'2. Monitor Criteria'!$C$6,IF('1. Data'!$BW157=2,($Q157*'2. Monitor Criteria'!$C$4)+('2. Monitor Criteria'!$D$4*'1. Data'!$CE157)+'2. Monitor Criteria'!$D$6,IF('1. Data'!$BW157=5,($Q157*'2. Monitor Criteria'!$C$4)+('2. Monitor Criteria'!$D$4*'1. Data'!$CE157)+'2. Monitor Criteria'!$F$6,($Q157*'2. Monitor Criteria'!$C$4)+('2. Monitor Criteria'!$D$4*'1. Data'!$CE157)+'2. Monitor Criteria'!$E$6)))</f>
        <v>42.693800000000003</v>
      </c>
      <c r="CH157" s="51">
        <f>CD157-('2. Monitor Criteria'!$D$4*CE157)</f>
        <v>38.219819999999984</v>
      </c>
      <c r="CI157" s="49">
        <f>IF($BY157=0,CH157,IF($BY157=1,CH157-('2. Monitor Criteria'!$B$10*'1. Data'!CG157),CH157-('2. Monitor Criteria'!$C$10*'1. Data'!CG157)))</f>
        <v>38.219819999999984</v>
      </c>
      <c r="CJ157" s="51">
        <f>IF($CA157=TRUE,CI157-(CG157*'2. Monitor Criteria'!$E$10),CI157)</f>
        <v>38.219819999999984</v>
      </c>
      <c r="CK157" s="51">
        <f>IF($BZ157=TRUE,CJ157-('1. Data'!CG157*'2. Monitor Criteria'!$D$10),CJ157)</f>
        <v>38.219819999999984</v>
      </c>
    </row>
    <row r="158" spans="1:89" s="39" customFormat="1" ht="15.75" customHeight="1" x14ac:dyDescent="0.2">
      <c r="A158" s="39">
        <v>214</v>
      </c>
      <c r="B158" s="46" t="s">
        <v>334</v>
      </c>
      <c r="C158" s="46" t="s">
        <v>367</v>
      </c>
      <c r="D158" s="47">
        <v>42433</v>
      </c>
      <c r="E158" s="46" t="s">
        <v>74</v>
      </c>
      <c r="F158" s="46" t="s">
        <v>103</v>
      </c>
      <c r="G158" s="46" t="s">
        <v>1307</v>
      </c>
      <c r="H158" s="46" t="s">
        <v>75</v>
      </c>
      <c r="I158" s="46" t="s">
        <v>85</v>
      </c>
      <c r="J158" s="46" t="s">
        <v>119</v>
      </c>
      <c r="K158" s="46" t="s">
        <v>77</v>
      </c>
      <c r="L158" s="46" t="s">
        <v>103</v>
      </c>
      <c r="M158" s="48">
        <v>1000</v>
      </c>
      <c r="N158" s="48">
        <v>10.5</v>
      </c>
      <c r="O158" s="48">
        <v>18.7</v>
      </c>
      <c r="P158" s="48">
        <v>21.5</v>
      </c>
      <c r="Q158" s="48">
        <v>196.35</v>
      </c>
      <c r="R158" s="48">
        <v>1.7</v>
      </c>
      <c r="S158" s="48">
        <v>1080</v>
      </c>
      <c r="T158" s="48">
        <v>1920</v>
      </c>
      <c r="U158" s="48">
        <v>2.1</v>
      </c>
      <c r="V158" s="48">
        <v>10493</v>
      </c>
      <c r="W158" s="48">
        <v>60</v>
      </c>
      <c r="X158" s="48">
        <v>84</v>
      </c>
      <c r="Y158" s="46" t="s">
        <v>83</v>
      </c>
      <c r="Z158" s="46" t="s">
        <v>83</v>
      </c>
      <c r="AA158" s="46"/>
      <c r="AB158" s="46"/>
      <c r="AC158" s="46" t="s">
        <v>81</v>
      </c>
      <c r="AD158" s="46" t="s">
        <v>80</v>
      </c>
      <c r="AE158" s="46" t="s">
        <v>365</v>
      </c>
      <c r="AF158" s="46" t="s">
        <v>103</v>
      </c>
      <c r="AG158" s="46" t="s">
        <v>83</v>
      </c>
      <c r="AH158" s="46" t="s">
        <v>103</v>
      </c>
      <c r="AI158" s="46" t="s">
        <v>83</v>
      </c>
      <c r="AJ158" s="46" t="s">
        <v>83</v>
      </c>
      <c r="AK158" s="46" t="s">
        <v>84</v>
      </c>
      <c r="AL158" s="46" t="s">
        <v>103</v>
      </c>
      <c r="AM158" s="46" t="s">
        <v>83</v>
      </c>
      <c r="AN158" s="46" t="s">
        <v>83</v>
      </c>
      <c r="AO158" s="46" t="s">
        <v>83</v>
      </c>
      <c r="AP158" s="46" t="s">
        <v>91</v>
      </c>
      <c r="AQ158" s="46" t="s">
        <v>103</v>
      </c>
      <c r="AR158" s="46" t="s">
        <v>81</v>
      </c>
      <c r="AS158" s="46" t="s">
        <v>86</v>
      </c>
      <c r="AT158" s="46" t="s">
        <v>103</v>
      </c>
      <c r="AU158" s="48">
        <v>5</v>
      </c>
      <c r="AV158" s="46" t="s">
        <v>81</v>
      </c>
      <c r="AW158" s="46" t="s">
        <v>81</v>
      </c>
      <c r="AX158" s="48">
        <v>250</v>
      </c>
      <c r="AY158" s="48">
        <v>239</v>
      </c>
      <c r="AZ158" s="48">
        <v>226</v>
      </c>
      <c r="BA158" s="48">
        <v>200</v>
      </c>
      <c r="BB158" s="46"/>
      <c r="BC158" s="46"/>
      <c r="BD158" s="48">
        <v>14.86</v>
      </c>
      <c r="BE158" s="46"/>
      <c r="BF158" s="48">
        <v>0.25</v>
      </c>
      <c r="BG158" s="46"/>
      <c r="BH158" s="46"/>
      <c r="BI158" s="48">
        <v>0.16</v>
      </c>
      <c r="BJ158" s="48">
        <v>46.95</v>
      </c>
      <c r="BK158" s="48">
        <v>46.95</v>
      </c>
      <c r="BL158" s="48">
        <v>50.5</v>
      </c>
      <c r="BM158" s="46"/>
      <c r="BN158" s="46"/>
      <c r="BO158" s="48">
        <v>0.22</v>
      </c>
      <c r="BP158" s="48">
        <v>0.28999999999999998</v>
      </c>
      <c r="BQ158" s="46"/>
      <c r="BR158" s="48">
        <v>14.74</v>
      </c>
      <c r="BS158" s="48">
        <v>46.84</v>
      </c>
      <c r="BT158" s="46"/>
      <c r="BU158" s="48">
        <v>0</v>
      </c>
      <c r="BV158" s="39">
        <v>214</v>
      </c>
      <c r="BW158" s="39">
        <f t="shared" si="12"/>
        <v>2</v>
      </c>
      <c r="BX158" s="39">
        <f>IF(COUNTIF($C$2:C158,C158)=1,1,0)</f>
        <v>1</v>
      </c>
      <c r="BY158" s="39">
        <f t="shared" si="13"/>
        <v>0</v>
      </c>
      <c r="BZ158" s="39" t="b">
        <f t="shared" si="14"/>
        <v>0</v>
      </c>
      <c r="CA158" s="39" t="b">
        <f t="array" ref="CA158">ISNUMBER(SEARCH("Touch Screen",$AI158))</f>
        <v>0</v>
      </c>
      <c r="CB158" s="39" t="b">
        <f t="array" ref="CB158">ISNUMBER(SEARCH("Occupancy Sensor",$AI158))</f>
        <v>0</v>
      </c>
      <c r="CC158" s="39" t="b">
        <f t="array" ref="CC158">ISNUMBER(SEARCH("Full Network Connectivity",$AI158))</f>
        <v>0</v>
      </c>
      <c r="CD158" s="49">
        <f t="shared" si="15"/>
        <v>46.984259999999992</v>
      </c>
      <c r="CE158" s="50">
        <f t="shared" si="17"/>
        <v>2.1</v>
      </c>
      <c r="CF158" s="39">
        <f t="shared" si="16"/>
        <v>2</v>
      </c>
      <c r="CG158" s="49">
        <f>IF($BW158=1,($Q158*'2. Monitor Criteria'!$C$4)+('2. Monitor Criteria'!$D$4*'1. Data'!$CE158)+'2. Monitor Criteria'!$C$6,IF('1. Data'!$BW158=2,($Q158*'2. Monitor Criteria'!$C$4)+('2. Monitor Criteria'!$D$4*'1. Data'!$CE158)+'2. Monitor Criteria'!$D$6,IF('1. Data'!$BW158=5,($Q158*'2. Monitor Criteria'!$C$4)+('2. Monitor Criteria'!$D$4*'1. Data'!$CE158)+'2. Monitor Criteria'!$F$6,($Q158*'2. Monitor Criteria'!$C$4)+('2. Monitor Criteria'!$D$4*'1. Data'!$CE158)+'2. Monitor Criteria'!$E$6)))</f>
        <v>42.540050000000001</v>
      </c>
      <c r="CH158" s="51">
        <f>CD158-('2. Monitor Criteria'!$D$4*CE158)</f>
        <v>38.605259999999987</v>
      </c>
      <c r="CI158" s="49">
        <f>IF($BY158=0,CH158,IF($BY158=1,CH158-('2. Monitor Criteria'!$B$10*'1. Data'!CG158),CH158-('2. Monitor Criteria'!$C$10*'1. Data'!CG158)))</f>
        <v>38.605259999999987</v>
      </c>
      <c r="CJ158" s="51">
        <f>IF($CA158=TRUE,CI158-(CG158*'2. Monitor Criteria'!$E$10),CI158)</f>
        <v>38.605259999999987</v>
      </c>
      <c r="CK158" s="51">
        <f>IF($BZ158=TRUE,CJ158-('1. Data'!CG158*'2. Monitor Criteria'!$D$10),CJ158)</f>
        <v>38.605259999999987</v>
      </c>
    </row>
    <row r="159" spans="1:89" s="39" customFormat="1" ht="15.75" customHeight="1" x14ac:dyDescent="0.2">
      <c r="A159" s="39">
        <v>215</v>
      </c>
      <c r="B159" s="46" t="s">
        <v>334</v>
      </c>
      <c r="C159" s="46" t="s">
        <v>368</v>
      </c>
      <c r="D159" s="47">
        <v>42467</v>
      </c>
      <c r="E159" s="46" t="s">
        <v>74</v>
      </c>
      <c r="F159" s="46"/>
      <c r="G159" s="46" t="s">
        <v>1307</v>
      </c>
      <c r="H159" s="46" t="s">
        <v>75</v>
      </c>
      <c r="I159" s="46" t="s">
        <v>88</v>
      </c>
      <c r="J159" s="46"/>
      <c r="K159" s="46" t="s">
        <v>77</v>
      </c>
      <c r="L159" s="46"/>
      <c r="M159" s="48">
        <v>1000</v>
      </c>
      <c r="N159" s="48">
        <v>11.7</v>
      </c>
      <c r="O159" s="48">
        <v>18.7</v>
      </c>
      <c r="P159" s="48">
        <v>22</v>
      </c>
      <c r="Q159" s="48">
        <v>217.53</v>
      </c>
      <c r="R159" s="48">
        <v>1.6</v>
      </c>
      <c r="S159" s="48">
        <v>1050</v>
      </c>
      <c r="T159" s="48">
        <v>1680</v>
      </c>
      <c r="U159" s="48">
        <v>1.8</v>
      </c>
      <c r="V159" s="48">
        <v>8109</v>
      </c>
      <c r="W159" s="48">
        <v>60</v>
      </c>
      <c r="X159" s="48">
        <v>0.3</v>
      </c>
      <c r="Y159" s="46" t="s">
        <v>78</v>
      </c>
      <c r="Z159" s="46" t="s">
        <v>83</v>
      </c>
      <c r="AA159" s="46"/>
      <c r="AB159" s="46"/>
      <c r="AC159" s="46" t="s">
        <v>81</v>
      </c>
      <c r="AD159" s="46" t="s">
        <v>80</v>
      </c>
      <c r="AE159" s="46" t="s">
        <v>355</v>
      </c>
      <c r="AF159" s="46"/>
      <c r="AG159" s="46" t="s">
        <v>83</v>
      </c>
      <c r="AH159" s="46"/>
      <c r="AI159" s="46" t="s">
        <v>83</v>
      </c>
      <c r="AJ159" s="46" t="s">
        <v>83</v>
      </c>
      <c r="AK159" s="46" t="s">
        <v>84</v>
      </c>
      <c r="AL159" s="46"/>
      <c r="AM159" s="46" t="s">
        <v>83</v>
      </c>
      <c r="AN159" s="46" t="s">
        <v>83</v>
      </c>
      <c r="AO159" s="46" t="s">
        <v>83</v>
      </c>
      <c r="AP159" s="46" t="s">
        <v>91</v>
      </c>
      <c r="AQ159" s="46"/>
      <c r="AR159" s="46" t="s">
        <v>81</v>
      </c>
      <c r="AS159" s="46" t="s">
        <v>86</v>
      </c>
      <c r="AT159" s="46"/>
      <c r="AU159" s="48">
        <v>5</v>
      </c>
      <c r="AV159" s="46" t="s">
        <v>81</v>
      </c>
      <c r="AW159" s="46" t="s">
        <v>81</v>
      </c>
      <c r="AX159" s="48">
        <v>250</v>
      </c>
      <c r="AY159" s="48">
        <v>253.5</v>
      </c>
      <c r="AZ159" s="48">
        <v>191.5</v>
      </c>
      <c r="BA159" s="48">
        <v>200.1</v>
      </c>
      <c r="BB159" s="46"/>
      <c r="BC159" s="46"/>
      <c r="BD159" s="48">
        <v>12.98</v>
      </c>
      <c r="BE159" s="46"/>
      <c r="BF159" s="48">
        <v>0.16</v>
      </c>
      <c r="BG159" s="48">
        <v>0.11</v>
      </c>
      <c r="BH159" s="46"/>
      <c r="BI159" s="48">
        <v>0.09</v>
      </c>
      <c r="BJ159" s="48">
        <v>40.71</v>
      </c>
      <c r="BK159" s="48">
        <v>40.71</v>
      </c>
      <c r="BL159" s="48">
        <v>48.7</v>
      </c>
      <c r="BM159" s="46"/>
      <c r="BN159" s="46"/>
      <c r="BO159" s="48">
        <v>0.15</v>
      </c>
      <c r="BP159" s="48">
        <v>0.22</v>
      </c>
      <c r="BQ159" s="48">
        <v>0.17</v>
      </c>
      <c r="BR159" s="48">
        <v>13.01</v>
      </c>
      <c r="BS159" s="48">
        <v>41.14</v>
      </c>
      <c r="BT159" s="46"/>
      <c r="BU159" s="48">
        <v>0</v>
      </c>
      <c r="BV159" s="39">
        <v>215</v>
      </c>
      <c r="BW159" s="39">
        <f t="shared" si="12"/>
        <v>2</v>
      </c>
      <c r="BX159" s="39">
        <f>IF(COUNTIF($C$2:C159,C159)=1,1,0)</f>
        <v>1</v>
      </c>
      <c r="BY159" s="39">
        <f t="shared" si="13"/>
        <v>0</v>
      </c>
      <c r="BZ159" s="39" t="b">
        <f t="shared" si="14"/>
        <v>0</v>
      </c>
      <c r="CA159" s="39" t="b">
        <f t="array" ref="CA159">ISNUMBER(SEARCH("Touch Screen",$AI159))</f>
        <v>0</v>
      </c>
      <c r="CB159" s="39" t="b">
        <f t="array" ref="CB159">ISNUMBER(SEARCH("Occupancy Sensor",$AI159))</f>
        <v>0</v>
      </c>
      <c r="CC159" s="39" t="b">
        <f t="array" ref="CC159">ISNUMBER(SEARCH("Full Network Connectivity",$AI159))</f>
        <v>0</v>
      </c>
      <c r="CD159" s="49">
        <f t="shared" si="15"/>
        <v>40.707720000000002</v>
      </c>
      <c r="CE159" s="50">
        <f t="shared" si="17"/>
        <v>1.8</v>
      </c>
      <c r="CF159" s="39">
        <f t="shared" si="16"/>
        <v>2</v>
      </c>
      <c r="CG159" s="49">
        <f>IF($BW159=1,($Q159*'2. Monitor Criteria'!$C$4)+('2. Monitor Criteria'!$D$4*'1. Data'!$CE159)+'2. Monitor Criteria'!$C$6,IF('1. Data'!$BW159=2,($Q159*'2. Monitor Criteria'!$C$4)+('2. Monitor Criteria'!$D$4*'1. Data'!$CE159)+'2. Monitor Criteria'!$D$6,IF('1. Data'!$BW159=5,($Q159*'2. Monitor Criteria'!$C$4)+('2. Monitor Criteria'!$D$4*'1. Data'!$CE159)+'2. Monitor Criteria'!$F$6,($Q159*'2. Monitor Criteria'!$C$4)+('2. Monitor Criteria'!$D$4*'1. Data'!$CE159)+'2. Monitor Criteria'!$E$6)))</f>
        <v>43.948189999999997</v>
      </c>
      <c r="CH159" s="51">
        <f>CD159-('2. Monitor Criteria'!$D$4*CE159)</f>
        <v>33.52572</v>
      </c>
      <c r="CI159" s="49">
        <f>IF($BY159=0,CH159,IF($BY159=1,CH159-('2. Monitor Criteria'!$B$10*'1. Data'!CG159),CH159-('2. Monitor Criteria'!$C$10*'1. Data'!CG159)))</f>
        <v>33.52572</v>
      </c>
      <c r="CJ159" s="51">
        <f>IF($CA159=TRUE,CI159-(CG159*'2. Monitor Criteria'!$E$10),CI159)</f>
        <v>33.52572</v>
      </c>
      <c r="CK159" s="51">
        <f>IF($BZ159=TRUE,CJ159-('1. Data'!CG159*'2. Monitor Criteria'!$D$10),CJ159)</f>
        <v>33.52572</v>
      </c>
    </row>
    <row r="160" spans="1:89" s="39" customFormat="1" ht="15.75" customHeight="1" x14ac:dyDescent="0.2">
      <c r="A160" s="39">
        <v>216</v>
      </c>
      <c r="B160" s="46" t="s">
        <v>334</v>
      </c>
      <c r="C160" s="46" t="s">
        <v>369</v>
      </c>
      <c r="D160" s="47">
        <v>41514</v>
      </c>
      <c r="E160" s="46" t="s">
        <v>74</v>
      </c>
      <c r="F160" s="46"/>
      <c r="G160" s="46" t="s">
        <v>1307</v>
      </c>
      <c r="H160" s="46" t="s">
        <v>75</v>
      </c>
      <c r="I160" s="46" t="s">
        <v>76</v>
      </c>
      <c r="J160" s="46"/>
      <c r="K160" s="46" t="s">
        <v>77</v>
      </c>
      <c r="L160" s="46"/>
      <c r="M160" s="48">
        <v>1000</v>
      </c>
      <c r="N160" s="48">
        <v>11.3</v>
      </c>
      <c r="O160" s="48">
        <v>20</v>
      </c>
      <c r="P160" s="48">
        <v>23</v>
      </c>
      <c r="Q160" s="48">
        <v>226.04</v>
      </c>
      <c r="R160" s="48">
        <v>1.78</v>
      </c>
      <c r="S160" s="48">
        <v>1080</v>
      </c>
      <c r="T160" s="48">
        <v>1920</v>
      </c>
      <c r="U160" s="48">
        <v>2.1</v>
      </c>
      <c r="V160" s="48">
        <v>9174</v>
      </c>
      <c r="W160" s="48">
        <v>60</v>
      </c>
      <c r="X160" s="48">
        <v>0.3</v>
      </c>
      <c r="Y160" s="46" t="s">
        <v>83</v>
      </c>
      <c r="Z160" s="46" t="s">
        <v>83</v>
      </c>
      <c r="AA160" s="46"/>
      <c r="AB160" s="46"/>
      <c r="AC160" s="46" t="s">
        <v>80</v>
      </c>
      <c r="AD160" s="46" t="s">
        <v>80</v>
      </c>
      <c r="AE160" s="46" t="s">
        <v>370</v>
      </c>
      <c r="AF160" s="46" t="s">
        <v>371</v>
      </c>
      <c r="AG160" s="46" t="s">
        <v>83</v>
      </c>
      <c r="AH160" s="46"/>
      <c r="AI160" s="46" t="s">
        <v>83</v>
      </c>
      <c r="AJ160" s="46" t="s">
        <v>83</v>
      </c>
      <c r="AK160" s="46" t="s">
        <v>84</v>
      </c>
      <c r="AL160" s="46" t="s">
        <v>371</v>
      </c>
      <c r="AM160" s="46" t="s">
        <v>83</v>
      </c>
      <c r="AN160" s="46" t="s">
        <v>83</v>
      </c>
      <c r="AO160" s="46" t="s">
        <v>83</v>
      </c>
      <c r="AP160" s="46" t="s">
        <v>91</v>
      </c>
      <c r="AQ160" s="46"/>
      <c r="AR160" s="46" t="s">
        <v>81</v>
      </c>
      <c r="AS160" s="46" t="s">
        <v>86</v>
      </c>
      <c r="AT160" s="46"/>
      <c r="AU160" s="48">
        <v>5</v>
      </c>
      <c r="AV160" s="46" t="s">
        <v>81</v>
      </c>
      <c r="AW160" s="46" t="s">
        <v>81</v>
      </c>
      <c r="AX160" s="48">
        <v>300</v>
      </c>
      <c r="AY160" s="48">
        <v>256.39999999999998</v>
      </c>
      <c r="AZ160" s="48">
        <v>173.7</v>
      </c>
      <c r="BA160" s="48">
        <v>201.5</v>
      </c>
      <c r="BB160" s="46"/>
      <c r="BC160" s="46"/>
      <c r="BD160" s="48">
        <v>15.63</v>
      </c>
      <c r="BE160" s="46"/>
      <c r="BF160" s="48">
        <v>1.03</v>
      </c>
      <c r="BG160" s="48">
        <v>0.26</v>
      </c>
      <c r="BH160" s="46"/>
      <c r="BI160" s="48">
        <v>0.23</v>
      </c>
      <c r="BJ160" s="48">
        <v>53.79</v>
      </c>
      <c r="BK160" s="48">
        <v>53.79</v>
      </c>
      <c r="BL160" s="48">
        <v>58.45</v>
      </c>
      <c r="BM160" s="46"/>
      <c r="BN160" s="46"/>
      <c r="BO160" s="48">
        <v>0.24</v>
      </c>
      <c r="BP160" s="48">
        <v>1.03</v>
      </c>
      <c r="BQ160" s="48">
        <v>0.27</v>
      </c>
      <c r="BR160" s="48">
        <v>15.88</v>
      </c>
      <c r="BS160" s="48">
        <v>54.55</v>
      </c>
      <c r="BT160" s="46"/>
      <c r="BU160" s="48">
        <v>0</v>
      </c>
      <c r="BV160" s="39">
        <v>216</v>
      </c>
      <c r="BW160" s="39">
        <f t="shared" si="12"/>
        <v>3</v>
      </c>
      <c r="BX160" s="39">
        <f>IF(COUNTIF($C$2:C160,C160)=1,1,0)</f>
        <v>1</v>
      </c>
      <c r="BY160" s="39">
        <f t="shared" si="13"/>
        <v>0</v>
      </c>
      <c r="BZ160" s="39" t="b">
        <f t="shared" si="14"/>
        <v>0</v>
      </c>
      <c r="CA160" s="39" t="b">
        <f t="array" ref="CA160">ISNUMBER(SEARCH("Touch Screen",$AI160))</f>
        <v>0</v>
      </c>
      <c r="CB160" s="39" t="b">
        <f t="array" ref="CB160">ISNUMBER(SEARCH("Occupancy Sensor",$AI160))</f>
        <v>0</v>
      </c>
      <c r="CC160" s="39" t="b">
        <f t="array" ref="CC160">ISNUMBER(SEARCH("Full Network Connectivity",$AI160))</f>
        <v>0</v>
      </c>
      <c r="CD160" s="49">
        <f t="shared" si="15"/>
        <v>53.7864</v>
      </c>
      <c r="CE160" s="50">
        <f t="shared" si="17"/>
        <v>2.1</v>
      </c>
      <c r="CF160" s="39">
        <f t="shared" si="16"/>
        <v>3</v>
      </c>
      <c r="CG160" s="49">
        <f>IF($BW160=1,($Q160*'2. Monitor Criteria'!$C$4)+('2. Monitor Criteria'!$D$4*'1. Data'!$CE160)+'2. Monitor Criteria'!$C$6,IF('1. Data'!$BW160=2,($Q160*'2. Monitor Criteria'!$C$4)+('2. Monitor Criteria'!$D$4*'1. Data'!$CE160)+'2. Monitor Criteria'!$D$6,IF('1. Data'!$BW160=5,($Q160*'2. Monitor Criteria'!$C$4)+('2. Monitor Criteria'!$D$4*'1. Data'!$CE160)+'2. Monitor Criteria'!$F$6,($Q160*'2. Monitor Criteria'!$C$4)+('2. Monitor Criteria'!$D$4*'1. Data'!$CE160)+'2. Monitor Criteria'!$E$6)))</f>
        <v>44.661920000000009</v>
      </c>
      <c r="CH160" s="51">
        <f>CD160-('2. Monitor Criteria'!$D$4*CE160)</f>
        <v>45.407399999999996</v>
      </c>
      <c r="CI160" s="49">
        <f>IF($BY160=0,CH160,IF($BY160=1,CH160-('2. Monitor Criteria'!$B$10*'1. Data'!CG160),CH160-('2. Monitor Criteria'!$C$10*'1. Data'!CG160)))</f>
        <v>45.407399999999996</v>
      </c>
      <c r="CJ160" s="51">
        <f>IF($CA160=TRUE,CI160-(CG160*'2. Monitor Criteria'!$E$10),CI160)</f>
        <v>45.407399999999996</v>
      </c>
      <c r="CK160" s="51">
        <f>IF($BZ160=TRUE,CJ160-('1. Data'!CG160*'2. Monitor Criteria'!$D$10),CJ160)</f>
        <v>45.407399999999996</v>
      </c>
    </row>
    <row r="161" spans="1:89" s="39" customFormat="1" ht="15.75" customHeight="1" x14ac:dyDescent="0.2">
      <c r="A161" s="39">
        <v>217</v>
      </c>
      <c r="B161" s="46" t="s">
        <v>334</v>
      </c>
      <c r="C161" s="46" t="s">
        <v>372</v>
      </c>
      <c r="D161" s="47">
        <v>42425</v>
      </c>
      <c r="E161" s="46" t="s">
        <v>74</v>
      </c>
      <c r="F161" s="46"/>
      <c r="G161" s="46" t="s">
        <v>1307</v>
      </c>
      <c r="H161" s="46" t="s">
        <v>75</v>
      </c>
      <c r="I161" s="46" t="s">
        <v>88</v>
      </c>
      <c r="J161" s="46"/>
      <c r="K161" s="46" t="s">
        <v>77</v>
      </c>
      <c r="L161" s="46"/>
      <c r="M161" s="48">
        <v>1000</v>
      </c>
      <c r="N161" s="48">
        <v>11.3</v>
      </c>
      <c r="O161" s="48">
        <v>20</v>
      </c>
      <c r="P161" s="48">
        <v>23</v>
      </c>
      <c r="Q161" s="48">
        <v>226.05</v>
      </c>
      <c r="R161" s="48">
        <v>1.78</v>
      </c>
      <c r="S161" s="48">
        <v>1080</v>
      </c>
      <c r="T161" s="48">
        <v>1920</v>
      </c>
      <c r="U161" s="48">
        <v>2.1</v>
      </c>
      <c r="V161" s="48">
        <v>9173</v>
      </c>
      <c r="W161" s="48">
        <v>60</v>
      </c>
      <c r="X161" s="48">
        <v>35.700000000000003</v>
      </c>
      <c r="Y161" s="46" t="s">
        <v>78</v>
      </c>
      <c r="Z161" s="46" t="s">
        <v>83</v>
      </c>
      <c r="AA161" s="46"/>
      <c r="AB161" s="46"/>
      <c r="AC161" s="46" t="s">
        <v>81</v>
      </c>
      <c r="AD161" s="46" t="s">
        <v>81</v>
      </c>
      <c r="AE161" s="46" t="s">
        <v>208</v>
      </c>
      <c r="AF161" s="46"/>
      <c r="AG161" s="46" t="s">
        <v>83</v>
      </c>
      <c r="AH161" s="46"/>
      <c r="AI161" s="46" t="s">
        <v>83</v>
      </c>
      <c r="AJ161" s="46" t="s">
        <v>83</v>
      </c>
      <c r="AK161" s="46" t="s">
        <v>84</v>
      </c>
      <c r="AL161" s="46"/>
      <c r="AM161" s="46" t="s">
        <v>83</v>
      </c>
      <c r="AN161" s="46" t="s">
        <v>83</v>
      </c>
      <c r="AO161" s="46" t="s">
        <v>83</v>
      </c>
      <c r="AP161" s="46" t="s">
        <v>91</v>
      </c>
      <c r="AQ161" s="46"/>
      <c r="AR161" s="46" t="s">
        <v>81</v>
      </c>
      <c r="AS161" s="46" t="s">
        <v>86</v>
      </c>
      <c r="AT161" s="46"/>
      <c r="AU161" s="46"/>
      <c r="AV161" s="46" t="s">
        <v>81</v>
      </c>
      <c r="AW161" s="46" t="s">
        <v>80</v>
      </c>
      <c r="AX161" s="48">
        <v>250</v>
      </c>
      <c r="AY161" s="48">
        <v>254.6</v>
      </c>
      <c r="AZ161" s="48">
        <v>119.1</v>
      </c>
      <c r="BA161" s="48">
        <v>200</v>
      </c>
      <c r="BB161" s="46"/>
      <c r="BC161" s="46"/>
      <c r="BD161" s="48">
        <v>14.75</v>
      </c>
      <c r="BE161" s="46"/>
      <c r="BF161" s="48">
        <v>0.21</v>
      </c>
      <c r="BG161" s="48">
        <v>0.18</v>
      </c>
      <c r="BH161" s="46"/>
      <c r="BI161" s="48">
        <v>0.16</v>
      </c>
      <c r="BJ161" s="48">
        <v>46.42</v>
      </c>
      <c r="BK161" s="48">
        <v>46.42</v>
      </c>
      <c r="BL161" s="48">
        <v>50.8</v>
      </c>
      <c r="BM161" s="46"/>
      <c r="BN161" s="46"/>
      <c r="BO161" s="48">
        <v>0.18</v>
      </c>
      <c r="BP161" s="48">
        <v>0.23</v>
      </c>
      <c r="BQ161" s="48">
        <v>0.23</v>
      </c>
      <c r="BR161" s="48">
        <v>14.58</v>
      </c>
      <c r="BS161" s="48">
        <v>46.03</v>
      </c>
      <c r="BT161" s="46"/>
      <c r="BU161" s="48">
        <v>0</v>
      </c>
      <c r="BV161" s="39">
        <v>217</v>
      </c>
      <c r="BW161" s="39">
        <f t="shared" si="12"/>
        <v>3</v>
      </c>
      <c r="BX161" s="39">
        <f>IF(COUNTIF($C$2:C161,C161)=1,1,0)</f>
        <v>1</v>
      </c>
      <c r="BY161" s="39">
        <f t="shared" si="13"/>
        <v>0</v>
      </c>
      <c r="BZ161" s="39" t="b">
        <f t="shared" si="14"/>
        <v>0</v>
      </c>
      <c r="CA161" s="39" t="b">
        <f t="array" ref="CA161">ISNUMBER(SEARCH("Touch Screen",$AI161))</f>
        <v>0</v>
      </c>
      <c r="CB161" s="39" t="b">
        <f t="array" ref="CB161">ISNUMBER(SEARCH("Occupancy Sensor",$AI161))</f>
        <v>0</v>
      </c>
      <c r="CC161" s="39" t="b">
        <f t="array" ref="CC161">ISNUMBER(SEARCH("Full Network Connectivity",$AI161))</f>
        <v>0</v>
      </c>
      <c r="CD161" s="49">
        <f t="shared" si="15"/>
        <v>46.419239999999995</v>
      </c>
      <c r="CE161" s="50">
        <f t="shared" si="17"/>
        <v>2.1</v>
      </c>
      <c r="CF161" s="39">
        <f t="shared" si="16"/>
        <v>3</v>
      </c>
      <c r="CG161" s="49">
        <f>IF($BW161=1,($Q161*'2. Monitor Criteria'!$C$4)+('2. Monitor Criteria'!$D$4*'1. Data'!$CE161)+'2. Monitor Criteria'!$C$6,IF('1. Data'!$BW161=2,($Q161*'2. Monitor Criteria'!$C$4)+('2. Monitor Criteria'!$D$4*'1. Data'!$CE161)+'2. Monitor Criteria'!$D$6,IF('1. Data'!$BW161=5,($Q161*'2. Monitor Criteria'!$C$4)+('2. Monitor Criteria'!$D$4*'1. Data'!$CE161)+'2. Monitor Criteria'!$F$6,($Q161*'2. Monitor Criteria'!$C$4)+('2. Monitor Criteria'!$D$4*'1. Data'!$CE161)+'2. Monitor Criteria'!$E$6)))</f>
        <v>44.663150000000002</v>
      </c>
      <c r="CH161" s="51">
        <f>CD161-('2. Monitor Criteria'!$D$4*CE161)</f>
        <v>38.040239999999997</v>
      </c>
      <c r="CI161" s="49">
        <f>IF($BY161=0,CH161,IF($BY161=1,CH161-('2. Monitor Criteria'!$B$10*'1. Data'!CG161),CH161-('2. Monitor Criteria'!$C$10*'1. Data'!CG161)))</f>
        <v>38.040239999999997</v>
      </c>
      <c r="CJ161" s="51">
        <f>IF($CA161=TRUE,CI161-(CG161*'2. Monitor Criteria'!$E$10),CI161)</f>
        <v>38.040239999999997</v>
      </c>
      <c r="CK161" s="51">
        <f>IF($BZ161=TRUE,CJ161-('1. Data'!CG161*'2. Monitor Criteria'!$D$10),CJ161)</f>
        <v>38.040239999999997</v>
      </c>
    </row>
    <row r="162" spans="1:89" s="39" customFormat="1" ht="15.75" customHeight="1" x14ac:dyDescent="0.2">
      <c r="A162" s="39">
        <v>218</v>
      </c>
      <c r="B162" s="46" t="s">
        <v>334</v>
      </c>
      <c r="C162" s="46" t="s">
        <v>373</v>
      </c>
      <c r="D162" s="47">
        <v>42491</v>
      </c>
      <c r="E162" s="46" t="s">
        <v>74</v>
      </c>
      <c r="F162" s="46" t="s">
        <v>103</v>
      </c>
      <c r="G162" s="46" t="s">
        <v>1307</v>
      </c>
      <c r="H162" s="46" t="s">
        <v>75</v>
      </c>
      <c r="I162" s="46" t="s">
        <v>88</v>
      </c>
      <c r="J162" s="46" t="s">
        <v>103</v>
      </c>
      <c r="K162" s="46" t="s">
        <v>77</v>
      </c>
      <c r="L162" s="46" t="s">
        <v>103</v>
      </c>
      <c r="M162" s="48">
        <v>1000</v>
      </c>
      <c r="N162" s="48">
        <v>11.3</v>
      </c>
      <c r="O162" s="48">
        <v>20.100000000000001</v>
      </c>
      <c r="P162" s="48">
        <v>23</v>
      </c>
      <c r="Q162" s="48">
        <v>226.16</v>
      </c>
      <c r="R162" s="48">
        <v>1.78</v>
      </c>
      <c r="S162" s="48">
        <v>1080</v>
      </c>
      <c r="T162" s="48">
        <v>1920</v>
      </c>
      <c r="U162" s="48">
        <v>2.1</v>
      </c>
      <c r="V162" s="48">
        <v>9168</v>
      </c>
      <c r="W162" s="48">
        <v>60</v>
      </c>
      <c r="X162" s="48">
        <v>33.6</v>
      </c>
      <c r="Y162" s="46" t="s">
        <v>114</v>
      </c>
      <c r="Z162" s="46" t="s">
        <v>83</v>
      </c>
      <c r="AA162" s="46"/>
      <c r="AB162" s="46"/>
      <c r="AC162" s="46" t="s">
        <v>81</v>
      </c>
      <c r="AD162" s="46" t="s">
        <v>80</v>
      </c>
      <c r="AE162" s="46" t="s">
        <v>374</v>
      </c>
      <c r="AF162" s="46"/>
      <c r="AG162" s="46" t="s">
        <v>375</v>
      </c>
      <c r="AH162" s="46"/>
      <c r="AI162" s="46" t="s">
        <v>375</v>
      </c>
      <c r="AJ162" s="46" t="s">
        <v>83</v>
      </c>
      <c r="AK162" s="46" t="s">
        <v>84</v>
      </c>
      <c r="AL162" s="46"/>
      <c r="AM162" s="46" t="s">
        <v>83</v>
      </c>
      <c r="AN162" s="46" t="s">
        <v>83</v>
      </c>
      <c r="AO162" s="46" t="s">
        <v>83</v>
      </c>
      <c r="AP162" s="46" t="s">
        <v>91</v>
      </c>
      <c r="AQ162" s="46"/>
      <c r="AR162" s="46" t="s">
        <v>81</v>
      </c>
      <c r="AS162" s="46" t="s">
        <v>86</v>
      </c>
      <c r="AT162" s="46"/>
      <c r="AU162" s="48">
        <v>0</v>
      </c>
      <c r="AV162" s="46" t="s">
        <v>81</v>
      </c>
      <c r="AW162" s="46" t="s">
        <v>80</v>
      </c>
      <c r="AX162" s="48">
        <v>250</v>
      </c>
      <c r="AY162" s="48">
        <v>236.6</v>
      </c>
      <c r="AZ162" s="48">
        <v>178</v>
      </c>
      <c r="BA162" s="48">
        <v>200</v>
      </c>
      <c r="BB162" s="46"/>
      <c r="BC162" s="46"/>
      <c r="BD162" s="48">
        <v>13.91</v>
      </c>
      <c r="BE162" s="46"/>
      <c r="BF162" s="48">
        <v>0.23</v>
      </c>
      <c r="BG162" s="48">
        <v>0.2</v>
      </c>
      <c r="BH162" s="46"/>
      <c r="BI162" s="48">
        <v>0.14000000000000001</v>
      </c>
      <c r="BJ162" s="48">
        <v>43.96</v>
      </c>
      <c r="BK162" s="48">
        <v>43.96</v>
      </c>
      <c r="BL162" s="48">
        <v>56.5</v>
      </c>
      <c r="BM162" s="46"/>
      <c r="BN162" s="46"/>
      <c r="BO162" s="48">
        <v>0.2</v>
      </c>
      <c r="BP162" s="48">
        <v>0.28999999999999998</v>
      </c>
      <c r="BQ162" s="48">
        <v>0.23</v>
      </c>
      <c r="BR162" s="48">
        <v>14.38</v>
      </c>
      <c r="BS162" s="48">
        <v>45.74</v>
      </c>
      <c r="BT162" s="46"/>
      <c r="BU162" s="48">
        <v>0</v>
      </c>
      <c r="BV162" s="39">
        <v>218</v>
      </c>
      <c r="BW162" s="39">
        <f t="shared" si="12"/>
        <v>3</v>
      </c>
      <c r="BX162" s="39">
        <f>IF(COUNTIF($C$2:C162,C162)=1,1,0)</f>
        <v>1</v>
      </c>
      <c r="BY162" s="39">
        <f t="shared" si="13"/>
        <v>0</v>
      </c>
      <c r="BZ162" s="39" t="b">
        <f t="shared" si="14"/>
        <v>0</v>
      </c>
      <c r="CA162" s="39" t="b">
        <f t="array" ref="CA162">ISNUMBER(SEARCH("Touch Screen",$AI162))</f>
        <v>0</v>
      </c>
      <c r="CB162" s="39" t="b">
        <f t="array" ref="CB162">ISNUMBER(SEARCH("Occupancy Sensor",$AI162))</f>
        <v>0</v>
      </c>
      <c r="CC162" s="39" t="b">
        <f t="array" ref="CC162">ISNUMBER(SEARCH("Full Network Connectivity",$AI162))</f>
        <v>0</v>
      </c>
      <c r="CD162" s="49">
        <f t="shared" si="15"/>
        <v>43.957679999999996</v>
      </c>
      <c r="CE162" s="50">
        <f t="shared" si="17"/>
        <v>2.1</v>
      </c>
      <c r="CF162" s="39">
        <f t="shared" si="16"/>
        <v>3</v>
      </c>
      <c r="CG162" s="49">
        <f>IF($BW162=1,($Q162*'2. Monitor Criteria'!$C$4)+('2. Monitor Criteria'!$D$4*'1. Data'!$CE162)+'2. Monitor Criteria'!$C$6,IF('1. Data'!$BW162=2,($Q162*'2. Monitor Criteria'!$C$4)+('2. Monitor Criteria'!$D$4*'1. Data'!$CE162)+'2. Monitor Criteria'!$D$6,IF('1. Data'!$BW162=5,($Q162*'2. Monitor Criteria'!$C$4)+('2. Monitor Criteria'!$D$4*'1. Data'!$CE162)+'2. Monitor Criteria'!$F$6,($Q162*'2. Monitor Criteria'!$C$4)+('2. Monitor Criteria'!$D$4*'1. Data'!$CE162)+'2. Monitor Criteria'!$E$6)))</f>
        <v>44.676680000000005</v>
      </c>
      <c r="CH162" s="51">
        <f>CD162-('2. Monitor Criteria'!$D$4*CE162)</f>
        <v>35.578679999999991</v>
      </c>
      <c r="CI162" s="49">
        <f>IF($BY162=0,CH162,IF($BY162=1,CH162-('2. Monitor Criteria'!$B$10*'1. Data'!CG162),CH162-('2. Monitor Criteria'!$C$10*'1. Data'!CG162)))</f>
        <v>35.578679999999991</v>
      </c>
      <c r="CJ162" s="51">
        <f>IF($CA162=TRUE,CI162-(CG162*'2. Monitor Criteria'!$E$10),CI162)</f>
        <v>35.578679999999991</v>
      </c>
      <c r="CK162" s="51">
        <f>IF($BZ162=TRUE,CJ162-('1. Data'!CG162*'2. Monitor Criteria'!$D$10),CJ162)</f>
        <v>35.578679999999991</v>
      </c>
    </row>
    <row r="163" spans="1:89" s="39" customFormat="1" ht="15.75" customHeight="1" x14ac:dyDescent="0.2">
      <c r="A163" s="39">
        <v>219</v>
      </c>
      <c r="B163" s="46" t="s">
        <v>334</v>
      </c>
      <c r="C163" s="46" t="s">
        <v>376</v>
      </c>
      <c r="D163" s="47">
        <v>42509</v>
      </c>
      <c r="E163" s="46" t="s">
        <v>74</v>
      </c>
      <c r="F163" s="46"/>
      <c r="G163" s="46" t="s">
        <v>1307</v>
      </c>
      <c r="H163" s="46" t="s">
        <v>75</v>
      </c>
      <c r="I163" s="46" t="s">
        <v>76</v>
      </c>
      <c r="J163" s="46"/>
      <c r="K163" s="46" t="s">
        <v>77</v>
      </c>
      <c r="L163" s="46"/>
      <c r="M163" s="48">
        <v>1000</v>
      </c>
      <c r="N163" s="48">
        <v>11.3</v>
      </c>
      <c r="O163" s="48">
        <v>20</v>
      </c>
      <c r="P163" s="48">
        <v>23</v>
      </c>
      <c r="Q163" s="48">
        <v>226.04</v>
      </c>
      <c r="R163" s="48">
        <v>1.78</v>
      </c>
      <c r="S163" s="48">
        <v>1080</v>
      </c>
      <c r="T163" s="48">
        <v>1920</v>
      </c>
      <c r="U163" s="48">
        <v>2.1</v>
      </c>
      <c r="V163" s="48">
        <v>9174</v>
      </c>
      <c r="W163" s="48">
        <v>60</v>
      </c>
      <c r="X163" s="48">
        <v>0.4</v>
      </c>
      <c r="Y163" s="46" t="s">
        <v>78</v>
      </c>
      <c r="Z163" s="46" t="s">
        <v>83</v>
      </c>
      <c r="AA163" s="46"/>
      <c r="AB163" s="46"/>
      <c r="AC163" s="46" t="s">
        <v>81</v>
      </c>
      <c r="AD163" s="46" t="s">
        <v>80</v>
      </c>
      <c r="AE163" s="46" t="s">
        <v>355</v>
      </c>
      <c r="AF163" s="46"/>
      <c r="AG163" s="46" t="s">
        <v>83</v>
      </c>
      <c r="AH163" s="46"/>
      <c r="AI163" s="46" t="s">
        <v>83</v>
      </c>
      <c r="AJ163" s="46" t="s">
        <v>83</v>
      </c>
      <c r="AK163" s="46" t="s">
        <v>84</v>
      </c>
      <c r="AL163" s="46"/>
      <c r="AM163" s="46" t="s">
        <v>83</v>
      </c>
      <c r="AN163" s="46" t="s">
        <v>83</v>
      </c>
      <c r="AO163" s="46" t="s">
        <v>83</v>
      </c>
      <c r="AP163" s="46" t="s">
        <v>91</v>
      </c>
      <c r="AQ163" s="46"/>
      <c r="AR163" s="46" t="s">
        <v>81</v>
      </c>
      <c r="AS163" s="46" t="s">
        <v>86</v>
      </c>
      <c r="AT163" s="46"/>
      <c r="AU163" s="48">
        <v>5</v>
      </c>
      <c r="AV163" s="46" t="s">
        <v>81</v>
      </c>
      <c r="AW163" s="46" t="s">
        <v>81</v>
      </c>
      <c r="AX163" s="48">
        <v>250</v>
      </c>
      <c r="AY163" s="48">
        <v>294.3</v>
      </c>
      <c r="AZ163" s="48">
        <v>220.3</v>
      </c>
      <c r="BA163" s="48">
        <v>200.1</v>
      </c>
      <c r="BB163" s="46"/>
      <c r="BC163" s="46"/>
      <c r="BD163" s="48">
        <v>12.99</v>
      </c>
      <c r="BE163" s="46"/>
      <c r="BF163" s="48">
        <v>0.13</v>
      </c>
      <c r="BG163" s="48">
        <v>0.09</v>
      </c>
      <c r="BH163" s="46"/>
      <c r="BI163" s="48">
        <v>0.08</v>
      </c>
      <c r="BJ163" s="48">
        <v>40.57</v>
      </c>
      <c r="BK163" s="48">
        <v>40.57</v>
      </c>
      <c r="BL163" s="48">
        <v>50.8</v>
      </c>
      <c r="BM163" s="46"/>
      <c r="BN163" s="46"/>
      <c r="BO163" s="48">
        <v>0.12</v>
      </c>
      <c r="BP163" s="48">
        <v>0.19</v>
      </c>
      <c r="BQ163" s="48">
        <v>0.14000000000000001</v>
      </c>
      <c r="BR163" s="48">
        <v>13.14</v>
      </c>
      <c r="BS163" s="48">
        <v>41.37</v>
      </c>
      <c r="BT163" s="46"/>
      <c r="BU163" s="48">
        <v>0</v>
      </c>
      <c r="BV163" s="39">
        <v>219</v>
      </c>
      <c r="BW163" s="39">
        <f t="shared" si="12"/>
        <v>3</v>
      </c>
      <c r="BX163" s="39">
        <f>IF(COUNTIF($C$2:C163,C163)=1,1,0)</f>
        <v>1</v>
      </c>
      <c r="BY163" s="39">
        <f t="shared" si="13"/>
        <v>0</v>
      </c>
      <c r="BZ163" s="39" t="b">
        <f t="shared" si="14"/>
        <v>0</v>
      </c>
      <c r="CA163" s="39" t="b">
        <f t="array" ref="CA163">ISNUMBER(SEARCH("Touch Screen",$AI163))</f>
        <v>0</v>
      </c>
      <c r="CB163" s="39" t="b">
        <f t="array" ref="CB163">ISNUMBER(SEARCH("Occupancy Sensor",$AI163))</f>
        <v>0</v>
      </c>
      <c r="CC163" s="39" t="b">
        <f t="array" ref="CC163">ISNUMBER(SEARCH("Full Network Connectivity",$AI163))</f>
        <v>0</v>
      </c>
      <c r="CD163" s="49">
        <f t="shared" si="15"/>
        <v>40.56756</v>
      </c>
      <c r="CE163" s="50">
        <f t="shared" si="17"/>
        <v>2.1</v>
      </c>
      <c r="CF163" s="39">
        <f t="shared" si="16"/>
        <v>3</v>
      </c>
      <c r="CG163" s="49">
        <f>IF($BW163=1,($Q163*'2. Monitor Criteria'!$C$4)+('2. Monitor Criteria'!$D$4*'1. Data'!$CE163)+'2. Monitor Criteria'!$C$6,IF('1. Data'!$BW163=2,($Q163*'2. Monitor Criteria'!$C$4)+('2. Monitor Criteria'!$D$4*'1. Data'!$CE163)+'2. Monitor Criteria'!$D$6,IF('1. Data'!$BW163=5,($Q163*'2. Monitor Criteria'!$C$4)+('2. Monitor Criteria'!$D$4*'1. Data'!$CE163)+'2. Monitor Criteria'!$F$6,($Q163*'2. Monitor Criteria'!$C$4)+('2. Monitor Criteria'!$D$4*'1. Data'!$CE163)+'2. Monitor Criteria'!$E$6)))</f>
        <v>44.661920000000009</v>
      </c>
      <c r="CH163" s="51">
        <f>CD163-('2. Monitor Criteria'!$D$4*CE163)</f>
        <v>32.188559999999995</v>
      </c>
      <c r="CI163" s="49">
        <f>IF($BY163=0,CH163,IF($BY163=1,CH163-('2. Monitor Criteria'!$B$10*'1. Data'!CG163),CH163-('2. Monitor Criteria'!$C$10*'1. Data'!CG163)))</f>
        <v>32.188559999999995</v>
      </c>
      <c r="CJ163" s="51">
        <f>IF($CA163=TRUE,CI163-(CG163*'2. Monitor Criteria'!$E$10),CI163)</f>
        <v>32.188559999999995</v>
      </c>
      <c r="CK163" s="51">
        <f>IF($BZ163=TRUE,CJ163-('1. Data'!CG163*'2. Monitor Criteria'!$D$10),CJ163)</f>
        <v>32.188559999999995</v>
      </c>
    </row>
    <row r="164" spans="1:89" s="39" customFormat="1" ht="15.75" customHeight="1" x14ac:dyDescent="0.2">
      <c r="A164" s="39">
        <v>222</v>
      </c>
      <c r="B164" s="46" t="s">
        <v>334</v>
      </c>
      <c r="C164" s="46" t="s">
        <v>379</v>
      </c>
      <c r="D164" s="47">
        <v>42425</v>
      </c>
      <c r="E164" s="46" t="s">
        <v>74</v>
      </c>
      <c r="F164" s="46"/>
      <c r="G164" s="46" t="s">
        <v>1307</v>
      </c>
      <c r="H164" s="46" t="s">
        <v>75</v>
      </c>
      <c r="I164" s="46" t="s">
        <v>76</v>
      </c>
      <c r="J164" s="46"/>
      <c r="K164" s="46" t="s">
        <v>77</v>
      </c>
      <c r="L164" s="46"/>
      <c r="M164" s="48">
        <v>1000</v>
      </c>
      <c r="N164" s="48">
        <v>11.7</v>
      </c>
      <c r="O164" s="48">
        <v>20.7</v>
      </c>
      <c r="P164" s="48">
        <v>23.8</v>
      </c>
      <c r="Q164" s="48">
        <v>242.18</v>
      </c>
      <c r="R164" s="48">
        <v>1.78</v>
      </c>
      <c r="S164" s="48">
        <v>1080</v>
      </c>
      <c r="T164" s="48">
        <v>1920</v>
      </c>
      <c r="U164" s="48">
        <v>2.1</v>
      </c>
      <c r="V164" s="48">
        <v>8562</v>
      </c>
      <c r="W164" s="48">
        <v>60</v>
      </c>
      <c r="X164" s="48">
        <v>29.8</v>
      </c>
      <c r="Y164" s="46" t="s">
        <v>78</v>
      </c>
      <c r="Z164" s="46" t="s">
        <v>83</v>
      </c>
      <c r="AA164" s="46"/>
      <c r="AB164" s="46"/>
      <c r="AC164" s="46" t="s">
        <v>81</v>
      </c>
      <c r="AD164" s="46" t="s">
        <v>81</v>
      </c>
      <c r="AE164" s="46" t="s">
        <v>208</v>
      </c>
      <c r="AF164" s="46"/>
      <c r="AG164" s="46" t="s">
        <v>83</v>
      </c>
      <c r="AH164" s="46"/>
      <c r="AI164" s="46" t="s">
        <v>83</v>
      </c>
      <c r="AJ164" s="46" t="s">
        <v>83</v>
      </c>
      <c r="AK164" s="46" t="s">
        <v>84</v>
      </c>
      <c r="AL164" s="46"/>
      <c r="AM164" s="46" t="s">
        <v>83</v>
      </c>
      <c r="AN164" s="46" t="s">
        <v>83</v>
      </c>
      <c r="AO164" s="46" t="s">
        <v>83</v>
      </c>
      <c r="AP164" s="46" t="s">
        <v>91</v>
      </c>
      <c r="AQ164" s="46"/>
      <c r="AR164" s="46" t="s">
        <v>81</v>
      </c>
      <c r="AS164" s="46" t="s">
        <v>86</v>
      </c>
      <c r="AT164" s="46"/>
      <c r="AU164" s="46"/>
      <c r="AV164" s="46" t="s">
        <v>81</v>
      </c>
      <c r="AW164" s="46" t="s">
        <v>80</v>
      </c>
      <c r="AX164" s="48">
        <v>250</v>
      </c>
      <c r="AY164" s="48">
        <v>224.9</v>
      </c>
      <c r="AZ164" s="48">
        <v>213.7</v>
      </c>
      <c r="BA164" s="48">
        <v>200</v>
      </c>
      <c r="BB164" s="46"/>
      <c r="BC164" s="46"/>
      <c r="BD164" s="48">
        <v>15.71</v>
      </c>
      <c r="BE164" s="46"/>
      <c r="BF164" s="48">
        <v>0.22</v>
      </c>
      <c r="BG164" s="48">
        <v>0.19</v>
      </c>
      <c r="BH164" s="46"/>
      <c r="BI164" s="48">
        <v>0.17</v>
      </c>
      <c r="BJ164" s="48">
        <v>49.43</v>
      </c>
      <c r="BK164" s="48">
        <v>49.43</v>
      </c>
      <c r="BL164" s="48">
        <v>54.1</v>
      </c>
      <c r="BM164" s="46"/>
      <c r="BN164" s="46"/>
      <c r="BO164" s="48">
        <v>0.18</v>
      </c>
      <c r="BP164" s="48">
        <v>0.23</v>
      </c>
      <c r="BQ164" s="48">
        <v>0.21</v>
      </c>
      <c r="BR164" s="48">
        <v>15.49</v>
      </c>
      <c r="BS164" s="48">
        <v>48.83</v>
      </c>
      <c r="BT164" s="46"/>
      <c r="BU164" s="48">
        <v>0</v>
      </c>
      <c r="BV164" s="39">
        <v>222</v>
      </c>
      <c r="BW164" s="39">
        <f t="shared" si="12"/>
        <v>3</v>
      </c>
      <c r="BX164" s="39">
        <f>IF(COUNTIF($C$2:C164,C164)=1,1,0)</f>
        <v>1</v>
      </c>
      <c r="BY164" s="39">
        <f t="shared" si="13"/>
        <v>0</v>
      </c>
      <c r="BZ164" s="39" t="b">
        <f t="shared" si="14"/>
        <v>0</v>
      </c>
      <c r="CA164" s="39" t="b">
        <f t="array" ref="CA164">ISNUMBER(SEARCH("Touch Screen",$AI164))</f>
        <v>0</v>
      </c>
      <c r="CB164" s="39" t="b">
        <f t="array" ref="CB164">ISNUMBER(SEARCH("Occupancy Sensor",$AI164))</f>
        <v>0</v>
      </c>
      <c r="CC164" s="39" t="b">
        <f t="array" ref="CC164">ISNUMBER(SEARCH("Full Network Connectivity",$AI164))</f>
        <v>0</v>
      </c>
      <c r="CD164" s="49">
        <f t="shared" si="15"/>
        <v>49.419539999999998</v>
      </c>
      <c r="CE164" s="50">
        <f t="shared" si="17"/>
        <v>2.1</v>
      </c>
      <c r="CF164" s="39">
        <f t="shared" si="16"/>
        <v>3</v>
      </c>
      <c r="CG164" s="49">
        <f>IF($BW164=1,($Q164*'2. Monitor Criteria'!$C$4)+('2. Monitor Criteria'!$D$4*'1. Data'!$CE164)+'2. Monitor Criteria'!$C$6,IF('1. Data'!$BW164=2,($Q164*'2. Monitor Criteria'!$C$4)+('2. Monitor Criteria'!$D$4*'1. Data'!$CE164)+'2. Monitor Criteria'!$D$6,IF('1. Data'!$BW164=5,($Q164*'2. Monitor Criteria'!$C$4)+('2. Monitor Criteria'!$D$4*'1. Data'!$CE164)+'2. Monitor Criteria'!$F$6,($Q164*'2. Monitor Criteria'!$C$4)+('2. Monitor Criteria'!$D$4*'1. Data'!$CE164)+'2. Monitor Criteria'!$E$6)))</f>
        <v>46.647140000000007</v>
      </c>
      <c r="CH164" s="51">
        <f>CD164-('2. Monitor Criteria'!$D$4*CE164)</f>
        <v>41.040539999999993</v>
      </c>
      <c r="CI164" s="49">
        <f>IF($BY164=0,CH164,IF($BY164=1,CH164-('2. Monitor Criteria'!$B$10*'1. Data'!CG164),CH164-('2. Monitor Criteria'!$C$10*'1. Data'!CG164)))</f>
        <v>41.040539999999993</v>
      </c>
      <c r="CJ164" s="51">
        <f>IF($CA164=TRUE,CI164-(CG164*'2. Monitor Criteria'!$E$10),CI164)</f>
        <v>41.040539999999993</v>
      </c>
      <c r="CK164" s="51">
        <f>IF($BZ164=TRUE,CJ164-('1. Data'!CG164*'2. Monitor Criteria'!$D$10),CJ164)</f>
        <v>41.040539999999993</v>
      </c>
    </row>
    <row r="165" spans="1:89" s="39" customFormat="1" ht="15.75" customHeight="1" x14ac:dyDescent="0.2">
      <c r="A165" s="39">
        <v>223</v>
      </c>
      <c r="B165" s="46" t="s">
        <v>334</v>
      </c>
      <c r="C165" s="46" t="s">
        <v>380</v>
      </c>
      <c r="D165" s="47">
        <v>42433</v>
      </c>
      <c r="E165" s="46" t="s">
        <v>74</v>
      </c>
      <c r="F165" s="46" t="s">
        <v>103</v>
      </c>
      <c r="G165" s="46" t="s">
        <v>1307</v>
      </c>
      <c r="H165" s="46" t="s">
        <v>75</v>
      </c>
      <c r="I165" s="46" t="s">
        <v>76</v>
      </c>
      <c r="J165" s="46" t="s">
        <v>103</v>
      </c>
      <c r="K165" s="46" t="s">
        <v>77</v>
      </c>
      <c r="L165" s="46" t="s">
        <v>103</v>
      </c>
      <c r="M165" s="48">
        <v>1000</v>
      </c>
      <c r="N165" s="48">
        <v>11.7</v>
      </c>
      <c r="O165" s="48">
        <v>20.7</v>
      </c>
      <c r="P165" s="48">
        <v>23.8</v>
      </c>
      <c r="Q165" s="48">
        <v>242.19</v>
      </c>
      <c r="R165" s="48">
        <v>1.78</v>
      </c>
      <c r="S165" s="48">
        <v>1080</v>
      </c>
      <c r="T165" s="48">
        <v>1920</v>
      </c>
      <c r="U165" s="48">
        <v>2.1</v>
      </c>
      <c r="V165" s="48">
        <v>8562</v>
      </c>
      <c r="W165" s="48">
        <v>60</v>
      </c>
      <c r="X165" s="48">
        <v>32.4</v>
      </c>
      <c r="Y165" s="46" t="s">
        <v>83</v>
      </c>
      <c r="Z165" s="46" t="s">
        <v>83</v>
      </c>
      <c r="AA165" s="46"/>
      <c r="AB165" s="46"/>
      <c r="AC165" s="46" t="s">
        <v>81</v>
      </c>
      <c r="AD165" s="46" t="s">
        <v>80</v>
      </c>
      <c r="AE165" s="46" t="s">
        <v>355</v>
      </c>
      <c r="AF165" s="46" t="s">
        <v>103</v>
      </c>
      <c r="AG165" s="46" t="s">
        <v>83</v>
      </c>
      <c r="AH165" s="46" t="s">
        <v>103</v>
      </c>
      <c r="AI165" s="46" t="s">
        <v>83</v>
      </c>
      <c r="AJ165" s="46" t="s">
        <v>83</v>
      </c>
      <c r="AK165" s="46" t="s">
        <v>84</v>
      </c>
      <c r="AL165" s="46" t="s">
        <v>103</v>
      </c>
      <c r="AM165" s="46" t="s">
        <v>83</v>
      </c>
      <c r="AN165" s="46" t="s">
        <v>83</v>
      </c>
      <c r="AO165" s="46" t="s">
        <v>83</v>
      </c>
      <c r="AP165" s="46" t="s">
        <v>91</v>
      </c>
      <c r="AQ165" s="46" t="s">
        <v>103</v>
      </c>
      <c r="AR165" s="46" t="s">
        <v>81</v>
      </c>
      <c r="AS165" s="46" t="s">
        <v>86</v>
      </c>
      <c r="AT165" s="46" t="s">
        <v>103</v>
      </c>
      <c r="AU165" s="48">
        <v>4</v>
      </c>
      <c r="AV165" s="46" t="s">
        <v>81</v>
      </c>
      <c r="AW165" s="46" t="s">
        <v>80</v>
      </c>
      <c r="AX165" s="48">
        <v>350</v>
      </c>
      <c r="AY165" s="48">
        <v>354</v>
      </c>
      <c r="AZ165" s="48">
        <v>219</v>
      </c>
      <c r="BA165" s="48">
        <v>200</v>
      </c>
      <c r="BB165" s="46"/>
      <c r="BC165" s="46"/>
      <c r="BD165" s="48">
        <v>15.38</v>
      </c>
      <c r="BE165" s="46"/>
      <c r="BF165" s="48">
        <v>0.26</v>
      </c>
      <c r="BG165" s="48">
        <v>0.3</v>
      </c>
      <c r="BH165" s="46"/>
      <c r="BI165" s="48">
        <v>0.17</v>
      </c>
      <c r="BJ165" s="48">
        <v>48.64</v>
      </c>
      <c r="BK165" s="48">
        <v>49</v>
      </c>
      <c r="BL165" s="48">
        <v>54.1</v>
      </c>
      <c r="BM165" s="46"/>
      <c r="BN165" s="46"/>
      <c r="BO165" s="48">
        <v>0.22</v>
      </c>
      <c r="BP165" s="48">
        <v>0.28999999999999998</v>
      </c>
      <c r="BQ165" s="48">
        <v>0.3</v>
      </c>
      <c r="BR165" s="48">
        <v>15.38</v>
      </c>
      <c r="BS165" s="48">
        <v>48.81</v>
      </c>
      <c r="BT165" s="46"/>
      <c r="BU165" s="48">
        <v>0</v>
      </c>
      <c r="BV165" s="39">
        <v>223</v>
      </c>
      <c r="BW165" s="39">
        <f t="shared" si="12"/>
        <v>3</v>
      </c>
      <c r="BX165" s="39">
        <f>IF(COUNTIF($C$2:C165,C165)=1,1,0)</f>
        <v>1</v>
      </c>
      <c r="BY165" s="39">
        <f t="shared" si="13"/>
        <v>0</v>
      </c>
      <c r="BZ165" s="39" t="b">
        <f t="shared" si="14"/>
        <v>0</v>
      </c>
      <c r="CA165" s="39" t="b">
        <f t="array" ref="CA165">ISNUMBER(SEARCH("Touch Screen",$AI165))</f>
        <v>0</v>
      </c>
      <c r="CB165" s="39" t="b">
        <f t="array" ref="CB165">ISNUMBER(SEARCH("Occupancy Sensor",$AI165))</f>
        <v>0</v>
      </c>
      <c r="CC165" s="39" t="b">
        <f t="array" ref="CC165">ISNUMBER(SEARCH("Full Network Connectivity",$AI165))</f>
        <v>0</v>
      </c>
      <c r="CD165" s="49">
        <f t="shared" si="15"/>
        <v>48.635519999999993</v>
      </c>
      <c r="CE165" s="50">
        <f t="shared" si="17"/>
        <v>2.1</v>
      </c>
      <c r="CF165" s="39">
        <f t="shared" si="16"/>
        <v>3</v>
      </c>
      <c r="CG165" s="49">
        <f>IF($BW165=1,($Q165*'2. Monitor Criteria'!$C$4)+('2. Monitor Criteria'!$D$4*'1. Data'!$CE165)+'2. Monitor Criteria'!$C$6,IF('1. Data'!$BW165=2,($Q165*'2. Monitor Criteria'!$C$4)+('2. Monitor Criteria'!$D$4*'1. Data'!$CE165)+'2. Monitor Criteria'!$D$6,IF('1. Data'!$BW165=5,($Q165*'2. Monitor Criteria'!$C$4)+('2. Monitor Criteria'!$D$4*'1. Data'!$CE165)+'2. Monitor Criteria'!$F$6,($Q165*'2. Monitor Criteria'!$C$4)+('2. Monitor Criteria'!$D$4*'1. Data'!$CE165)+'2. Monitor Criteria'!$E$6)))</f>
        <v>46.64837</v>
      </c>
      <c r="CH165" s="51">
        <f>CD165-('2. Monitor Criteria'!$D$4*CE165)</f>
        <v>40.256519999999995</v>
      </c>
      <c r="CI165" s="49">
        <f>IF($BY165=0,CH165,IF($BY165=1,CH165-('2. Monitor Criteria'!$B$10*'1. Data'!CG165),CH165-('2. Monitor Criteria'!$C$10*'1. Data'!CG165)))</f>
        <v>40.256519999999995</v>
      </c>
      <c r="CJ165" s="51">
        <f>IF($CA165=TRUE,CI165-(CG165*'2. Monitor Criteria'!$E$10),CI165)</f>
        <v>40.256519999999995</v>
      </c>
      <c r="CK165" s="51">
        <f>IF($BZ165=TRUE,CJ165-('1. Data'!CG165*'2. Monitor Criteria'!$D$10),CJ165)</f>
        <v>40.256519999999995</v>
      </c>
    </row>
    <row r="166" spans="1:89" s="39" customFormat="1" ht="15.75" customHeight="1" x14ac:dyDescent="0.2">
      <c r="A166" s="39">
        <v>224</v>
      </c>
      <c r="B166" s="46" t="s">
        <v>334</v>
      </c>
      <c r="C166" s="46" t="s">
        <v>1211</v>
      </c>
      <c r="D166" s="47">
        <v>42942</v>
      </c>
      <c r="E166" s="46" t="s">
        <v>74</v>
      </c>
      <c r="F166" s="46" t="s">
        <v>103</v>
      </c>
      <c r="G166" s="46" t="s">
        <v>1307</v>
      </c>
      <c r="H166" s="46" t="s">
        <v>75</v>
      </c>
      <c r="I166" s="46" t="s">
        <v>76</v>
      </c>
      <c r="J166" s="46" t="s">
        <v>103</v>
      </c>
      <c r="K166" s="46" t="s">
        <v>77</v>
      </c>
      <c r="L166" s="46" t="s">
        <v>103</v>
      </c>
      <c r="M166" s="48">
        <v>1000</v>
      </c>
      <c r="N166" s="48">
        <v>11.6</v>
      </c>
      <c r="O166" s="48">
        <v>20.7</v>
      </c>
      <c r="P166" s="48">
        <v>23.8</v>
      </c>
      <c r="Q166" s="48">
        <v>240.95</v>
      </c>
      <c r="R166" s="48">
        <v>1.78</v>
      </c>
      <c r="S166" s="48">
        <v>1440</v>
      </c>
      <c r="T166" s="48">
        <v>2560</v>
      </c>
      <c r="U166" s="48">
        <v>3.7</v>
      </c>
      <c r="V166" s="48">
        <v>15300</v>
      </c>
      <c r="W166" s="48">
        <v>60</v>
      </c>
      <c r="X166" s="48">
        <v>35.299999999999997</v>
      </c>
      <c r="Y166" s="46" t="s">
        <v>83</v>
      </c>
      <c r="Z166" s="46" t="s">
        <v>83</v>
      </c>
      <c r="AA166" s="46"/>
      <c r="AB166" s="46"/>
      <c r="AC166" s="46" t="s">
        <v>81</v>
      </c>
      <c r="AD166" s="46" t="s">
        <v>80</v>
      </c>
      <c r="AE166" s="46" t="s">
        <v>127</v>
      </c>
      <c r="AF166" s="46" t="s">
        <v>103</v>
      </c>
      <c r="AG166" s="46" t="s">
        <v>83</v>
      </c>
      <c r="AH166" s="46" t="s">
        <v>103</v>
      </c>
      <c r="AI166" s="46" t="s">
        <v>83</v>
      </c>
      <c r="AJ166" s="46" t="s">
        <v>83</v>
      </c>
      <c r="AK166" s="46" t="s">
        <v>84</v>
      </c>
      <c r="AL166" s="46" t="s">
        <v>103</v>
      </c>
      <c r="AM166" s="46" t="s">
        <v>83</v>
      </c>
      <c r="AN166" s="46" t="s">
        <v>83</v>
      </c>
      <c r="AO166" s="46" t="s">
        <v>83</v>
      </c>
      <c r="AP166" s="46" t="s">
        <v>91</v>
      </c>
      <c r="AQ166" s="46" t="s">
        <v>103</v>
      </c>
      <c r="AR166" s="46" t="s">
        <v>81</v>
      </c>
      <c r="AS166" s="46" t="s">
        <v>86</v>
      </c>
      <c r="AT166" s="46" t="s">
        <v>103</v>
      </c>
      <c r="AU166" s="48">
        <v>5</v>
      </c>
      <c r="AV166" s="46" t="s">
        <v>81</v>
      </c>
      <c r="AW166" s="46" t="s">
        <v>80</v>
      </c>
      <c r="AX166" s="48">
        <v>300</v>
      </c>
      <c r="AY166" s="48">
        <v>337.7</v>
      </c>
      <c r="AZ166" s="48">
        <v>202.2</v>
      </c>
      <c r="BA166" s="48">
        <v>200</v>
      </c>
      <c r="BB166" s="46"/>
      <c r="BC166" s="46"/>
      <c r="BD166" s="48">
        <v>18.600000000000001</v>
      </c>
      <c r="BE166" s="46"/>
      <c r="BF166" s="48">
        <v>0.21</v>
      </c>
      <c r="BG166" s="48">
        <v>0.21</v>
      </c>
      <c r="BH166" s="46"/>
      <c r="BI166" s="48">
        <v>0.21</v>
      </c>
      <c r="BJ166" s="48">
        <v>58.21</v>
      </c>
      <c r="BK166" s="48">
        <v>58.21</v>
      </c>
      <c r="BL166" s="48">
        <v>63.8</v>
      </c>
      <c r="BM166" s="46"/>
      <c r="BN166" s="46"/>
      <c r="BO166" s="48">
        <v>0.3</v>
      </c>
      <c r="BP166" s="48">
        <v>0.31</v>
      </c>
      <c r="BQ166" s="48">
        <v>0.31</v>
      </c>
      <c r="BR166" s="48">
        <v>18.059999999999999</v>
      </c>
      <c r="BS166" s="48">
        <v>57.14</v>
      </c>
      <c r="BT166" s="46"/>
      <c r="BU166" s="48">
        <v>0</v>
      </c>
      <c r="BV166" s="39">
        <v>224</v>
      </c>
      <c r="BW166" s="39">
        <f t="shared" si="12"/>
        <v>3</v>
      </c>
      <c r="BX166" s="39">
        <f>IF(COUNTIF($C$2:C166,C166)=1,1,0)</f>
        <v>1</v>
      </c>
      <c r="BY166" s="39">
        <f t="shared" si="13"/>
        <v>0</v>
      </c>
      <c r="BZ166" s="39" t="b">
        <f t="shared" si="14"/>
        <v>0</v>
      </c>
      <c r="CA166" s="39" t="b">
        <f t="array" ref="CA166">ISNUMBER(SEARCH("Touch Screen",$AI166))</f>
        <v>0</v>
      </c>
      <c r="CB166" s="39" t="b">
        <f t="array" ref="CB166">ISNUMBER(SEARCH("Occupancy Sensor",$AI166))</f>
        <v>0</v>
      </c>
      <c r="CC166" s="39" t="b">
        <f t="array" ref="CC166">ISNUMBER(SEARCH("Full Network Connectivity",$AI166))</f>
        <v>0</v>
      </c>
      <c r="CD166" s="49">
        <f t="shared" si="15"/>
        <v>58.223339999999993</v>
      </c>
      <c r="CE166" s="50">
        <f t="shared" si="17"/>
        <v>3.7</v>
      </c>
      <c r="CF166" s="39">
        <f t="shared" si="16"/>
        <v>3</v>
      </c>
      <c r="CG166" s="49">
        <f>IF($BW166=1,($Q166*'2. Monitor Criteria'!$C$4)+('2. Monitor Criteria'!$D$4*'1. Data'!$CE166)+'2. Monitor Criteria'!$C$6,IF('1. Data'!$BW166=2,($Q166*'2. Monitor Criteria'!$C$4)+('2. Monitor Criteria'!$D$4*'1. Data'!$CE166)+'2. Monitor Criteria'!$D$6,IF('1. Data'!$BW166=5,($Q166*'2. Monitor Criteria'!$C$4)+('2. Monitor Criteria'!$D$4*'1. Data'!$CE166)+'2. Monitor Criteria'!$F$6,($Q166*'2. Monitor Criteria'!$C$4)+('2. Monitor Criteria'!$D$4*'1. Data'!$CE166)+'2. Monitor Criteria'!$E$6)))</f>
        <v>52.879850000000005</v>
      </c>
      <c r="CH166" s="51">
        <f>CD166-('2. Monitor Criteria'!$D$4*CE166)</f>
        <v>43.460339999999988</v>
      </c>
      <c r="CI166" s="49">
        <f>IF($BY166=0,CH166,IF($BY166=1,CH166-('2. Monitor Criteria'!$B$10*'1. Data'!CG166),CH166-('2. Monitor Criteria'!$C$10*'1. Data'!CG166)))</f>
        <v>43.460339999999988</v>
      </c>
      <c r="CJ166" s="51">
        <f>IF($CA166=TRUE,CI166-(CG166*'2. Monitor Criteria'!$E$10),CI166)</f>
        <v>43.460339999999988</v>
      </c>
      <c r="CK166" s="51">
        <f>IF($BZ166=TRUE,CJ166-('1. Data'!CG166*'2. Monitor Criteria'!$D$10),CJ166)</f>
        <v>43.460339999999988</v>
      </c>
    </row>
    <row r="167" spans="1:89" s="39" customFormat="1" ht="15.75" customHeight="1" x14ac:dyDescent="0.2">
      <c r="A167" s="39">
        <v>225</v>
      </c>
      <c r="B167" s="46" t="s">
        <v>334</v>
      </c>
      <c r="C167" s="46" t="s">
        <v>381</v>
      </c>
      <c r="D167" s="47">
        <v>42787</v>
      </c>
      <c r="E167" s="46" t="s">
        <v>74</v>
      </c>
      <c r="F167" s="46"/>
      <c r="G167" s="46" t="s">
        <v>1307</v>
      </c>
      <c r="H167" s="46" t="s">
        <v>75</v>
      </c>
      <c r="I167" s="46" t="s">
        <v>76</v>
      </c>
      <c r="J167" s="46"/>
      <c r="K167" s="46" t="s">
        <v>77</v>
      </c>
      <c r="L167" s="46"/>
      <c r="M167" s="48">
        <v>1000</v>
      </c>
      <c r="N167" s="48">
        <v>11.7</v>
      </c>
      <c r="O167" s="48">
        <v>20.7</v>
      </c>
      <c r="P167" s="48">
        <v>23.8</v>
      </c>
      <c r="Q167" s="48">
        <v>242.04</v>
      </c>
      <c r="R167" s="48">
        <v>1.78</v>
      </c>
      <c r="S167" s="48">
        <v>1080</v>
      </c>
      <c r="T167" s="48">
        <v>1920</v>
      </c>
      <c r="U167" s="48">
        <v>2.1</v>
      </c>
      <c r="V167" s="48">
        <v>8567</v>
      </c>
      <c r="W167" s="48">
        <v>60</v>
      </c>
      <c r="X167" s="48">
        <v>0.3</v>
      </c>
      <c r="Y167" s="46" t="s">
        <v>83</v>
      </c>
      <c r="Z167" s="46" t="s">
        <v>83</v>
      </c>
      <c r="AA167" s="46"/>
      <c r="AB167" s="46"/>
      <c r="AC167" s="46" t="s">
        <v>81</v>
      </c>
      <c r="AD167" s="46" t="s">
        <v>80</v>
      </c>
      <c r="AE167" s="46" t="s">
        <v>382</v>
      </c>
      <c r="AF167" s="46" t="s">
        <v>383</v>
      </c>
      <c r="AG167" s="46" t="s">
        <v>189</v>
      </c>
      <c r="AH167" s="46"/>
      <c r="AI167" s="46" t="s">
        <v>189</v>
      </c>
      <c r="AJ167" s="46" t="s">
        <v>83</v>
      </c>
      <c r="AK167" s="46" t="s">
        <v>84</v>
      </c>
      <c r="AL167" s="46" t="s">
        <v>383</v>
      </c>
      <c r="AM167" s="46" t="s">
        <v>83</v>
      </c>
      <c r="AN167" s="46" t="s">
        <v>83</v>
      </c>
      <c r="AO167" s="46" t="s">
        <v>83</v>
      </c>
      <c r="AP167" s="46" t="s">
        <v>91</v>
      </c>
      <c r="AQ167" s="46"/>
      <c r="AR167" s="46" t="s">
        <v>81</v>
      </c>
      <c r="AS167" s="46" t="s">
        <v>86</v>
      </c>
      <c r="AT167" s="46"/>
      <c r="AU167" s="48">
        <v>5</v>
      </c>
      <c r="AV167" s="46" t="s">
        <v>81</v>
      </c>
      <c r="AW167" s="46" t="s">
        <v>81</v>
      </c>
      <c r="AX167" s="48">
        <v>250</v>
      </c>
      <c r="AY167" s="48">
        <v>271.2</v>
      </c>
      <c r="AZ167" s="48">
        <v>223.3</v>
      </c>
      <c r="BA167" s="48">
        <v>200.1</v>
      </c>
      <c r="BB167" s="46"/>
      <c r="BC167" s="46"/>
      <c r="BD167" s="48">
        <v>16.66</v>
      </c>
      <c r="BE167" s="46"/>
      <c r="BF167" s="48">
        <v>0.65</v>
      </c>
      <c r="BG167" s="48">
        <v>0.2</v>
      </c>
      <c r="BH167" s="46"/>
      <c r="BI167" s="48">
        <v>0.18</v>
      </c>
      <c r="BJ167" s="48">
        <v>54.78</v>
      </c>
      <c r="BK167" s="48">
        <v>54.78</v>
      </c>
      <c r="BL167" s="48">
        <v>62.2</v>
      </c>
      <c r="BM167" s="46"/>
      <c r="BN167" s="46"/>
      <c r="BO167" s="48">
        <v>0.23</v>
      </c>
      <c r="BP167" s="48">
        <v>0.8</v>
      </c>
      <c r="BQ167" s="48">
        <v>0.25</v>
      </c>
      <c r="BR167" s="48">
        <v>16.78</v>
      </c>
      <c r="BS167" s="48">
        <v>56</v>
      </c>
      <c r="BT167" s="46"/>
      <c r="BU167" s="48">
        <v>0</v>
      </c>
      <c r="BV167" s="39">
        <v>225</v>
      </c>
      <c r="BW167" s="39">
        <f t="shared" si="12"/>
        <v>3</v>
      </c>
      <c r="BX167" s="39">
        <f>IF(COUNTIF($C$2:C167,C167)=1,1,0)</f>
        <v>1</v>
      </c>
      <c r="BY167" s="39">
        <f t="shared" si="13"/>
        <v>0</v>
      </c>
      <c r="BZ167" s="39" t="b">
        <f t="shared" si="14"/>
        <v>0</v>
      </c>
      <c r="CA167" s="39" t="b">
        <f t="array" ref="CA167">ISNUMBER(SEARCH("Touch Screen",$AI167))</f>
        <v>1</v>
      </c>
      <c r="CB167" s="39" t="b">
        <f t="array" ref="CB167">ISNUMBER(SEARCH("Occupancy Sensor",$AI167))</f>
        <v>0</v>
      </c>
      <c r="CC167" s="39" t="b">
        <f t="array" ref="CC167">ISNUMBER(SEARCH("Full Network Connectivity",$AI167))</f>
        <v>0</v>
      </c>
      <c r="CD167" s="49">
        <f t="shared" si="15"/>
        <v>54.780659999999997</v>
      </c>
      <c r="CE167" s="50">
        <f t="shared" si="17"/>
        <v>2.1</v>
      </c>
      <c r="CF167" s="39">
        <f t="shared" si="16"/>
        <v>3</v>
      </c>
      <c r="CG167" s="49">
        <f>IF($BW167=1,($Q167*'2. Monitor Criteria'!$C$4)+('2. Monitor Criteria'!$D$4*'1. Data'!$CE167)+'2. Monitor Criteria'!$C$6,IF('1. Data'!$BW167=2,($Q167*'2. Monitor Criteria'!$C$4)+('2. Monitor Criteria'!$D$4*'1. Data'!$CE167)+'2. Monitor Criteria'!$D$6,IF('1. Data'!$BW167=5,($Q167*'2. Monitor Criteria'!$C$4)+('2. Monitor Criteria'!$D$4*'1. Data'!$CE167)+'2. Monitor Criteria'!$F$6,($Q167*'2. Monitor Criteria'!$C$4)+('2. Monitor Criteria'!$D$4*'1. Data'!$CE167)+'2. Monitor Criteria'!$E$6)))</f>
        <v>46.629919999999998</v>
      </c>
      <c r="CH167" s="51">
        <f>CD167-('2. Monitor Criteria'!$D$4*CE167)</f>
        <v>46.401659999999993</v>
      </c>
      <c r="CI167" s="49">
        <f>IF($BY167=0,CH167,IF($BY167=1,CH167-('2. Monitor Criteria'!$B$10*'1. Data'!CG167),CH167-('2. Monitor Criteria'!$C$10*'1. Data'!CG167)))</f>
        <v>46.401659999999993</v>
      </c>
      <c r="CJ167" s="51">
        <f>IF($CA167=TRUE,CI167-(CG167*'2. Monitor Criteria'!$E$10),CI167)</f>
        <v>37.075675999999994</v>
      </c>
      <c r="CK167" s="51">
        <f>IF($BZ167=TRUE,CJ167-('1. Data'!CG167*'2. Monitor Criteria'!$D$10),CJ167)</f>
        <v>37.075675999999994</v>
      </c>
    </row>
    <row r="168" spans="1:89" s="39" customFormat="1" ht="15.75" customHeight="1" x14ac:dyDescent="0.2">
      <c r="A168" s="39">
        <v>226</v>
      </c>
      <c r="B168" s="46" t="s">
        <v>334</v>
      </c>
      <c r="C168" s="46" t="s">
        <v>384</v>
      </c>
      <c r="D168" s="47">
        <v>42719</v>
      </c>
      <c r="E168" s="46" t="s">
        <v>74</v>
      </c>
      <c r="F168" s="46" t="s">
        <v>103</v>
      </c>
      <c r="G168" s="46" t="s">
        <v>1307</v>
      </c>
      <c r="H168" s="46" t="s">
        <v>75</v>
      </c>
      <c r="I168" s="46" t="s">
        <v>88</v>
      </c>
      <c r="J168" s="46" t="s">
        <v>103</v>
      </c>
      <c r="K168" s="46" t="s">
        <v>77</v>
      </c>
      <c r="L168" s="46" t="s">
        <v>103</v>
      </c>
      <c r="M168" s="48">
        <v>1000</v>
      </c>
      <c r="N168" s="48">
        <v>11.7</v>
      </c>
      <c r="O168" s="48">
        <v>20.7</v>
      </c>
      <c r="P168" s="48">
        <v>23.8</v>
      </c>
      <c r="Q168" s="48">
        <v>242.19</v>
      </c>
      <c r="R168" s="48">
        <v>1.78</v>
      </c>
      <c r="S168" s="48">
        <v>1080</v>
      </c>
      <c r="T168" s="48">
        <v>1920</v>
      </c>
      <c r="U168" s="48">
        <v>2.1</v>
      </c>
      <c r="V168" s="48">
        <v>8562</v>
      </c>
      <c r="W168" s="48">
        <v>60</v>
      </c>
      <c r="X168" s="48">
        <v>32.4</v>
      </c>
      <c r="Y168" s="46" t="s">
        <v>83</v>
      </c>
      <c r="Z168" s="46" t="s">
        <v>83</v>
      </c>
      <c r="AA168" s="46"/>
      <c r="AB168" s="46"/>
      <c r="AC168" s="46" t="s">
        <v>81</v>
      </c>
      <c r="AD168" s="46" t="s">
        <v>80</v>
      </c>
      <c r="AE168" s="46" t="s">
        <v>374</v>
      </c>
      <c r="AF168" s="46" t="s">
        <v>103</v>
      </c>
      <c r="AG168" s="46" t="s">
        <v>99</v>
      </c>
      <c r="AH168" s="46" t="s">
        <v>103</v>
      </c>
      <c r="AI168" s="46" t="s">
        <v>99</v>
      </c>
      <c r="AJ168" s="46" t="s">
        <v>83</v>
      </c>
      <c r="AK168" s="46" t="s">
        <v>84</v>
      </c>
      <c r="AL168" s="46" t="s">
        <v>103</v>
      </c>
      <c r="AM168" s="46" t="s">
        <v>83</v>
      </c>
      <c r="AN168" s="46" t="s">
        <v>83</v>
      </c>
      <c r="AO168" s="46" t="s">
        <v>83</v>
      </c>
      <c r="AP168" s="46" t="s">
        <v>91</v>
      </c>
      <c r="AQ168" s="46" t="s">
        <v>103</v>
      </c>
      <c r="AR168" s="46" t="s">
        <v>81</v>
      </c>
      <c r="AS168" s="46" t="s">
        <v>86</v>
      </c>
      <c r="AT168" s="46" t="s">
        <v>103</v>
      </c>
      <c r="AU168" s="48">
        <v>4</v>
      </c>
      <c r="AV168" s="46" t="s">
        <v>81</v>
      </c>
      <c r="AW168" s="46" t="s">
        <v>80</v>
      </c>
      <c r="AX168" s="48">
        <v>250</v>
      </c>
      <c r="AY168" s="48">
        <v>266.39999999999998</v>
      </c>
      <c r="AZ168" s="48">
        <v>223.9</v>
      </c>
      <c r="BA168" s="48">
        <v>200</v>
      </c>
      <c r="BB168" s="46"/>
      <c r="BC168" s="46"/>
      <c r="BD168" s="48">
        <v>16.690000000000001</v>
      </c>
      <c r="BE168" s="46"/>
      <c r="BF168" s="48">
        <v>0.18</v>
      </c>
      <c r="BG168" s="48">
        <v>0.18</v>
      </c>
      <c r="BH168" s="46"/>
      <c r="BI168" s="48">
        <v>0.17</v>
      </c>
      <c r="BJ168" s="48">
        <v>52.2</v>
      </c>
      <c r="BK168" s="48">
        <v>52.2</v>
      </c>
      <c r="BL168" s="48">
        <v>54.1</v>
      </c>
      <c r="BM168" s="46"/>
      <c r="BN168" s="46"/>
      <c r="BO168" s="48">
        <v>0.26</v>
      </c>
      <c r="BP168" s="48">
        <v>0.27</v>
      </c>
      <c r="BQ168" s="48">
        <v>0.27</v>
      </c>
      <c r="BR168" s="48">
        <v>17.13</v>
      </c>
      <c r="BS168" s="48">
        <v>54.06</v>
      </c>
      <c r="BT168" s="46"/>
      <c r="BU168" s="48">
        <v>0</v>
      </c>
      <c r="BV168" s="39">
        <v>226</v>
      </c>
      <c r="BW168" s="39">
        <f t="shared" si="12"/>
        <v>3</v>
      </c>
      <c r="BX168" s="39">
        <f>IF(COUNTIF($C$2:C168,C168)=1,1,0)</f>
        <v>1</v>
      </c>
      <c r="BY168" s="39">
        <f t="shared" si="13"/>
        <v>0</v>
      </c>
      <c r="BZ168" s="39" t="b">
        <f t="shared" si="14"/>
        <v>0</v>
      </c>
      <c r="CA168" s="39" t="b">
        <f t="array" ref="CA168">ISNUMBER(SEARCH("Touch Screen",$AI168))</f>
        <v>0</v>
      </c>
      <c r="CB168" s="39" t="b">
        <f t="array" ref="CB168">ISNUMBER(SEARCH("Occupancy Sensor",$AI168))</f>
        <v>0</v>
      </c>
      <c r="CC168" s="39" t="b">
        <f t="array" ref="CC168">ISNUMBER(SEARCH("Full Network Connectivity",$AI168))</f>
        <v>0</v>
      </c>
      <c r="CD168" s="49">
        <f t="shared" si="15"/>
        <v>52.196459999999995</v>
      </c>
      <c r="CE168" s="50">
        <f t="shared" si="17"/>
        <v>2.1</v>
      </c>
      <c r="CF168" s="39">
        <f t="shared" si="16"/>
        <v>3</v>
      </c>
      <c r="CG168" s="49">
        <f>IF($BW168=1,($Q168*'2. Monitor Criteria'!$C$4)+('2. Monitor Criteria'!$D$4*'1. Data'!$CE168)+'2. Monitor Criteria'!$C$6,IF('1. Data'!$BW168=2,($Q168*'2. Monitor Criteria'!$C$4)+('2. Monitor Criteria'!$D$4*'1. Data'!$CE168)+'2. Monitor Criteria'!$D$6,IF('1. Data'!$BW168=5,($Q168*'2. Monitor Criteria'!$C$4)+('2. Monitor Criteria'!$D$4*'1. Data'!$CE168)+'2. Monitor Criteria'!$F$6,($Q168*'2. Monitor Criteria'!$C$4)+('2. Monitor Criteria'!$D$4*'1. Data'!$CE168)+'2. Monitor Criteria'!$E$6)))</f>
        <v>46.64837</v>
      </c>
      <c r="CH168" s="51">
        <f>CD168-('2. Monitor Criteria'!$D$4*CE168)</f>
        <v>43.817459999999997</v>
      </c>
      <c r="CI168" s="49">
        <f>IF($BY168=0,CH168,IF($BY168=1,CH168-('2. Monitor Criteria'!$B$10*'1. Data'!CG168),CH168-('2. Monitor Criteria'!$C$10*'1. Data'!CG168)))</f>
        <v>43.817459999999997</v>
      </c>
      <c r="CJ168" s="51">
        <f>IF($CA168=TRUE,CI168-(CG168*'2. Monitor Criteria'!$E$10),CI168)</f>
        <v>43.817459999999997</v>
      </c>
      <c r="CK168" s="51">
        <f>IF($BZ168=TRUE,CJ168-('1. Data'!CG168*'2. Monitor Criteria'!$D$10),CJ168)</f>
        <v>43.817459999999997</v>
      </c>
    </row>
    <row r="169" spans="1:89" s="39" customFormat="1" ht="15.75" customHeight="1" x14ac:dyDescent="0.2">
      <c r="A169" s="39">
        <v>228</v>
      </c>
      <c r="B169" s="46" t="s">
        <v>334</v>
      </c>
      <c r="C169" s="46" t="s">
        <v>388</v>
      </c>
      <c r="D169" s="47">
        <v>42509</v>
      </c>
      <c r="E169" s="46" t="s">
        <v>74</v>
      </c>
      <c r="F169" s="46"/>
      <c r="G169" s="46" t="s">
        <v>1307</v>
      </c>
      <c r="H169" s="46" t="s">
        <v>75</v>
      </c>
      <c r="I169" s="46" t="s">
        <v>76</v>
      </c>
      <c r="J169" s="46"/>
      <c r="K169" s="46" t="s">
        <v>77</v>
      </c>
      <c r="L169" s="46"/>
      <c r="M169" s="48">
        <v>1000</v>
      </c>
      <c r="N169" s="48">
        <v>13.2</v>
      </c>
      <c r="O169" s="48">
        <v>23.5</v>
      </c>
      <c r="P169" s="48">
        <v>27</v>
      </c>
      <c r="Q169" s="48">
        <v>311.5</v>
      </c>
      <c r="R169" s="48">
        <v>1.78</v>
      </c>
      <c r="S169" s="48">
        <v>1080</v>
      </c>
      <c r="T169" s="48">
        <v>1920</v>
      </c>
      <c r="U169" s="48">
        <v>2.1</v>
      </c>
      <c r="V169" s="48">
        <v>6657</v>
      </c>
      <c r="W169" s="48">
        <v>60</v>
      </c>
      <c r="X169" s="48">
        <v>0.3</v>
      </c>
      <c r="Y169" s="46" t="s">
        <v>78</v>
      </c>
      <c r="Z169" s="46" t="s">
        <v>83</v>
      </c>
      <c r="AA169" s="46"/>
      <c r="AB169" s="46"/>
      <c r="AC169" s="46" t="s">
        <v>81</v>
      </c>
      <c r="AD169" s="46" t="s">
        <v>80</v>
      </c>
      <c r="AE169" s="46" t="s">
        <v>355</v>
      </c>
      <c r="AF169" s="46"/>
      <c r="AG169" s="46" t="s">
        <v>83</v>
      </c>
      <c r="AH169" s="46"/>
      <c r="AI169" s="46" t="s">
        <v>83</v>
      </c>
      <c r="AJ169" s="46" t="s">
        <v>83</v>
      </c>
      <c r="AK169" s="46" t="s">
        <v>84</v>
      </c>
      <c r="AL169" s="46"/>
      <c r="AM169" s="46" t="s">
        <v>83</v>
      </c>
      <c r="AN169" s="46" t="s">
        <v>83</v>
      </c>
      <c r="AO169" s="46" t="s">
        <v>83</v>
      </c>
      <c r="AP169" s="46" t="s">
        <v>91</v>
      </c>
      <c r="AQ169" s="46"/>
      <c r="AR169" s="46" t="s">
        <v>81</v>
      </c>
      <c r="AS169" s="46" t="s">
        <v>86</v>
      </c>
      <c r="AT169" s="46"/>
      <c r="AU169" s="48">
        <v>5</v>
      </c>
      <c r="AV169" s="46" t="s">
        <v>81</v>
      </c>
      <c r="AW169" s="46" t="s">
        <v>81</v>
      </c>
      <c r="AX169" s="48">
        <v>300</v>
      </c>
      <c r="AY169" s="48">
        <v>333.2</v>
      </c>
      <c r="AZ169" s="48">
        <v>218.1</v>
      </c>
      <c r="BA169" s="48">
        <v>200.1</v>
      </c>
      <c r="BB169" s="46"/>
      <c r="BC169" s="46"/>
      <c r="BD169" s="48">
        <v>15.03</v>
      </c>
      <c r="BE169" s="46"/>
      <c r="BF169" s="48">
        <v>0.15</v>
      </c>
      <c r="BG169" s="48">
        <v>0.11</v>
      </c>
      <c r="BH169" s="46"/>
      <c r="BI169" s="48">
        <v>7.0000000000000007E-2</v>
      </c>
      <c r="BJ169" s="48">
        <v>46.94</v>
      </c>
      <c r="BK169" s="48">
        <v>46.94</v>
      </c>
      <c r="BL169" s="48">
        <v>64</v>
      </c>
      <c r="BM169" s="46"/>
      <c r="BN169" s="46"/>
      <c r="BO169" s="48">
        <v>0.13</v>
      </c>
      <c r="BP169" s="48">
        <v>0.2</v>
      </c>
      <c r="BQ169" s="48">
        <v>0.15</v>
      </c>
      <c r="BR169" s="48">
        <v>15.1</v>
      </c>
      <c r="BS169" s="48">
        <v>47.44</v>
      </c>
      <c r="BT169" s="46"/>
      <c r="BU169" s="48">
        <v>0</v>
      </c>
      <c r="BV169" s="39">
        <v>228</v>
      </c>
      <c r="BW169" s="39">
        <f t="shared" si="12"/>
        <v>4</v>
      </c>
      <c r="BX169" s="39">
        <f>IF(COUNTIF($C$2:C169,C169)=1,1,0)</f>
        <v>1</v>
      </c>
      <c r="BY169" s="39">
        <f t="shared" si="13"/>
        <v>0</v>
      </c>
      <c r="BZ169" s="39" t="b">
        <f t="shared" si="14"/>
        <v>0</v>
      </c>
      <c r="CA169" s="39" t="b">
        <f t="array" ref="CA169">ISNUMBER(SEARCH("Touch Screen",$AI169))</f>
        <v>0</v>
      </c>
      <c r="CB169" s="39" t="b">
        <f t="array" ref="CB169">ISNUMBER(SEARCH("Occupancy Sensor",$AI169))</f>
        <v>0</v>
      </c>
      <c r="CC169" s="39" t="b">
        <f t="array" ref="CC169">ISNUMBER(SEARCH("Full Network Connectivity",$AI169))</f>
        <v>0</v>
      </c>
      <c r="CD169" s="49">
        <f t="shared" si="15"/>
        <v>46.936079999999997</v>
      </c>
      <c r="CE169" s="50">
        <f t="shared" si="17"/>
        <v>2.1</v>
      </c>
      <c r="CF169" s="39">
        <f t="shared" si="16"/>
        <v>4</v>
      </c>
      <c r="CG169" s="49">
        <f>IF($BW169=1,($Q169*'2. Monitor Criteria'!$C$4)+('2. Monitor Criteria'!$D$4*'1. Data'!$CE169)+'2. Monitor Criteria'!$C$6,IF('1. Data'!$BW169=2,($Q169*'2. Monitor Criteria'!$C$4)+('2. Monitor Criteria'!$D$4*'1. Data'!$CE169)+'2. Monitor Criteria'!$D$6,IF('1. Data'!$BW169=5,($Q169*'2. Monitor Criteria'!$C$4)+('2. Monitor Criteria'!$D$4*'1. Data'!$CE169)+'2. Monitor Criteria'!$F$6,($Q169*'2. Monitor Criteria'!$C$4)+('2. Monitor Criteria'!$D$4*'1. Data'!$CE169)+'2. Monitor Criteria'!$E$6)))</f>
        <v>55.173500000000004</v>
      </c>
      <c r="CH169" s="51">
        <f>CD169-('2. Monitor Criteria'!$D$4*CE169)</f>
        <v>38.557079999999999</v>
      </c>
      <c r="CI169" s="49">
        <f>IF($BY169=0,CH169,IF($BY169=1,CH169-('2. Monitor Criteria'!$B$10*'1. Data'!CG169),CH169-('2. Monitor Criteria'!$C$10*'1. Data'!CG169)))</f>
        <v>38.557079999999999</v>
      </c>
      <c r="CJ169" s="51">
        <f>IF($CA169=TRUE,CI169-(CG169*'2. Monitor Criteria'!$E$10),CI169)</f>
        <v>38.557079999999999</v>
      </c>
      <c r="CK169" s="51">
        <f>IF($BZ169=TRUE,CJ169-('1. Data'!CG169*'2. Monitor Criteria'!$D$10),CJ169)</f>
        <v>38.557079999999999</v>
      </c>
    </row>
    <row r="170" spans="1:89" s="39" customFormat="1" ht="15.75" customHeight="1" x14ac:dyDescent="0.2">
      <c r="A170" s="39">
        <v>229</v>
      </c>
      <c r="B170" s="46" t="s">
        <v>334</v>
      </c>
      <c r="C170" s="46" t="s">
        <v>389</v>
      </c>
      <c r="D170" s="47">
        <v>42175</v>
      </c>
      <c r="E170" s="46" t="s">
        <v>74</v>
      </c>
      <c r="F170" s="46" t="s">
        <v>103</v>
      </c>
      <c r="G170" s="46" t="s">
        <v>1307</v>
      </c>
      <c r="H170" s="46" t="s">
        <v>75</v>
      </c>
      <c r="I170" s="46" t="s">
        <v>85</v>
      </c>
      <c r="J170" s="46" t="s">
        <v>119</v>
      </c>
      <c r="K170" s="46" t="s">
        <v>77</v>
      </c>
      <c r="L170" s="46" t="s">
        <v>103</v>
      </c>
      <c r="M170" s="48">
        <v>1000</v>
      </c>
      <c r="N170" s="48">
        <v>10.5</v>
      </c>
      <c r="O170" s="48">
        <v>18.7</v>
      </c>
      <c r="P170" s="48">
        <v>21.5</v>
      </c>
      <c r="Q170" s="48">
        <v>197.6</v>
      </c>
      <c r="R170" s="48">
        <v>1.78</v>
      </c>
      <c r="S170" s="48">
        <v>1080</v>
      </c>
      <c r="T170" s="48">
        <v>1920</v>
      </c>
      <c r="U170" s="48">
        <v>2.1</v>
      </c>
      <c r="V170" s="48">
        <v>10494</v>
      </c>
      <c r="W170" s="48">
        <v>60</v>
      </c>
      <c r="X170" s="48">
        <v>32.700000000000003</v>
      </c>
      <c r="Y170" s="46" t="s">
        <v>83</v>
      </c>
      <c r="Z170" s="46" t="s">
        <v>83</v>
      </c>
      <c r="AA170" s="46"/>
      <c r="AB170" s="46"/>
      <c r="AC170" s="46" t="s">
        <v>80</v>
      </c>
      <c r="AD170" s="46" t="s">
        <v>80</v>
      </c>
      <c r="AE170" s="46" t="s">
        <v>154</v>
      </c>
      <c r="AF170" s="46" t="s">
        <v>103</v>
      </c>
      <c r="AG170" s="46" t="s">
        <v>83</v>
      </c>
      <c r="AH170" s="46" t="s">
        <v>103</v>
      </c>
      <c r="AI170" s="46" t="s">
        <v>83</v>
      </c>
      <c r="AJ170" s="46" t="s">
        <v>83</v>
      </c>
      <c r="AK170" s="46" t="s">
        <v>90</v>
      </c>
      <c r="AL170" s="46" t="s">
        <v>103</v>
      </c>
      <c r="AM170" s="46" t="s">
        <v>83</v>
      </c>
      <c r="AN170" s="46" t="s">
        <v>83</v>
      </c>
      <c r="AO170" s="46" t="s">
        <v>83</v>
      </c>
      <c r="AP170" s="46" t="s">
        <v>91</v>
      </c>
      <c r="AQ170" s="46" t="s">
        <v>103</v>
      </c>
      <c r="AR170" s="46" t="s">
        <v>81</v>
      </c>
      <c r="AS170" s="46" t="s">
        <v>86</v>
      </c>
      <c r="AT170" s="46" t="s">
        <v>103</v>
      </c>
      <c r="AU170" s="48">
        <v>5</v>
      </c>
      <c r="AV170" s="46" t="s">
        <v>81</v>
      </c>
      <c r="AW170" s="46" t="s">
        <v>81</v>
      </c>
      <c r="AX170" s="48">
        <v>250</v>
      </c>
      <c r="AY170" s="48">
        <v>238.4</v>
      </c>
      <c r="AZ170" s="48">
        <v>210.3</v>
      </c>
      <c r="BA170" s="48">
        <v>200</v>
      </c>
      <c r="BB170" s="46"/>
      <c r="BC170" s="46"/>
      <c r="BD170" s="48">
        <v>14.71</v>
      </c>
      <c r="BE170" s="46"/>
      <c r="BF170" s="48">
        <v>0.14000000000000001</v>
      </c>
      <c r="BG170" s="46"/>
      <c r="BH170" s="46"/>
      <c r="BI170" s="48">
        <v>0.12</v>
      </c>
      <c r="BJ170" s="48">
        <v>45.9</v>
      </c>
      <c r="BK170" s="48">
        <v>45.9</v>
      </c>
      <c r="BL170" s="48">
        <v>50.6</v>
      </c>
      <c r="BM170" s="46"/>
      <c r="BN170" s="46"/>
      <c r="BO170" s="48">
        <v>0.14000000000000001</v>
      </c>
      <c r="BP170" s="48">
        <v>0.16</v>
      </c>
      <c r="BQ170" s="46"/>
      <c r="BR170" s="48">
        <v>14.64</v>
      </c>
      <c r="BS170" s="48">
        <v>45.8</v>
      </c>
      <c r="BT170" s="46"/>
      <c r="BU170" s="48">
        <v>0</v>
      </c>
      <c r="BV170" s="39">
        <v>229</v>
      </c>
      <c r="BW170" s="39">
        <f t="shared" si="12"/>
        <v>2</v>
      </c>
      <c r="BX170" s="39">
        <f>IF(COUNTIF($C$2:C170,C170)=1,1,0)</f>
        <v>1</v>
      </c>
      <c r="BY170" s="39">
        <f t="shared" si="13"/>
        <v>0</v>
      </c>
      <c r="BZ170" s="39" t="b">
        <f t="shared" si="14"/>
        <v>0</v>
      </c>
      <c r="CA170" s="39" t="b">
        <f t="array" ref="CA170">ISNUMBER(SEARCH("Touch Screen",$AI170))</f>
        <v>0</v>
      </c>
      <c r="CB170" s="39" t="b">
        <f t="array" ref="CB170">ISNUMBER(SEARCH("Occupancy Sensor",$AI170))</f>
        <v>0</v>
      </c>
      <c r="CC170" s="39" t="b">
        <f t="array" ref="CC170">ISNUMBER(SEARCH("Full Network Connectivity",$AI170))</f>
        <v>0</v>
      </c>
      <c r="CD170" s="49">
        <f t="shared" si="15"/>
        <v>45.898020000000002</v>
      </c>
      <c r="CE170" s="50">
        <f t="shared" si="17"/>
        <v>2.1</v>
      </c>
      <c r="CF170" s="39">
        <f t="shared" si="16"/>
        <v>2</v>
      </c>
      <c r="CG170" s="49">
        <f>IF($BW170=1,($Q170*'2. Monitor Criteria'!$C$4)+('2. Monitor Criteria'!$D$4*'1. Data'!$CE170)+'2. Monitor Criteria'!$C$6,IF('1. Data'!$BW170=2,($Q170*'2. Monitor Criteria'!$C$4)+('2. Monitor Criteria'!$D$4*'1. Data'!$CE170)+'2. Monitor Criteria'!$D$6,IF('1. Data'!$BW170=5,($Q170*'2. Monitor Criteria'!$C$4)+('2. Monitor Criteria'!$D$4*'1. Data'!$CE170)+'2. Monitor Criteria'!$F$6,($Q170*'2. Monitor Criteria'!$C$4)+('2. Monitor Criteria'!$D$4*'1. Data'!$CE170)+'2. Monitor Criteria'!$E$6)))</f>
        <v>42.693800000000003</v>
      </c>
      <c r="CH170" s="51">
        <f>CD170-('2. Monitor Criteria'!$D$4*CE170)</f>
        <v>37.519019999999998</v>
      </c>
      <c r="CI170" s="49">
        <f>IF($BY170=0,CH170,IF($BY170=1,CH170-('2. Monitor Criteria'!$B$10*'1. Data'!CG170),CH170-('2. Monitor Criteria'!$C$10*'1. Data'!CG170)))</f>
        <v>37.519019999999998</v>
      </c>
      <c r="CJ170" s="51">
        <f>IF($CA170=TRUE,CI170-(CG170*'2. Monitor Criteria'!$E$10),CI170)</f>
        <v>37.519019999999998</v>
      </c>
      <c r="CK170" s="51">
        <f>IF($BZ170=TRUE,CJ170-('1. Data'!CG170*'2. Monitor Criteria'!$D$10),CJ170)</f>
        <v>37.519019999999998</v>
      </c>
    </row>
    <row r="171" spans="1:89" s="39" customFormat="1" ht="15.75" customHeight="1" x14ac:dyDescent="0.2">
      <c r="A171" s="39">
        <v>230</v>
      </c>
      <c r="B171" s="46" t="s">
        <v>334</v>
      </c>
      <c r="C171" s="46" t="s">
        <v>1177</v>
      </c>
      <c r="D171" s="47">
        <v>42810</v>
      </c>
      <c r="E171" s="46" t="s">
        <v>74</v>
      </c>
      <c r="F171" s="46" t="s">
        <v>103</v>
      </c>
      <c r="G171" s="46" t="s">
        <v>1307</v>
      </c>
      <c r="H171" s="46" t="s">
        <v>75</v>
      </c>
      <c r="I171" s="46" t="s">
        <v>88</v>
      </c>
      <c r="J171" s="46" t="s">
        <v>103</v>
      </c>
      <c r="K171" s="46" t="s">
        <v>77</v>
      </c>
      <c r="L171" s="46" t="s">
        <v>103</v>
      </c>
      <c r="M171" s="48">
        <v>1000</v>
      </c>
      <c r="N171" s="48">
        <v>18.7</v>
      </c>
      <c r="O171" s="48">
        <v>10.5</v>
      </c>
      <c r="P171" s="48">
        <v>21.5</v>
      </c>
      <c r="Q171" s="48">
        <v>197.6</v>
      </c>
      <c r="R171" s="48">
        <v>1.78</v>
      </c>
      <c r="S171" s="48">
        <v>1080</v>
      </c>
      <c r="T171" s="48">
        <v>1920</v>
      </c>
      <c r="U171" s="48">
        <v>2.1</v>
      </c>
      <c r="V171" s="48">
        <v>10493</v>
      </c>
      <c r="W171" s="48">
        <v>60</v>
      </c>
      <c r="X171" s="48">
        <v>32.700000000000003</v>
      </c>
      <c r="Y171" s="46" t="s">
        <v>83</v>
      </c>
      <c r="Z171" s="46" t="s">
        <v>83</v>
      </c>
      <c r="AA171" s="46"/>
      <c r="AB171" s="46"/>
      <c r="AC171" s="46" t="s">
        <v>81</v>
      </c>
      <c r="AD171" s="46" t="s">
        <v>80</v>
      </c>
      <c r="AE171" s="46" t="s">
        <v>108</v>
      </c>
      <c r="AF171" s="46" t="s">
        <v>103</v>
      </c>
      <c r="AG171" s="46" t="s">
        <v>99</v>
      </c>
      <c r="AH171" s="46" t="s">
        <v>103</v>
      </c>
      <c r="AI171" s="46" t="s">
        <v>99</v>
      </c>
      <c r="AJ171" s="46" t="s">
        <v>83</v>
      </c>
      <c r="AK171" s="46" t="s">
        <v>90</v>
      </c>
      <c r="AL171" s="46" t="s">
        <v>103</v>
      </c>
      <c r="AM171" s="46" t="s">
        <v>83</v>
      </c>
      <c r="AN171" s="46" t="s">
        <v>83</v>
      </c>
      <c r="AO171" s="46" t="s">
        <v>83</v>
      </c>
      <c r="AP171" s="46" t="s">
        <v>91</v>
      </c>
      <c r="AQ171" s="46" t="s">
        <v>103</v>
      </c>
      <c r="AR171" s="46" t="s">
        <v>81</v>
      </c>
      <c r="AS171" s="46" t="s">
        <v>86</v>
      </c>
      <c r="AT171" s="46" t="s">
        <v>103</v>
      </c>
      <c r="AU171" s="48">
        <v>4</v>
      </c>
      <c r="AV171" s="46" t="s">
        <v>81</v>
      </c>
      <c r="AW171" s="46" t="s">
        <v>80</v>
      </c>
      <c r="AX171" s="48">
        <v>250</v>
      </c>
      <c r="AY171" s="48">
        <v>238.4</v>
      </c>
      <c r="AZ171" s="48">
        <v>210.3</v>
      </c>
      <c r="BA171" s="48">
        <v>200</v>
      </c>
      <c r="BB171" s="46"/>
      <c r="BC171" s="46"/>
      <c r="BD171" s="48">
        <v>15.81</v>
      </c>
      <c r="BE171" s="46"/>
      <c r="BF171" s="48">
        <v>0.14000000000000001</v>
      </c>
      <c r="BG171" s="46"/>
      <c r="BH171" s="46"/>
      <c r="BI171" s="48">
        <v>0.12</v>
      </c>
      <c r="BJ171" s="48">
        <v>49.27</v>
      </c>
      <c r="BK171" s="48">
        <v>49.27</v>
      </c>
      <c r="BL171" s="48">
        <v>50.5</v>
      </c>
      <c r="BM171" s="46"/>
      <c r="BN171" s="46"/>
      <c r="BO171" s="48">
        <v>0.14000000000000001</v>
      </c>
      <c r="BP171" s="48">
        <v>0.16</v>
      </c>
      <c r="BQ171" s="46"/>
      <c r="BR171" s="48">
        <v>15.73</v>
      </c>
      <c r="BS171" s="48">
        <v>49.15</v>
      </c>
      <c r="BT171" s="46"/>
      <c r="BU171" s="48">
        <v>0</v>
      </c>
      <c r="BV171" s="39">
        <v>230</v>
      </c>
      <c r="BW171" s="39">
        <f t="shared" si="12"/>
        <v>2</v>
      </c>
      <c r="BX171" s="39">
        <f>IF(COUNTIF($C$2:C171,C171)=1,1,0)</f>
        <v>1</v>
      </c>
      <c r="BY171" s="39">
        <f t="shared" si="13"/>
        <v>0</v>
      </c>
      <c r="BZ171" s="39" t="b">
        <f t="shared" si="14"/>
        <v>0</v>
      </c>
      <c r="CA171" s="39" t="b">
        <f t="array" ref="CA171">ISNUMBER(SEARCH("Touch Screen",$AI171))</f>
        <v>0</v>
      </c>
      <c r="CB171" s="39" t="b">
        <f t="array" ref="CB171">ISNUMBER(SEARCH("Occupancy Sensor",$AI171))</f>
        <v>0</v>
      </c>
      <c r="CC171" s="39" t="b">
        <f t="array" ref="CC171">ISNUMBER(SEARCH("Full Network Connectivity",$AI171))</f>
        <v>0</v>
      </c>
      <c r="CD171" s="49">
        <f t="shared" si="15"/>
        <v>49.270620000000001</v>
      </c>
      <c r="CE171" s="50">
        <f t="shared" si="17"/>
        <v>2.1</v>
      </c>
      <c r="CF171" s="39">
        <f t="shared" si="16"/>
        <v>2</v>
      </c>
      <c r="CG171" s="49">
        <f>IF($BW171=1,($Q171*'2. Monitor Criteria'!$C$4)+('2. Monitor Criteria'!$D$4*'1. Data'!$CE171)+'2. Monitor Criteria'!$C$6,IF('1. Data'!$BW171=2,($Q171*'2. Monitor Criteria'!$C$4)+('2. Monitor Criteria'!$D$4*'1. Data'!$CE171)+'2. Monitor Criteria'!$D$6,IF('1. Data'!$BW171=5,($Q171*'2. Monitor Criteria'!$C$4)+('2. Monitor Criteria'!$D$4*'1. Data'!$CE171)+'2. Monitor Criteria'!$F$6,($Q171*'2. Monitor Criteria'!$C$4)+('2. Monitor Criteria'!$D$4*'1. Data'!$CE171)+'2. Monitor Criteria'!$E$6)))</f>
        <v>42.693800000000003</v>
      </c>
      <c r="CH171" s="51">
        <f>CD171-('2. Monitor Criteria'!$D$4*CE171)</f>
        <v>40.891620000000003</v>
      </c>
      <c r="CI171" s="49">
        <f>IF($BY171=0,CH171,IF($BY171=1,CH171-('2. Monitor Criteria'!$B$10*'1. Data'!CG171),CH171-('2. Monitor Criteria'!$C$10*'1. Data'!CG171)))</f>
        <v>40.891620000000003</v>
      </c>
      <c r="CJ171" s="51">
        <f>IF($CA171=TRUE,CI171-(CG171*'2. Monitor Criteria'!$E$10),CI171)</f>
        <v>40.891620000000003</v>
      </c>
      <c r="CK171" s="51">
        <f>IF($BZ171=TRUE,CJ171-('1. Data'!CG171*'2. Monitor Criteria'!$D$10),CJ171)</f>
        <v>40.891620000000003</v>
      </c>
    </row>
    <row r="172" spans="1:89" s="39" customFormat="1" ht="15.75" customHeight="1" x14ac:dyDescent="0.2">
      <c r="A172" s="39">
        <v>231</v>
      </c>
      <c r="B172" s="46" t="s">
        <v>334</v>
      </c>
      <c r="C172" s="46" t="s">
        <v>390</v>
      </c>
      <c r="D172" s="47">
        <v>42415</v>
      </c>
      <c r="E172" s="46" t="s">
        <v>74</v>
      </c>
      <c r="F172" s="46"/>
      <c r="G172" s="46" t="s">
        <v>1307</v>
      </c>
      <c r="H172" s="46" t="s">
        <v>75</v>
      </c>
      <c r="I172" s="46" t="s">
        <v>141</v>
      </c>
      <c r="J172" s="46"/>
      <c r="K172" s="46" t="s">
        <v>77</v>
      </c>
      <c r="L172" s="46"/>
      <c r="M172" s="48">
        <v>3000</v>
      </c>
      <c r="N172" s="48">
        <v>10.6</v>
      </c>
      <c r="O172" s="48">
        <v>18.8</v>
      </c>
      <c r="P172" s="48">
        <v>21.5</v>
      </c>
      <c r="Q172" s="48">
        <v>198.08</v>
      </c>
      <c r="R172" s="48">
        <v>1.78</v>
      </c>
      <c r="S172" s="48">
        <v>1080</v>
      </c>
      <c r="T172" s="48">
        <v>1920</v>
      </c>
      <c r="U172" s="48">
        <v>2.1</v>
      </c>
      <c r="V172" s="48">
        <v>10469</v>
      </c>
      <c r="W172" s="48">
        <v>60</v>
      </c>
      <c r="X172" s="48">
        <v>32.799999999999997</v>
      </c>
      <c r="Y172" s="46" t="s">
        <v>78</v>
      </c>
      <c r="Z172" s="46" t="s">
        <v>83</v>
      </c>
      <c r="AA172" s="46"/>
      <c r="AB172" s="46"/>
      <c r="AC172" s="46" t="s">
        <v>80</v>
      </c>
      <c r="AD172" s="46" t="s">
        <v>81</v>
      </c>
      <c r="AE172" s="46" t="s">
        <v>89</v>
      </c>
      <c r="AF172" s="46"/>
      <c r="AG172" s="46" t="s">
        <v>189</v>
      </c>
      <c r="AH172" s="46"/>
      <c r="AI172" s="46" t="s">
        <v>189</v>
      </c>
      <c r="AJ172" s="46" t="s">
        <v>189</v>
      </c>
      <c r="AK172" s="46" t="s">
        <v>90</v>
      </c>
      <c r="AL172" s="46"/>
      <c r="AM172" s="46" t="s">
        <v>83</v>
      </c>
      <c r="AN172" s="46" t="s">
        <v>83</v>
      </c>
      <c r="AO172" s="46" t="s">
        <v>83</v>
      </c>
      <c r="AP172" s="46" t="s">
        <v>91</v>
      </c>
      <c r="AQ172" s="46"/>
      <c r="AR172" s="46" t="s">
        <v>81</v>
      </c>
      <c r="AS172" s="46" t="s">
        <v>86</v>
      </c>
      <c r="AT172" s="46"/>
      <c r="AU172" s="48">
        <v>5</v>
      </c>
      <c r="AV172" s="46" t="s">
        <v>81</v>
      </c>
      <c r="AW172" s="46" t="s">
        <v>80</v>
      </c>
      <c r="AX172" s="48">
        <v>250</v>
      </c>
      <c r="AY172" s="48">
        <v>281.8</v>
      </c>
      <c r="AZ172" s="48">
        <v>145.30000000000001</v>
      </c>
      <c r="BA172" s="48">
        <v>204.1</v>
      </c>
      <c r="BB172" s="46"/>
      <c r="BC172" s="46"/>
      <c r="BD172" s="48">
        <v>15.77</v>
      </c>
      <c r="BE172" s="46"/>
      <c r="BF172" s="48">
        <v>0.16</v>
      </c>
      <c r="BG172" s="48">
        <v>0.14000000000000001</v>
      </c>
      <c r="BH172" s="46"/>
      <c r="BI172" s="48">
        <v>0.13</v>
      </c>
      <c r="BJ172" s="48">
        <v>49.25</v>
      </c>
      <c r="BK172" s="48">
        <v>49.25</v>
      </c>
      <c r="BL172" s="48">
        <v>58.2</v>
      </c>
      <c r="BM172" s="46"/>
      <c r="BN172" s="46"/>
      <c r="BO172" s="48">
        <v>0.19</v>
      </c>
      <c r="BP172" s="48">
        <v>0.22</v>
      </c>
      <c r="BQ172" s="48">
        <v>0.2</v>
      </c>
      <c r="BR172" s="48">
        <v>15.95</v>
      </c>
      <c r="BS172" s="48">
        <v>50.13</v>
      </c>
      <c r="BT172" s="46"/>
      <c r="BU172" s="48">
        <v>0</v>
      </c>
      <c r="BV172" s="39">
        <v>231</v>
      </c>
      <c r="BW172" s="39">
        <f t="shared" si="12"/>
        <v>2</v>
      </c>
      <c r="BX172" s="39">
        <f>IF(COUNTIF($C$2:C172,C172)=1,1,0)</f>
        <v>1</v>
      </c>
      <c r="BY172" s="39">
        <f t="shared" si="13"/>
        <v>0</v>
      </c>
      <c r="BZ172" s="39" t="b">
        <f t="shared" si="14"/>
        <v>0</v>
      </c>
      <c r="CA172" s="39" t="b">
        <f t="array" ref="CA172">ISNUMBER(SEARCH("Touch Screen",$AI172))</f>
        <v>1</v>
      </c>
      <c r="CB172" s="39" t="b">
        <f t="array" ref="CB172">ISNUMBER(SEARCH("Occupancy Sensor",$AI172))</f>
        <v>0</v>
      </c>
      <c r="CC172" s="39" t="b">
        <f t="array" ref="CC172">ISNUMBER(SEARCH("Full Network Connectivity",$AI172))</f>
        <v>0</v>
      </c>
      <c r="CD172" s="49">
        <f t="shared" si="15"/>
        <v>49.261859999999999</v>
      </c>
      <c r="CE172" s="50">
        <f t="shared" si="17"/>
        <v>2.1</v>
      </c>
      <c r="CF172" s="39">
        <f t="shared" si="16"/>
        <v>2</v>
      </c>
      <c r="CG172" s="49">
        <f>IF($BW172=1,($Q172*'2. Monitor Criteria'!$C$4)+('2. Monitor Criteria'!$D$4*'1. Data'!$CE172)+'2. Monitor Criteria'!$C$6,IF('1. Data'!$BW172=2,($Q172*'2. Monitor Criteria'!$C$4)+('2. Monitor Criteria'!$D$4*'1. Data'!$CE172)+'2. Monitor Criteria'!$D$6,IF('1. Data'!$BW172=5,($Q172*'2. Monitor Criteria'!$C$4)+('2. Monitor Criteria'!$D$4*'1. Data'!$CE172)+'2. Monitor Criteria'!$F$6,($Q172*'2. Monitor Criteria'!$C$4)+('2. Monitor Criteria'!$D$4*'1. Data'!$CE172)+'2. Monitor Criteria'!$E$6)))</f>
        <v>42.752839999999999</v>
      </c>
      <c r="CH172" s="51">
        <f>CD172-('2. Monitor Criteria'!$D$4*CE172)</f>
        <v>40.882859999999994</v>
      </c>
      <c r="CI172" s="49">
        <f>IF($BY172=0,CH172,IF($BY172=1,CH172-('2. Monitor Criteria'!$B$10*'1. Data'!CG172),CH172-('2. Monitor Criteria'!$C$10*'1. Data'!CG172)))</f>
        <v>40.882859999999994</v>
      </c>
      <c r="CJ172" s="51">
        <f>IF($CA172=TRUE,CI172-(CG172*'2. Monitor Criteria'!$E$10),CI172)</f>
        <v>32.332291999999995</v>
      </c>
      <c r="CK172" s="51">
        <f>IF($BZ172=TRUE,CJ172-('1. Data'!CG172*'2. Monitor Criteria'!$D$10),CJ172)</f>
        <v>32.332291999999995</v>
      </c>
    </row>
    <row r="173" spans="1:89" s="39" customFormat="1" ht="15.75" customHeight="1" x14ac:dyDescent="0.2">
      <c r="A173" s="39">
        <v>232</v>
      </c>
      <c r="B173" s="46" t="s">
        <v>334</v>
      </c>
      <c r="C173" s="46" t="s">
        <v>1336</v>
      </c>
      <c r="D173" s="47">
        <v>42726</v>
      </c>
      <c r="E173" s="46" t="s">
        <v>74</v>
      </c>
      <c r="F173" s="46"/>
      <c r="G173" s="46" t="s">
        <v>1307</v>
      </c>
      <c r="H173" s="46" t="s">
        <v>75</v>
      </c>
      <c r="I173" s="46" t="s">
        <v>76</v>
      </c>
      <c r="J173" s="46"/>
      <c r="K173" s="46" t="s">
        <v>77</v>
      </c>
      <c r="L173" s="46"/>
      <c r="M173" s="48">
        <v>500</v>
      </c>
      <c r="N173" s="48">
        <v>11.3</v>
      </c>
      <c r="O173" s="48">
        <v>20</v>
      </c>
      <c r="P173" s="48">
        <v>23</v>
      </c>
      <c r="Q173" s="48">
        <v>226.05</v>
      </c>
      <c r="R173" s="48">
        <v>1.78</v>
      </c>
      <c r="S173" s="48">
        <v>1080</v>
      </c>
      <c r="T173" s="48">
        <v>1920</v>
      </c>
      <c r="U173" s="48">
        <v>2.1</v>
      </c>
      <c r="V173" s="48">
        <v>9173</v>
      </c>
      <c r="W173" s="48">
        <v>60</v>
      </c>
      <c r="X173" s="48">
        <v>32.4</v>
      </c>
      <c r="Y173" s="46" t="s">
        <v>78</v>
      </c>
      <c r="Z173" s="46" t="s">
        <v>83</v>
      </c>
      <c r="AA173" s="46"/>
      <c r="AB173" s="46"/>
      <c r="AC173" s="46" t="s">
        <v>80</v>
      </c>
      <c r="AD173" s="46" t="s">
        <v>80</v>
      </c>
      <c r="AE173" s="46" t="s">
        <v>257</v>
      </c>
      <c r="AF173" s="46"/>
      <c r="AG173" s="46" t="s">
        <v>83</v>
      </c>
      <c r="AH173" s="46"/>
      <c r="AI173" s="46" t="s">
        <v>83</v>
      </c>
      <c r="AJ173" s="46" t="s">
        <v>83</v>
      </c>
      <c r="AK173" s="46" t="s">
        <v>90</v>
      </c>
      <c r="AL173" s="46"/>
      <c r="AM173" s="46" t="s">
        <v>83</v>
      </c>
      <c r="AN173" s="46" t="s">
        <v>83</v>
      </c>
      <c r="AO173" s="46" t="s">
        <v>83</v>
      </c>
      <c r="AP173" s="46" t="s">
        <v>91</v>
      </c>
      <c r="AQ173" s="46"/>
      <c r="AR173" s="46" t="s">
        <v>81</v>
      </c>
      <c r="AS173" s="46" t="s">
        <v>86</v>
      </c>
      <c r="AT173" s="46"/>
      <c r="AU173" s="48">
        <v>5</v>
      </c>
      <c r="AV173" s="46" t="s">
        <v>81</v>
      </c>
      <c r="AW173" s="46" t="s">
        <v>80</v>
      </c>
      <c r="AX173" s="48">
        <v>250</v>
      </c>
      <c r="AY173" s="48">
        <v>262.60000000000002</v>
      </c>
      <c r="AZ173" s="48">
        <v>187.3</v>
      </c>
      <c r="BA173" s="48">
        <v>200.6</v>
      </c>
      <c r="BB173" s="46"/>
      <c r="BC173" s="46"/>
      <c r="BD173" s="48">
        <v>13.41</v>
      </c>
      <c r="BE173" s="46"/>
      <c r="BF173" s="48">
        <v>0.42</v>
      </c>
      <c r="BG173" s="46"/>
      <c r="BH173" s="46"/>
      <c r="BI173" s="48">
        <v>0.11</v>
      </c>
      <c r="BJ173" s="48">
        <v>43.54</v>
      </c>
      <c r="BK173" s="48">
        <v>43.54</v>
      </c>
      <c r="BL173" s="48">
        <v>50.8</v>
      </c>
      <c r="BM173" s="46"/>
      <c r="BN173" s="46"/>
      <c r="BO173" s="48">
        <v>0.17</v>
      </c>
      <c r="BP173" s="48">
        <v>0.48</v>
      </c>
      <c r="BQ173" s="46"/>
      <c r="BR173" s="48">
        <v>13.61</v>
      </c>
      <c r="BS173" s="48">
        <v>44.47</v>
      </c>
      <c r="BT173" s="46"/>
      <c r="BU173" s="48">
        <v>0</v>
      </c>
      <c r="BV173" s="39">
        <v>232</v>
      </c>
      <c r="BW173" s="39">
        <f t="shared" si="12"/>
        <v>3</v>
      </c>
      <c r="BX173" s="39">
        <f>IF(COUNTIF($C$2:C173,C173)=1,1,0)</f>
        <v>1</v>
      </c>
      <c r="BY173" s="39">
        <f t="shared" si="13"/>
        <v>0</v>
      </c>
      <c r="BZ173" s="39" t="b">
        <f t="shared" si="14"/>
        <v>0</v>
      </c>
      <c r="CA173" s="39" t="b">
        <f t="array" ref="CA173">ISNUMBER(SEARCH("Touch Screen",$AI173))</f>
        <v>0</v>
      </c>
      <c r="CB173" s="39" t="b">
        <f t="array" ref="CB173">ISNUMBER(SEARCH("Occupancy Sensor",$AI173))</f>
        <v>0</v>
      </c>
      <c r="CC173" s="39" t="b">
        <f t="array" ref="CC173">ISNUMBER(SEARCH("Full Network Connectivity",$AI173))</f>
        <v>0</v>
      </c>
      <c r="CD173" s="49">
        <f t="shared" si="15"/>
        <v>43.506539999999987</v>
      </c>
      <c r="CE173" s="50">
        <f t="shared" si="17"/>
        <v>2.1</v>
      </c>
      <c r="CF173" s="39">
        <f t="shared" si="16"/>
        <v>3</v>
      </c>
      <c r="CG173" s="49">
        <f>IF($BW173=1,($Q173*'2. Monitor Criteria'!$C$4)+('2. Monitor Criteria'!$D$4*'1. Data'!$CE173)+'2. Monitor Criteria'!$C$6,IF('1. Data'!$BW173=2,($Q173*'2. Monitor Criteria'!$C$4)+('2. Monitor Criteria'!$D$4*'1. Data'!$CE173)+'2. Monitor Criteria'!$D$6,IF('1. Data'!$BW173=5,($Q173*'2. Monitor Criteria'!$C$4)+('2. Monitor Criteria'!$D$4*'1. Data'!$CE173)+'2. Monitor Criteria'!$F$6,($Q173*'2. Monitor Criteria'!$C$4)+('2. Monitor Criteria'!$D$4*'1. Data'!$CE173)+'2. Monitor Criteria'!$E$6)))</f>
        <v>44.663150000000002</v>
      </c>
      <c r="CH173" s="51">
        <f>CD173-('2. Monitor Criteria'!$D$4*CE173)</f>
        <v>35.127539999999982</v>
      </c>
      <c r="CI173" s="49">
        <f>IF($BY173=0,CH173,IF($BY173=1,CH173-('2. Monitor Criteria'!$B$10*'1. Data'!CG173),CH173-('2. Monitor Criteria'!$C$10*'1. Data'!CG173)))</f>
        <v>35.127539999999982</v>
      </c>
      <c r="CJ173" s="51">
        <f>IF($CA173=TRUE,CI173-(CG173*'2. Monitor Criteria'!$E$10),CI173)</f>
        <v>35.127539999999982</v>
      </c>
      <c r="CK173" s="51">
        <f>IF($BZ173=TRUE,CJ173-('1. Data'!CG173*'2. Monitor Criteria'!$D$10),CJ173)</f>
        <v>35.127539999999982</v>
      </c>
    </row>
    <row r="174" spans="1:89" s="39" customFormat="1" ht="15.75" customHeight="1" x14ac:dyDescent="0.2">
      <c r="A174" s="39">
        <v>233</v>
      </c>
      <c r="B174" s="46" t="s">
        <v>334</v>
      </c>
      <c r="C174" s="46" t="s">
        <v>391</v>
      </c>
      <c r="D174" s="47">
        <v>42175</v>
      </c>
      <c r="E174" s="46" t="s">
        <v>74</v>
      </c>
      <c r="F174" s="46" t="s">
        <v>103</v>
      </c>
      <c r="G174" s="46" t="s">
        <v>1307</v>
      </c>
      <c r="H174" s="46" t="s">
        <v>75</v>
      </c>
      <c r="I174" s="46" t="s">
        <v>85</v>
      </c>
      <c r="J174" s="46" t="s">
        <v>119</v>
      </c>
      <c r="K174" s="46" t="s">
        <v>77</v>
      </c>
      <c r="L174" s="46" t="s">
        <v>103</v>
      </c>
      <c r="M174" s="48">
        <v>1000</v>
      </c>
      <c r="N174" s="48">
        <v>11.3</v>
      </c>
      <c r="O174" s="48">
        <v>20</v>
      </c>
      <c r="P174" s="48">
        <v>23</v>
      </c>
      <c r="Q174" s="48">
        <v>226.05</v>
      </c>
      <c r="R174" s="48">
        <v>1.78</v>
      </c>
      <c r="S174" s="48">
        <v>1080</v>
      </c>
      <c r="T174" s="48">
        <v>1920</v>
      </c>
      <c r="U174" s="48">
        <v>2.1</v>
      </c>
      <c r="V174" s="48">
        <v>9173</v>
      </c>
      <c r="W174" s="48">
        <v>60</v>
      </c>
      <c r="X174" s="48">
        <v>33</v>
      </c>
      <c r="Y174" s="46" t="s">
        <v>83</v>
      </c>
      <c r="Z174" s="46" t="s">
        <v>83</v>
      </c>
      <c r="AA174" s="46"/>
      <c r="AB174" s="46"/>
      <c r="AC174" s="46" t="s">
        <v>80</v>
      </c>
      <c r="AD174" s="46" t="s">
        <v>80</v>
      </c>
      <c r="AE174" s="46" t="s">
        <v>93</v>
      </c>
      <c r="AF174" s="46" t="s">
        <v>103</v>
      </c>
      <c r="AG174" s="46" t="s">
        <v>83</v>
      </c>
      <c r="AH174" s="46" t="s">
        <v>103</v>
      </c>
      <c r="AI174" s="46" t="s">
        <v>83</v>
      </c>
      <c r="AJ174" s="46" t="s">
        <v>83</v>
      </c>
      <c r="AK174" s="46" t="s">
        <v>94</v>
      </c>
      <c r="AL174" s="46" t="s">
        <v>103</v>
      </c>
      <c r="AM174" s="46" t="s">
        <v>83</v>
      </c>
      <c r="AN174" s="46" t="s">
        <v>83</v>
      </c>
      <c r="AO174" s="46" t="s">
        <v>83</v>
      </c>
      <c r="AP174" s="46" t="s">
        <v>91</v>
      </c>
      <c r="AQ174" s="46" t="s">
        <v>103</v>
      </c>
      <c r="AR174" s="46" t="s">
        <v>81</v>
      </c>
      <c r="AS174" s="46" t="s">
        <v>86</v>
      </c>
      <c r="AT174" s="46" t="s">
        <v>103</v>
      </c>
      <c r="AU174" s="48">
        <v>5</v>
      </c>
      <c r="AV174" s="46" t="s">
        <v>81</v>
      </c>
      <c r="AW174" s="46" t="s">
        <v>81</v>
      </c>
      <c r="AX174" s="48">
        <v>250</v>
      </c>
      <c r="AY174" s="48">
        <v>230.6</v>
      </c>
      <c r="AZ174" s="48">
        <v>198.5</v>
      </c>
      <c r="BA174" s="48">
        <v>200</v>
      </c>
      <c r="BB174" s="46"/>
      <c r="BC174" s="46"/>
      <c r="BD174" s="48">
        <v>15.2</v>
      </c>
      <c r="BE174" s="46"/>
      <c r="BF174" s="48">
        <v>0.15</v>
      </c>
      <c r="BG174" s="46"/>
      <c r="BH174" s="46"/>
      <c r="BI174" s="48">
        <v>0.12</v>
      </c>
      <c r="BJ174" s="48">
        <v>47.46</v>
      </c>
      <c r="BK174" s="48">
        <v>47.46</v>
      </c>
      <c r="BL174" s="48">
        <v>50.8</v>
      </c>
      <c r="BM174" s="46"/>
      <c r="BN174" s="46"/>
      <c r="BO174" s="48">
        <v>0.16</v>
      </c>
      <c r="BP174" s="48">
        <v>0.19</v>
      </c>
      <c r="BQ174" s="46"/>
      <c r="BR174" s="48">
        <v>15.31</v>
      </c>
      <c r="BS174" s="48">
        <v>48.02</v>
      </c>
      <c r="BT174" s="46"/>
      <c r="BU174" s="48">
        <v>0</v>
      </c>
      <c r="BV174" s="39">
        <v>233</v>
      </c>
      <c r="BW174" s="39">
        <f t="shared" si="12"/>
        <v>3</v>
      </c>
      <c r="BX174" s="39">
        <f>IF(COUNTIF($C$2:C174,C174)=1,1,0)</f>
        <v>1</v>
      </c>
      <c r="BY174" s="39">
        <f t="shared" si="13"/>
        <v>0</v>
      </c>
      <c r="BZ174" s="39" t="b">
        <f t="shared" si="14"/>
        <v>0</v>
      </c>
      <c r="CA174" s="39" t="b">
        <f t="array" ref="CA174">ISNUMBER(SEARCH("Touch Screen",$AI174))</f>
        <v>0</v>
      </c>
      <c r="CB174" s="39" t="b">
        <f t="array" ref="CB174">ISNUMBER(SEARCH("Occupancy Sensor",$AI174))</f>
        <v>0</v>
      </c>
      <c r="CC174" s="39" t="b">
        <f t="array" ref="CC174">ISNUMBER(SEARCH("Full Network Connectivity",$AI174))</f>
        <v>0</v>
      </c>
      <c r="CD174" s="49">
        <f t="shared" si="15"/>
        <v>47.457299999999996</v>
      </c>
      <c r="CE174" s="50">
        <f t="shared" si="17"/>
        <v>2.1</v>
      </c>
      <c r="CF174" s="39">
        <f t="shared" si="16"/>
        <v>3</v>
      </c>
      <c r="CG174" s="49">
        <f>IF($BW174=1,($Q174*'2. Monitor Criteria'!$C$4)+('2. Monitor Criteria'!$D$4*'1. Data'!$CE174)+'2. Monitor Criteria'!$C$6,IF('1. Data'!$BW174=2,($Q174*'2. Monitor Criteria'!$C$4)+('2. Monitor Criteria'!$D$4*'1. Data'!$CE174)+'2. Monitor Criteria'!$D$6,IF('1. Data'!$BW174=5,($Q174*'2. Monitor Criteria'!$C$4)+('2. Monitor Criteria'!$D$4*'1. Data'!$CE174)+'2. Monitor Criteria'!$F$6,($Q174*'2. Monitor Criteria'!$C$4)+('2. Monitor Criteria'!$D$4*'1. Data'!$CE174)+'2. Monitor Criteria'!$E$6)))</f>
        <v>44.663150000000002</v>
      </c>
      <c r="CH174" s="51">
        <f>CD174-('2. Monitor Criteria'!$D$4*CE174)</f>
        <v>39.078299999999999</v>
      </c>
      <c r="CI174" s="49">
        <f>IF($BY174=0,CH174,IF($BY174=1,CH174-('2. Monitor Criteria'!$B$10*'1. Data'!CG174),CH174-('2. Monitor Criteria'!$C$10*'1. Data'!CG174)))</f>
        <v>39.078299999999999</v>
      </c>
      <c r="CJ174" s="51">
        <f>IF($CA174=TRUE,CI174-(CG174*'2. Monitor Criteria'!$E$10),CI174)</f>
        <v>39.078299999999999</v>
      </c>
      <c r="CK174" s="51">
        <f>IF($BZ174=TRUE,CJ174-('1. Data'!CG174*'2. Monitor Criteria'!$D$10),CJ174)</f>
        <v>39.078299999999999</v>
      </c>
    </row>
    <row r="175" spans="1:89" s="39" customFormat="1" ht="15.75" customHeight="1" x14ac:dyDescent="0.2">
      <c r="A175" s="39">
        <v>234</v>
      </c>
      <c r="B175" s="46" t="s">
        <v>334</v>
      </c>
      <c r="C175" s="46" t="s">
        <v>1202</v>
      </c>
      <c r="D175" s="47">
        <v>42810</v>
      </c>
      <c r="E175" s="46" t="s">
        <v>74</v>
      </c>
      <c r="F175" s="46" t="s">
        <v>103</v>
      </c>
      <c r="G175" s="46" t="s">
        <v>1307</v>
      </c>
      <c r="H175" s="46" t="s">
        <v>75</v>
      </c>
      <c r="I175" s="46" t="s">
        <v>88</v>
      </c>
      <c r="J175" s="46" t="s">
        <v>103</v>
      </c>
      <c r="K175" s="46" t="s">
        <v>77</v>
      </c>
      <c r="L175" s="46" t="s">
        <v>103</v>
      </c>
      <c r="M175" s="48">
        <v>1000</v>
      </c>
      <c r="N175" s="48">
        <v>11.3</v>
      </c>
      <c r="O175" s="48">
        <v>20</v>
      </c>
      <c r="P175" s="48">
        <v>23</v>
      </c>
      <c r="Q175" s="48">
        <v>226.05</v>
      </c>
      <c r="R175" s="48">
        <v>1.78</v>
      </c>
      <c r="S175" s="48">
        <v>1080</v>
      </c>
      <c r="T175" s="48">
        <v>1920</v>
      </c>
      <c r="U175" s="48">
        <v>2.1</v>
      </c>
      <c r="V175" s="48">
        <v>9173</v>
      </c>
      <c r="W175" s="48">
        <v>60</v>
      </c>
      <c r="X175" s="48">
        <v>32.9</v>
      </c>
      <c r="Y175" s="46" t="s">
        <v>83</v>
      </c>
      <c r="Z175" s="46" t="s">
        <v>83</v>
      </c>
      <c r="AA175" s="46"/>
      <c r="AB175" s="46"/>
      <c r="AC175" s="46" t="s">
        <v>81</v>
      </c>
      <c r="AD175" s="46" t="s">
        <v>80</v>
      </c>
      <c r="AE175" s="46" t="s">
        <v>108</v>
      </c>
      <c r="AF175" s="46" t="s">
        <v>103</v>
      </c>
      <c r="AG175" s="46" t="s">
        <v>99</v>
      </c>
      <c r="AH175" s="46" t="s">
        <v>103</v>
      </c>
      <c r="AI175" s="46" t="s">
        <v>99</v>
      </c>
      <c r="AJ175" s="46" t="s">
        <v>83</v>
      </c>
      <c r="AK175" s="46" t="s">
        <v>90</v>
      </c>
      <c r="AL175" s="46" t="s">
        <v>103</v>
      </c>
      <c r="AM175" s="46" t="s">
        <v>83</v>
      </c>
      <c r="AN175" s="46" t="s">
        <v>83</v>
      </c>
      <c r="AO175" s="46" t="s">
        <v>83</v>
      </c>
      <c r="AP175" s="46" t="s">
        <v>91</v>
      </c>
      <c r="AQ175" s="46" t="s">
        <v>103</v>
      </c>
      <c r="AR175" s="46" t="s">
        <v>81</v>
      </c>
      <c r="AS175" s="46" t="s">
        <v>86</v>
      </c>
      <c r="AT175" s="46" t="s">
        <v>103</v>
      </c>
      <c r="AU175" s="48">
        <v>4</v>
      </c>
      <c r="AV175" s="46" t="s">
        <v>81</v>
      </c>
      <c r="AW175" s="46" t="s">
        <v>80</v>
      </c>
      <c r="AX175" s="48">
        <v>250</v>
      </c>
      <c r="AY175" s="48">
        <v>248.7</v>
      </c>
      <c r="AZ175" s="48">
        <v>207.8</v>
      </c>
      <c r="BA175" s="48">
        <v>200</v>
      </c>
      <c r="BB175" s="46"/>
      <c r="BC175" s="46"/>
      <c r="BD175" s="48">
        <v>14.22</v>
      </c>
      <c r="BE175" s="46"/>
      <c r="BF175" s="48">
        <v>0.15</v>
      </c>
      <c r="BG175" s="46"/>
      <c r="BH175" s="46"/>
      <c r="BI175" s="48">
        <v>0.13</v>
      </c>
      <c r="BJ175" s="48">
        <v>44.47</v>
      </c>
      <c r="BK175" s="48">
        <v>44.47</v>
      </c>
      <c r="BL175" s="48">
        <v>50.8</v>
      </c>
      <c r="BM175" s="46"/>
      <c r="BN175" s="46"/>
      <c r="BO175" s="48">
        <v>0.16</v>
      </c>
      <c r="BP175" s="48">
        <v>0.18</v>
      </c>
      <c r="BQ175" s="46"/>
      <c r="BR175" s="48">
        <v>14.34</v>
      </c>
      <c r="BS175" s="48">
        <v>44.99</v>
      </c>
      <c r="BT175" s="46"/>
      <c r="BU175" s="48">
        <v>0</v>
      </c>
      <c r="BV175" s="39">
        <v>234</v>
      </c>
      <c r="BW175" s="39">
        <f t="shared" si="12"/>
        <v>3</v>
      </c>
      <c r="BX175" s="39">
        <f>IF(COUNTIF($C$2:C175,C175)=1,1,0)</f>
        <v>1</v>
      </c>
      <c r="BY175" s="39">
        <f t="shared" si="13"/>
        <v>0</v>
      </c>
      <c r="BZ175" s="39" t="b">
        <f t="shared" si="14"/>
        <v>0</v>
      </c>
      <c r="CA175" s="39" t="b">
        <f t="array" ref="CA175">ISNUMBER(SEARCH("Touch Screen",$AI175))</f>
        <v>0</v>
      </c>
      <c r="CB175" s="39" t="b">
        <f t="array" ref="CB175">ISNUMBER(SEARCH("Occupancy Sensor",$AI175))</f>
        <v>0</v>
      </c>
      <c r="CC175" s="39" t="b">
        <f t="array" ref="CC175">ISNUMBER(SEARCH("Full Network Connectivity",$AI175))</f>
        <v>0</v>
      </c>
      <c r="CD175" s="49">
        <f t="shared" si="15"/>
        <v>44.452620000000003</v>
      </c>
      <c r="CE175" s="50">
        <f t="shared" si="17"/>
        <v>2.1</v>
      </c>
      <c r="CF175" s="39">
        <f t="shared" si="16"/>
        <v>3</v>
      </c>
      <c r="CG175" s="49">
        <f>IF($BW175=1,($Q175*'2. Monitor Criteria'!$C$4)+('2. Monitor Criteria'!$D$4*'1. Data'!$CE175)+'2. Monitor Criteria'!$C$6,IF('1. Data'!$BW175=2,($Q175*'2. Monitor Criteria'!$C$4)+('2. Monitor Criteria'!$D$4*'1. Data'!$CE175)+'2. Monitor Criteria'!$D$6,IF('1. Data'!$BW175=5,($Q175*'2. Monitor Criteria'!$C$4)+('2. Monitor Criteria'!$D$4*'1. Data'!$CE175)+'2. Monitor Criteria'!$F$6,($Q175*'2. Monitor Criteria'!$C$4)+('2. Monitor Criteria'!$D$4*'1. Data'!$CE175)+'2. Monitor Criteria'!$E$6)))</f>
        <v>44.663150000000002</v>
      </c>
      <c r="CH175" s="51">
        <f>CD175-('2. Monitor Criteria'!$D$4*CE175)</f>
        <v>36.073620000000005</v>
      </c>
      <c r="CI175" s="49">
        <f>IF($BY175=0,CH175,IF($BY175=1,CH175-('2. Monitor Criteria'!$B$10*'1. Data'!CG175),CH175-('2. Monitor Criteria'!$C$10*'1. Data'!CG175)))</f>
        <v>36.073620000000005</v>
      </c>
      <c r="CJ175" s="51">
        <f>IF($CA175=TRUE,CI175-(CG175*'2. Monitor Criteria'!$E$10),CI175)</f>
        <v>36.073620000000005</v>
      </c>
      <c r="CK175" s="51">
        <f>IF($BZ175=TRUE,CJ175-('1. Data'!CG175*'2. Monitor Criteria'!$D$10),CJ175)</f>
        <v>36.073620000000005</v>
      </c>
    </row>
    <row r="176" spans="1:89" s="39" customFormat="1" ht="15.75" customHeight="1" x14ac:dyDescent="0.2">
      <c r="A176" s="39">
        <v>235</v>
      </c>
      <c r="B176" s="46" t="s">
        <v>334</v>
      </c>
      <c r="C176" s="46" t="s">
        <v>392</v>
      </c>
      <c r="D176" s="47">
        <v>41820</v>
      </c>
      <c r="E176" s="46" t="s">
        <v>74</v>
      </c>
      <c r="F176" s="46"/>
      <c r="G176" s="46" t="s">
        <v>1307</v>
      </c>
      <c r="H176" s="46" t="s">
        <v>75</v>
      </c>
      <c r="I176" s="46" t="s">
        <v>88</v>
      </c>
      <c r="J176" s="46"/>
      <c r="K176" s="46" t="s">
        <v>77</v>
      </c>
      <c r="L176" s="46"/>
      <c r="M176" s="48">
        <v>1000</v>
      </c>
      <c r="N176" s="48">
        <v>11.7</v>
      </c>
      <c r="O176" s="48">
        <v>20.7</v>
      </c>
      <c r="P176" s="48">
        <v>23.8</v>
      </c>
      <c r="Q176" s="48">
        <v>242.18</v>
      </c>
      <c r="R176" s="48">
        <v>1.78</v>
      </c>
      <c r="S176" s="48">
        <v>1080</v>
      </c>
      <c r="T176" s="48">
        <v>1920</v>
      </c>
      <c r="U176" s="48">
        <v>2.1</v>
      </c>
      <c r="V176" s="48">
        <v>8562</v>
      </c>
      <c r="W176" s="48">
        <v>60</v>
      </c>
      <c r="X176" s="48">
        <v>33.200000000000003</v>
      </c>
      <c r="Y176" s="46" t="s">
        <v>78</v>
      </c>
      <c r="Z176" s="46" t="s">
        <v>83</v>
      </c>
      <c r="AA176" s="46"/>
      <c r="AB176" s="46"/>
      <c r="AC176" s="46" t="s">
        <v>80</v>
      </c>
      <c r="AD176" s="46" t="s">
        <v>81</v>
      </c>
      <c r="AE176" s="46" t="s">
        <v>257</v>
      </c>
      <c r="AF176" s="46"/>
      <c r="AG176" s="46" t="s">
        <v>83</v>
      </c>
      <c r="AH176" s="46"/>
      <c r="AI176" s="46" t="s">
        <v>83</v>
      </c>
      <c r="AJ176" s="46" t="s">
        <v>83</v>
      </c>
      <c r="AK176" s="46" t="s">
        <v>90</v>
      </c>
      <c r="AL176" s="46"/>
      <c r="AM176" s="46" t="s">
        <v>83</v>
      </c>
      <c r="AN176" s="46" t="s">
        <v>83</v>
      </c>
      <c r="AO176" s="46" t="s">
        <v>83</v>
      </c>
      <c r="AP176" s="46" t="s">
        <v>91</v>
      </c>
      <c r="AQ176" s="46"/>
      <c r="AR176" s="46" t="s">
        <v>81</v>
      </c>
      <c r="AS176" s="46" t="s">
        <v>86</v>
      </c>
      <c r="AT176" s="46"/>
      <c r="AU176" s="48">
        <v>5</v>
      </c>
      <c r="AV176" s="46" t="s">
        <v>81</v>
      </c>
      <c r="AW176" s="46" t="s">
        <v>80</v>
      </c>
      <c r="AX176" s="48">
        <v>300</v>
      </c>
      <c r="AY176" s="48">
        <v>261.7</v>
      </c>
      <c r="AZ176" s="48">
        <v>167.6</v>
      </c>
      <c r="BA176" s="48">
        <v>200.5</v>
      </c>
      <c r="BB176" s="46"/>
      <c r="BC176" s="46"/>
      <c r="BD176" s="48">
        <v>16.7</v>
      </c>
      <c r="BE176" s="46"/>
      <c r="BF176" s="48">
        <v>0.2</v>
      </c>
      <c r="BG176" s="46"/>
      <c r="BH176" s="46"/>
      <c r="BI176" s="48">
        <v>0.18</v>
      </c>
      <c r="BJ176" s="48">
        <v>52.35</v>
      </c>
      <c r="BK176" s="48">
        <v>52.35</v>
      </c>
      <c r="BL176" s="48">
        <v>54.15</v>
      </c>
      <c r="BM176" s="46"/>
      <c r="BN176" s="46"/>
      <c r="BO176" s="48">
        <v>0.19</v>
      </c>
      <c r="BP176" s="48">
        <v>0.21</v>
      </c>
      <c r="BQ176" s="46"/>
      <c r="BR176" s="48">
        <v>16.73</v>
      </c>
      <c r="BS176" s="48">
        <v>52.5</v>
      </c>
      <c r="BT176" s="46"/>
      <c r="BU176" s="48">
        <v>0</v>
      </c>
      <c r="BV176" s="39">
        <v>235</v>
      </c>
      <c r="BW176" s="39">
        <f t="shared" si="12"/>
        <v>3</v>
      </c>
      <c r="BX176" s="39">
        <f>IF(COUNTIF($C$2:C176,C176)=1,1,0)</f>
        <v>1</v>
      </c>
      <c r="BY176" s="39">
        <f t="shared" si="13"/>
        <v>0</v>
      </c>
      <c r="BZ176" s="39" t="b">
        <f t="shared" si="14"/>
        <v>0</v>
      </c>
      <c r="CA176" s="39" t="b">
        <f t="array" ref="CA176">ISNUMBER(SEARCH("Touch Screen",$AI176))</f>
        <v>0</v>
      </c>
      <c r="CB176" s="39" t="b">
        <f t="array" ref="CB176">ISNUMBER(SEARCH("Occupancy Sensor",$AI176))</f>
        <v>0</v>
      </c>
      <c r="CC176" s="39" t="b">
        <f t="array" ref="CC176">ISNUMBER(SEARCH("Full Network Connectivity",$AI176))</f>
        <v>0</v>
      </c>
      <c r="CD176" s="49">
        <f t="shared" si="15"/>
        <v>52.340999999999994</v>
      </c>
      <c r="CE176" s="50">
        <f t="shared" si="17"/>
        <v>2.1</v>
      </c>
      <c r="CF176" s="39">
        <f t="shared" si="16"/>
        <v>3</v>
      </c>
      <c r="CG176" s="49">
        <f>IF($BW176=1,($Q176*'2. Monitor Criteria'!$C$4)+('2. Monitor Criteria'!$D$4*'1. Data'!$CE176)+'2. Monitor Criteria'!$C$6,IF('1. Data'!$BW176=2,($Q176*'2. Monitor Criteria'!$C$4)+('2. Monitor Criteria'!$D$4*'1. Data'!$CE176)+'2. Monitor Criteria'!$D$6,IF('1. Data'!$BW176=5,($Q176*'2. Monitor Criteria'!$C$4)+('2. Monitor Criteria'!$D$4*'1. Data'!$CE176)+'2. Monitor Criteria'!$F$6,($Q176*'2. Monitor Criteria'!$C$4)+('2. Monitor Criteria'!$D$4*'1. Data'!$CE176)+'2. Monitor Criteria'!$E$6)))</f>
        <v>46.647140000000007</v>
      </c>
      <c r="CH176" s="51">
        <f>CD176-('2. Monitor Criteria'!$D$4*CE176)</f>
        <v>43.961999999999989</v>
      </c>
      <c r="CI176" s="49">
        <f>IF($BY176=0,CH176,IF($BY176=1,CH176-('2. Monitor Criteria'!$B$10*'1. Data'!CG176),CH176-('2. Monitor Criteria'!$C$10*'1. Data'!CG176)))</f>
        <v>43.961999999999989</v>
      </c>
      <c r="CJ176" s="51">
        <f>IF($CA176=TRUE,CI176-(CG176*'2. Monitor Criteria'!$E$10),CI176)</f>
        <v>43.961999999999989</v>
      </c>
      <c r="CK176" s="51">
        <f>IF($BZ176=TRUE,CJ176-('1. Data'!CG176*'2. Monitor Criteria'!$D$10),CJ176)</f>
        <v>43.961999999999989</v>
      </c>
    </row>
    <row r="177" spans="1:89" s="39" customFormat="1" ht="15.75" customHeight="1" x14ac:dyDescent="0.2">
      <c r="A177" s="39">
        <v>236</v>
      </c>
      <c r="B177" s="46" t="s">
        <v>334</v>
      </c>
      <c r="C177" s="46" t="s">
        <v>1216</v>
      </c>
      <c r="D177" s="47">
        <v>42810</v>
      </c>
      <c r="E177" s="46" t="s">
        <v>74</v>
      </c>
      <c r="F177" s="46"/>
      <c r="G177" s="46" t="s">
        <v>1307</v>
      </c>
      <c r="H177" s="46" t="s">
        <v>75</v>
      </c>
      <c r="I177" s="46" t="s">
        <v>76</v>
      </c>
      <c r="J177" s="46"/>
      <c r="K177" s="46" t="s">
        <v>77</v>
      </c>
      <c r="L177" s="46"/>
      <c r="M177" s="48">
        <v>1000</v>
      </c>
      <c r="N177" s="48">
        <v>11.7</v>
      </c>
      <c r="O177" s="48">
        <v>20.7</v>
      </c>
      <c r="P177" s="48">
        <v>23.8</v>
      </c>
      <c r="Q177" s="48">
        <v>242.04</v>
      </c>
      <c r="R177" s="48">
        <v>1.78</v>
      </c>
      <c r="S177" s="48">
        <v>1080</v>
      </c>
      <c r="T177" s="48">
        <v>1920</v>
      </c>
      <c r="U177" s="48">
        <v>2.1</v>
      </c>
      <c r="V177" s="48">
        <v>8567</v>
      </c>
      <c r="W177" s="48">
        <v>60</v>
      </c>
      <c r="X177" s="48">
        <v>0.4</v>
      </c>
      <c r="Y177" s="46" t="s">
        <v>78</v>
      </c>
      <c r="Z177" s="46" t="s">
        <v>83</v>
      </c>
      <c r="AA177" s="46"/>
      <c r="AB177" s="46"/>
      <c r="AC177" s="46" t="s">
        <v>81</v>
      </c>
      <c r="AD177" s="46" t="s">
        <v>80</v>
      </c>
      <c r="AE177" s="46" t="s">
        <v>1292</v>
      </c>
      <c r="AF177" s="46" t="s">
        <v>1337</v>
      </c>
      <c r="AG177" s="46" t="s">
        <v>83</v>
      </c>
      <c r="AH177" s="46"/>
      <c r="AI177" s="46" t="s">
        <v>83</v>
      </c>
      <c r="AJ177" s="46" t="s">
        <v>83</v>
      </c>
      <c r="AK177" s="46" t="s">
        <v>792</v>
      </c>
      <c r="AL177" s="46" t="s">
        <v>1337</v>
      </c>
      <c r="AM177" s="46" t="s">
        <v>83</v>
      </c>
      <c r="AN177" s="46" t="s">
        <v>83</v>
      </c>
      <c r="AO177" s="46" t="s">
        <v>83</v>
      </c>
      <c r="AP177" s="46" t="s">
        <v>91</v>
      </c>
      <c r="AQ177" s="46"/>
      <c r="AR177" s="46" t="s">
        <v>81</v>
      </c>
      <c r="AS177" s="46" t="s">
        <v>86</v>
      </c>
      <c r="AT177" s="46"/>
      <c r="AU177" s="48">
        <v>5</v>
      </c>
      <c r="AV177" s="46" t="s">
        <v>81</v>
      </c>
      <c r="AW177" s="46" t="s">
        <v>81</v>
      </c>
      <c r="AX177" s="48">
        <v>250</v>
      </c>
      <c r="AY177" s="48">
        <v>291.89999999999998</v>
      </c>
      <c r="AZ177" s="48">
        <v>189.8</v>
      </c>
      <c r="BA177" s="48">
        <v>200.1</v>
      </c>
      <c r="BB177" s="46"/>
      <c r="BC177" s="46"/>
      <c r="BD177" s="48">
        <v>14.09</v>
      </c>
      <c r="BE177" s="46"/>
      <c r="BF177" s="48">
        <v>0.21</v>
      </c>
      <c r="BG177" s="46"/>
      <c r="BH177" s="46"/>
      <c r="BI177" s="48">
        <v>0.2</v>
      </c>
      <c r="BJ177" s="48">
        <v>44.4</v>
      </c>
      <c r="BK177" s="48">
        <v>44.4</v>
      </c>
      <c r="BL177" s="48">
        <v>54.1</v>
      </c>
      <c r="BM177" s="46"/>
      <c r="BN177" s="46"/>
      <c r="BO177" s="48">
        <v>0.2</v>
      </c>
      <c r="BP177" s="48">
        <v>0.21</v>
      </c>
      <c r="BQ177" s="46"/>
      <c r="BR177" s="48">
        <v>14.32</v>
      </c>
      <c r="BS177" s="48">
        <v>45.1</v>
      </c>
      <c r="BT177" s="46"/>
      <c r="BU177" s="48">
        <v>0</v>
      </c>
      <c r="BV177" s="39">
        <v>236</v>
      </c>
      <c r="BW177" s="39">
        <f t="shared" si="12"/>
        <v>3</v>
      </c>
      <c r="BX177" s="39">
        <f>IF(COUNTIF($C$2:C177,C177)=1,1,0)</f>
        <v>1</v>
      </c>
      <c r="BY177" s="39">
        <f t="shared" si="13"/>
        <v>0</v>
      </c>
      <c r="BZ177" s="39" t="b">
        <f t="shared" si="14"/>
        <v>0</v>
      </c>
      <c r="CA177" s="39" t="b">
        <f t="array" ref="CA177">ISNUMBER(SEARCH("Touch Screen",$AI177))</f>
        <v>0</v>
      </c>
      <c r="CB177" s="39" t="b">
        <f t="array" ref="CB177">ISNUMBER(SEARCH("Occupancy Sensor",$AI177))</f>
        <v>0</v>
      </c>
      <c r="CC177" s="39" t="b">
        <f t="array" ref="CC177">ISNUMBER(SEARCH("Full Network Connectivity",$AI177))</f>
        <v>0</v>
      </c>
      <c r="CD177" s="49">
        <f t="shared" si="15"/>
        <v>44.395679999999999</v>
      </c>
      <c r="CE177" s="50">
        <f t="shared" si="17"/>
        <v>2.1</v>
      </c>
      <c r="CF177" s="39">
        <f t="shared" si="16"/>
        <v>3</v>
      </c>
      <c r="CG177" s="49">
        <f>IF($BW177=1,($Q177*'2. Monitor Criteria'!$C$4)+('2. Monitor Criteria'!$D$4*'1. Data'!$CE177)+'2. Monitor Criteria'!$C$6,IF('1. Data'!$BW177=2,($Q177*'2. Monitor Criteria'!$C$4)+('2. Monitor Criteria'!$D$4*'1. Data'!$CE177)+'2. Monitor Criteria'!$D$6,IF('1. Data'!$BW177=5,($Q177*'2. Monitor Criteria'!$C$4)+('2. Monitor Criteria'!$D$4*'1. Data'!$CE177)+'2. Monitor Criteria'!$F$6,($Q177*'2. Monitor Criteria'!$C$4)+('2. Monitor Criteria'!$D$4*'1. Data'!$CE177)+'2. Monitor Criteria'!$E$6)))</f>
        <v>46.629919999999998</v>
      </c>
      <c r="CH177" s="51">
        <f>CD177-('2. Monitor Criteria'!$D$4*CE177)</f>
        <v>36.016679999999994</v>
      </c>
      <c r="CI177" s="49">
        <f>IF($BY177=0,CH177,IF($BY177=1,CH177-('2. Monitor Criteria'!$B$10*'1. Data'!CG177),CH177-('2. Monitor Criteria'!$C$10*'1. Data'!CG177)))</f>
        <v>36.016679999999994</v>
      </c>
      <c r="CJ177" s="51">
        <f>IF($CA177=TRUE,CI177-(CG177*'2. Monitor Criteria'!$E$10),CI177)</f>
        <v>36.016679999999994</v>
      </c>
      <c r="CK177" s="51">
        <f>IF($BZ177=TRUE,CJ177-('1. Data'!CG177*'2. Monitor Criteria'!$D$10),CJ177)</f>
        <v>36.016679999999994</v>
      </c>
    </row>
    <row r="178" spans="1:89" s="39" customFormat="1" ht="15.75" customHeight="1" x14ac:dyDescent="0.2">
      <c r="A178" s="39">
        <v>237</v>
      </c>
      <c r="B178" s="46" t="s">
        <v>334</v>
      </c>
      <c r="C178" s="46" t="s">
        <v>1338</v>
      </c>
      <c r="D178" s="47">
        <v>43009</v>
      </c>
      <c r="E178" s="46" t="s">
        <v>74</v>
      </c>
      <c r="F178" s="46"/>
      <c r="G178" s="46" t="s">
        <v>1309</v>
      </c>
      <c r="H178" s="46" t="s">
        <v>75</v>
      </c>
      <c r="I178" s="46" t="s">
        <v>76</v>
      </c>
      <c r="J178" s="46"/>
      <c r="K178" s="46" t="s">
        <v>77</v>
      </c>
      <c r="L178" s="46"/>
      <c r="M178" s="48">
        <v>1000</v>
      </c>
      <c r="N178" s="48">
        <v>11.7</v>
      </c>
      <c r="O178" s="48">
        <v>20.7</v>
      </c>
      <c r="P178" s="48">
        <v>23.8</v>
      </c>
      <c r="Q178" s="48">
        <v>242.04</v>
      </c>
      <c r="R178" s="48">
        <v>1.78</v>
      </c>
      <c r="S178" s="48">
        <v>1080</v>
      </c>
      <c r="T178" s="48">
        <v>1920</v>
      </c>
      <c r="U178" s="48">
        <v>2.1</v>
      </c>
      <c r="V178" s="48">
        <v>8567</v>
      </c>
      <c r="W178" s="48">
        <v>60</v>
      </c>
      <c r="X178" s="48">
        <v>0.4</v>
      </c>
      <c r="Y178" s="46" t="s">
        <v>425</v>
      </c>
      <c r="Z178" s="46" t="s">
        <v>83</v>
      </c>
      <c r="AA178" s="46"/>
      <c r="AB178" s="46"/>
      <c r="AC178" s="46" t="s">
        <v>80</v>
      </c>
      <c r="AD178" s="46" t="s">
        <v>80</v>
      </c>
      <c r="AE178" s="46" t="s">
        <v>1339</v>
      </c>
      <c r="AF178" s="46" t="s">
        <v>383</v>
      </c>
      <c r="AG178" s="46" t="s">
        <v>83</v>
      </c>
      <c r="AH178" s="46"/>
      <c r="AI178" s="46" t="s">
        <v>83</v>
      </c>
      <c r="AJ178" s="46" t="s">
        <v>83</v>
      </c>
      <c r="AK178" s="46" t="s">
        <v>792</v>
      </c>
      <c r="AL178" s="46" t="s">
        <v>383</v>
      </c>
      <c r="AM178" s="46" t="s">
        <v>83</v>
      </c>
      <c r="AN178" s="46" t="s">
        <v>83</v>
      </c>
      <c r="AO178" s="46" t="s">
        <v>83</v>
      </c>
      <c r="AP178" s="46" t="s">
        <v>91</v>
      </c>
      <c r="AQ178" s="46"/>
      <c r="AR178" s="46" t="s">
        <v>81</v>
      </c>
      <c r="AS178" s="46" t="s">
        <v>86</v>
      </c>
      <c r="AT178" s="46"/>
      <c r="AU178" s="48">
        <v>5</v>
      </c>
      <c r="AV178" s="46" t="s">
        <v>81</v>
      </c>
      <c r="AW178" s="46" t="s">
        <v>81</v>
      </c>
      <c r="AX178" s="48">
        <v>400</v>
      </c>
      <c r="AY178" s="48">
        <v>471.6</v>
      </c>
      <c r="AZ178" s="48">
        <v>252.4</v>
      </c>
      <c r="BA178" s="48">
        <v>200.1</v>
      </c>
      <c r="BB178" s="46"/>
      <c r="BC178" s="46"/>
      <c r="BD178" s="48">
        <v>14.25</v>
      </c>
      <c r="BE178" s="46"/>
      <c r="BF178" s="48">
        <v>0.22</v>
      </c>
      <c r="BG178" s="46"/>
      <c r="BH178" s="46"/>
      <c r="BI178" s="48">
        <v>0.2</v>
      </c>
      <c r="BJ178" s="48">
        <v>44.94</v>
      </c>
      <c r="BK178" s="48">
        <v>44.94</v>
      </c>
      <c r="BL178" s="48">
        <v>54.1</v>
      </c>
      <c r="BM178" s="46"/>
      <c r="BN178" s="46"/>
      <c r="BO178" s="48">
        <v>0.21</v>
      </c>
      <c r="BP178" s="48">
        <v>0.23</v>
      </c>
      <c r="BQ178" s="46"/>
      <c r="BR178" s="48">
        <v>14.3</v>
      </c>
      <c r="BS178" s="48">
        <v>45.15</v>
      </c>
      <c r="BT178" s="46"/>
      <c r="BU178" s="48">
        <v>0</v>
      </c>
      <c r="BV178" s="39">
        <v>237</v>
      </c>
      <c r="BW178" s="39">
        <f t="shared" si="12"/>
        <v>3</v>
      </c>
      <c r="BX178" s="39">
        <f>IF(COUNTIF($C$2:C178,C178)=1,1,0)</f>
        <v>1</v>
      </c>
      <c r="BY178" s="39">
        <f t="shared" si="13"/>
        <v>0</v>
      </c>
      <c r="BZ178" s="39" t="b">
        <f t="shared" si="14"/>
        <v>0</v>
      </c>
      <c r="CA178" s="39" t="b">
        <f t="array" ref="CA178">ISNUMBER(SEARCH("Touch Screen",$AI178))</f>
        <v>0</v>
      </c>
      <c r="CB178" s="39" t="b">
        <f t="array" ref="CB178">ISNUMBER(SEARCH("Occupancy Sensor",$AI178))</f>
        <v>0</v>
      </c>
      <c r="CC178" s="39" t="b">
        <f t="array" ref="CC178">ISNUMBER(SEARCH("Full Network Connectivity",$AI178))</f>
        <v>0</v>
      </c>
      <c r="CD178" s="49">
        <f t="shared" si="15"/>
        <v>44.943179999999998</v>
      </c>
      <c r="CE178" s="50">
        <f t="shared" si="17"/>
        <v>2.1</v>
      </c>
      <c r="CF178" s="39">
        <f t="shared" si="16"/>
        <v>3</v>
      </c>
      <c r="CG178" s="49">
        <f>IF($BW178=1,($Q178*'2. Monitor Criteria'!$C$4)+('2. Monitor Criteria'!$D$4*'1. Data'!$CE178)+'2. Monitor Criteria'!$C$6,IF('1. Data'!$BW178=2,($Q178*'2. Monitor Criteria'!$C$4)+('2. Monitor Criteria'!$D$4*'1. Data'!$CE178)+'2. Monitor Criteria'!$D$6,IF('1. Data'!$BW178=5,($Q178*'2. Monitor Criteria'!$C$4)+('2. Monitor Criteria'!$D$4*'1. Data'!$CE178)+'2. Monitor Criteria'!$F$6,($Q178*'2. Monitor Criteria'!$C$4)+('2. Monitor Criteria'!$D$4*'1. Data'!$CE178)+'2. Monitor Criteria'!$E$6)))</f>
        <v>46.629919999999998</v>
      </c>
      <c r="CH178" s="51">
        <f>CD178-('2. Monitor Criteria'!$D$4*CE178)</f>
        <v>36.564179999999993</v>
      </c>
      <c r="CI178" s="49">
        <f>IF($BY178=0,CH178,IF($BY178=1,CH178-('2. Monitor Criteria'!$B$10*'1. Data'!CG178),CH178-('2. Monitor Criteria'!$C$10*'1. Data'!CG178)))</f>
        <v>36.564179999999993</v>
      </c>
      <c r="CJ178" s="51">
        <f>IF($CA178=TRUE,CI178-(CG178*'2. Monitor Criteria'!$E$10),CI178)</f>
        <v>36.564179999999993</v>
      </c>
      <c r="CK178" s="51">
        <f>IF($BZ178=TRUE,CJ178-('1. Data'!CG178*'2. Monitor Criteria'!$D$10),CJ178)</f>
        <v>36.564179999999993</v>
      </c>
    </row>
    <row r="179" spans="1:89" s="39" customFormat="1" ht="15.75" customHeight="1" x14ac:dyDescent="0.2">
      <c r="A179" s="39">
        <v>238</v>
      </c>
      <c r="B179" s="46" t="s">
        <v>334</v>
      </c>
      <c r="C179" s="46" t="s">
        <v>393</v>
      </c>
      <c r="D179" s="47">
        <v>41900</v>
      </c>
      <c r="E179" s="46" t="s">
        <v>74</v>
      </c>
      <c r="F179" s="46"/>
      <c r="G179" s="46" t="s">
        <v>1307</v>
      </c>
      <c r="H179" s="46" t="s">
        <v>75</v>
      </c>
      <c r="I179" s="46" t="s">
        <v>76</v>
      </c>
      <c r="J179" s="46"/>
      <c r="K179" s="46" t="s">
        <v>77</v>
      </c>
      <c r="L179" s="46"/>
      <c r="M179" s="48">
        <v>1000</v>
      </c>
      <c r="N179" s="48">
        <v>13.2</v>
      </c>
      <c r="O179" s="48">
        <v>23.5</v>
      </c>
      <c r="P179" s="48">
        <v>27</v>
      </c>
      <c r="Q179" s="48">
        <v>311.5</v>
      </c>
      <c r="R179" s="48">
        <v>1.78</v>
      </c>
      <c r="S179" s="48">
        <v>1080</v>
      </c>
      <c r="T179" s="48">
        <v>1920</v>
      </c>
      <c r="U179" s="48">
        <v>2.1</v>
      </c>
      <c r="V179" s="48">
        <v>6657</v>
      </c>
      <c r="W179" s="48">
        <v>60</v>
      </c>
      <c r="X179" s="48">
        <v>0.3</v>
      </c>
      <c r="Y179" s="46" t="s">
        <v>78</v>
      </c>
      <c r="Z179" s="46" t="s">
        <v>83</v>
      </c>
      <c r="AA179" s="46"/>
      <c r="AB179" s="46"/>
      <c r="AC179" s="46" t="s">
        <v>80</v>
      </c>
      <c r="AD179" s="46" t="s">
        <v>80</v>
      </c>
      <c r="AE179" s="46" t="s">
        <v>394</v>
      </c>
      <c r="AF179" s="46"/>
      <c r="AG179" s="46" t="s">
        <v>83</v>
      </c>
      <c r="AH179" s="46"/>
      <c r="AI179" s="46" t="s">
        <v>83</v>
      </c>
      <c r="AJ179" s="46" t="s">
        <v>83</v>
      </c>
      <c r="AK179" s="46" t="s">
        <v>90</v>
      </c>
      <c r="AL179" s="46"/>
      <c r="AM179" s="46" t="s">
        <v>83</v>
      </c>
      <c r="AN179" s="46" t="s">
        <v>83</v>
      </c>
      <c r="AO179" s="46" t="s">
        <v>83</v>
      </c>
      <c r="AP179" s="46" t="s">
        <v>91</v>
      </c>
      <c r="AQ179" s="46"/>
      <c r="AR179" s="46" t="s">
        <v>81</v>
      </c>
      <c r="AS179" s="46" t="s">
        <v>86</v>
      </c>
      <c r="AT179" s="46"/>
      <c r="AU179" s="48">
        <v>5</v>
      </c>
      <c r="AV179" s="46" t="s">
        <v>81</v>
      </c>
      <c r="AW179" s="46" t="s">
        <v>81</v>
      </c>
      <c r="AX179" s="48">
        <v>250</v>
      </c>
      <c r="AY179" s="48">
        <v>260.3</v>
      </c>
      <c r="AZ179" s="48">
        <v>189.6</v>
      </c>
      <c r="BA179" s="48">
        <v>200.1</v>
      </c>
      <c r="BB179" s="46"/>
      <c r="BC179" s="46"/>
      <c r="BD179" s="48">
        <v>19.059999999999999</v>
      </c>
      <c r="BE179" s="46"/>
      <c r="BF179" s="48">
        <v>0.21</v>
      </c>
      <c r="BG179" s="48">
        <v>0.19</v>
      </c>
      <c r="BH179" s="46"/>
      <c r="BI179" s="48">
        <v>0.18</v>
      </c>
      <c r="BJ179" s="48">
        <v>59.63</v>
      </c>
      <c r="BK179" s="48">
        <v>59.63</v>
      </c>
      <c r="BL179" s="48">
        <v>64</v>
      </c>
      <c r="BM179" s="46"/>
      <c r="BN179" s="46"/>
      <c r="BO179" s="48">
        <v>0.22</v>
      </c>
      <c r="BP179" s="48">
        <v>0.25</v>
      </c>
      <c r="BQ179" s="48">
        <v>0.23</v>
      </c>
      <c r="BR179" s="48">
        <v>19.39</v>
      </c>
      <c r="BS179" s="48">
        <v>60.87</v>
      </c>
      <c r="BT179" s="46"/>
      <c r="BU179" s="48">
        <v>0</v>
      </c>
      <c r="BV179" s="39">
        <v>238</v>
      </c>
      <c r="BW179" s="39">
        <f t="shared" si="12"/>
        <v>4</v>
      </c>
      <c r="BX179" s="39">
        <f>IF(COUNTIF($C$2:C179,C179)=1,1,0)</f>
        <v>1</v>
      </c>
      <c r="BY179" s="39">
        <f t="shared" si="13"/>
        <v>0</v>
      </c>
      <c r="BZ179" s="39" t="b">
        <f t="shared" si="14"/>
        <v>0</v>
      </c>
      <c r="CA179" s="39" t="b">
        <f t="array" ref="CA179">ISNUMBER(SEARCH("Touch Screen",$AI179))</f>
        <v>0</v>
      </c>
      <c r="CB179" s="39" t="b">
        <f t="array" ref="CB179">ISNUMBER(SEARCH("Occupancy Sensor",$AI179))</f>
        <v>0</v>
      </c>
      <c r="CC179" s="39" t="b">
        <f t="array" ref="CC179">ISNUMBER(SEARCH("Full Network Connectivity",$AI179))</f>
        <v>0</v>
      </c>
      <c r="CD179" s="49">
        <f t="shared" si="15"/>
        <v>59.63369999999999</v>
      </c>
      <c r="CE179" s="50">
        <f t="shared" si="17"/>
        <v>2.1</v>
      </c>
      <c r="CF179" s="39">
        <f t="shared" si="16"/>
        <v>4</v>
      </c>
      <c r="CG179" s="49">
        <f>IF($BW179=1,($Q179*'2. Monitor Criteria'!$C$4)+('2. Monitor Criteria'!$D$4*'1. Data'!$CE179)+'2. Monitor Criteria'!$C$6,IF('1. Data'!$BW179=2,($Q179*'2. Monitor Criteria'!$C$4)+('2. Monitor Criteria'!$D$4*'1. Data'!$CE179)+'2. Monitor Criteria'!$D$6,IF('1. Data'!$BW179=5,($Q179*'2. Monitor Criteria'!$C$4)+('2. Monitor Criteria'!$D$4*'1. Data'!$CE179)+'2. Monitor Criteria'!$F$6,($Q179*'2. Monitor Criteria'!$C$4)+('2. Monitor Criteria'!$D$4*'1. Data'!$CE179)+'2. Monitor Criteria'!$E$6)))</f>
        <v>55.173500000000004</v>
      </c>
      <c r="CH179" s="51">
        <f>CD179-('2. Monitor Criteria'!$D$4*CE179)</f>
        <v>51.254699999999985</v>
      </c>
      <c r="CI179" s="49">
        <f>IF($BY179=0,CH179,IF($BY179=1,CH179-('2. Monitor Criteria'!$B$10*'1. Data'!CG179),CH179-('2. Monitor Criteria'!$C$10*'1. Data'!CG179)))</f>
        <v>51.254699999999985</v>
      </c>
      <c r="CJ179" s="51">
        <f>IF($CA179=TRUE,CI179-(CG179*'2. Monitor Criteria'!$E$10),CI179)</f>
        <v>51.254699999999985</v>
      </c>
      <c r="CK179" s="51">
        <f>IF($BZ179=TRUE,CJ179-('1. Data'!CG179*'2. Monitor Criteria'!$D$10),CJ179)</f>
        <v>51.254699999999985</v>
      </c>
    </row>
    <row r="180" spans="1:89" s="39" customFormat="1" ht="15.75" customHeight="1" x14ac:dyDescent="0.2">
      <c r="A180" s="39">
        <v>240</v>
      </c>
      <c r="B180" s="46" t="s">
        <v>334</v>
      </c>
      <c r="C180" s="46" t="s">
        <v>1254</v>
      </c>
      <c r="D180" s="47">
        <v>42810</v>
      </c>
      <c r="E180" s="46" t="s">
        <v>74</v>
      </c>
      <c r="F180" s="46" t="s">
        <v>103</v>
      </c>
      <c r="G180" s="46" t="s">
        <v>1307</v>
      </c>
      <c r="H180" s="46" t="s">
        <v>75</v>
      </c>
      <c r="I180" s="46" t="s">
        <v>88</v>
      </c>
      <c r="J180" s="46" t="s">
        <v>103</v>
      </c>
      <c r="K180" s="46" t="s">
        <v>77</v>
      </c>
      <c r="L180" s="46" t="s">
        <v>103</v>
      </c>
      <c r="M180" s="48">
        <v>1000</v>
      </c>
      <c r="N180" s="48">
        <v>13.2</v>
      </c>
      <c r="O180" s="48">
        <v>23.5</v>
      </c>
      <c r="P180" s="48">
        <v>27</v>
      </c>
      <c r="Q180" s="48">
        <v>311.67</v>
      </c>
      <c r="R180" s="48">
        <v>1.78</v>
      </c>
      <c r="S180" s="48">
        <v>1080</v>
      </c>
      <c r="T180" s="48">
        <v>1920</v>
      </c>
      <c r="U180" s="48">
        <v>2.1</v>
      </c>
      <c r="V180" s="48">
        <v>6653</v>
      </c>
      <c r="W180" s="48">
        <v>60</v>
      </c>
      <c r="X180" s="48">
        <v>32.9</v>
      </c>
      <c r="Y180" s="46" t="s">
        <v>114</v>
      </c>
      <c r="Z180" s="46" t="s">
        <v>83</v>
      </c>
      <c r="AA180" s="46"/>
      <c r="AB180" s="46"/>
      <c r="AC180" s="46" t="s">
        <v>80</v>
      </c>
      <c r="AD180" s="46" t="s">
        <v>80</v>
      </c>
      <c r="AE180" s="46" t="s">
        <v>154</v>
      </c>
      <c r="AF180" s="46" t="s">
        <v>792</v>
      </c>
      <c r="AG180" s="46" t="s">
        <v>99</v>
      </c>
      <c r="AH180" s="46"/>
      <c r="AI180" s="46" t="s">
        <v>99</v>
      </c>
      <c r="AJ180" s="46" t="s">
        <v>83</v>
      </c>
      <c r="AK180" s="46" t="s">
        <v>90</v>
      </c>
      <c r="AL180" s="46" t="s">
        <v>792</v>
      </c>
      <c r="AM180" s="46" t="s">
        <v>83</v>
      </c>
      <c r="AN180" s="46" t="s">
        <v>83</v>
      </c>
      <c r="AO180" s="46" t="s">
        <v>83</v>
      </c>
      <c r="AP180" s="46" t="s">
        <v>91</v>
      </c>
      <c r="AQ180" s="46"/>
      <c r="AR180" s="46" t="s">
        <v>81</v>
      </c>
      <c r="AS180" s="46" t="s">
        <v>86</v>
      </c>
      <c r="AT180" s="46"/>
      <c r="AU180" s="48">
        <v>0</v>
      </c>
      <c r="AV180" s="46" t="s">
        <v>81</v>
      </c>
      <c r="AW180" s="46" t="s">
        <v>80</v>
      </c>
      <c r="AX180" s="48">
        <v>300</v>
      </c>
      <c r="AY180" s="48">
        <v>297.89999999999998</v>
      </c>
      <c r="AZ180" s="48">
        <v>201.7</v>
      </c>
      <c r="BA180" s="48">
        <v>200</v>
      </c>
      <c r="BB180" s="46"/>
      <c r="BC180" s="46"/>
      <c r="BD180" s="48">
        <v>19.39</v>
      </c>
      <c r="BE180" s="46"/>
      <c r="BF180" s="48">
        <v>0.16</v>
      </c>
      <c r="BG180" s="46"/>
      <c r="BH180" s="46"/>
      <c r="BI180" s="48">
        <v>0.15</v>
      </c>
      <c r="BJ180" s="48">
        <v>60.36</v>
      </c>
      <c r="BK180" s="48">
        <v>60.36</v>
      </c>
      <c r="BL180" s="48">
        <v>64</v>
      </c>
      <c r="BM180" s="46"/>
      <c r="BN180" s="46"/>
      <c r="BO180" s="48">
        <v>0.16</v>
      </c>
      <c r="BP180" s="48">
        <v>0.18</v>
      </c>
      <c r="BQ180" s="46"/>
      <c r="BR180" s="48">
        <v>19.510000000000002</v>
      </c>
      <c r="BS180" s="48">
        <v>60.84</v>
      </c>
      <c r="BT180" s="46"/>
      <c r="BU180" s="48">
        <v>0</v>
      </c>
      <c r="BV180" s="39">
        <v>240</v>
      </c>
      <c r="BW180" s="39">
        <f t="shared" si="12"/>
        <v>4</v>
      </c>
      <c r="BX180" s="39">
        <f>IF(COUNTIF($C$2:C180,C180)=1,1,0)</f>
        <v>1</v>
      </c>
      <c r="BY180" s="39">
        <f t="shared" si="13"/>
        <v>0</v>
      </c>
      <c r="BZ180" s="39" t="b">
        <f t="shared" si="14"/>
        <v>0</v>
      </c>
      <c r="CA180" s="39" t="b">
        <f t="array" ref="CA180">ISNUMBER(SEARCH("Touch Screen",$AI180))</f>
        <v>0</v>
      </c>
      <c r="CB180" s="39" t="b">
        <f t="array" ref="CB180">ISNUMBER(SEARCH("Occupancy Sensor",$AI180))</f>
        <v>0</v>
      </c>
      <c r="CC180" s="39" t="b">
        <f t="array" ref="CC180">ISNUMBER(SEARCH("Full Network Connectivity",$AI180))</f>
        <v>0</v>
      </c>
      <c r="CD180" s="49">
        <f t="shared" si="15"/>
        <v>60.360779999999998</v>
      </c>
      <c r="CE180" s="50">
        <f t="shared" si="17"/>
        <v>2.1</v>
      </c>
      <c r="CF180" s="39">
        <f t="shared" si="16"/>
        <v>4</v>
      </c>
      <c r="CG180" s="49">
        <f>IF($BW180=1,($Q180*'2. Monitor Criteria'!$C$4)+('2. Monitor Criteria'!$D$4*'1. Data'!$CE180)+'2. Monitor Criteria'!$C$6,IF('1. Data'!$BW180=2,($Q180*'2. Monitor Criteria'!$C$4)+('2. Monitor Criteria'!$D$4*'1. Data'!$CE180)+'2. Monitor Criteria'!$D$6,IF('1. Data'!$BW180=5,($Q180*'2. Monitor Criteria'!$C$4)+('2. Monitor Criteria'!$D$4*'1. Data'!$CE180)+'2. Monitor Criteria'!$F$6,($Q180*'2. Monitor Criteria'!$C$4)+('2. Monitor Criteria'!$D$4*'1. Data'!$CE180)+'2. Monitor Criteria'!$E$6)))</f>
        <v>55.194410000000005</v>
      </c>
      <c r="CH180" s="51">
        <f>CD180-('2. Monitor Criteria'!$D$4*CE180)</f>
        <v>51.981780000000001</v>
      </c>
      <c r="CI180" s="49">
        <f>IF($BY180=0,CH180,IF($BY180=1,CH180-('2. Monitor Criteria'!$B$10*'1. Data'!CG180),CH180-('2. Monitor Criteria'!$C$10*'1. Data'!CG180)))</f>
        <v>51.981780000000001</v>
      </c>
      <c r="CJ180" s="51">
        <f>IF($CA180=TRUE,CI180-(CG180*'2. Monitor Criteria'!$E$10),CI180)</f>
        <v>51.981780000000001</v>
      </c>
      <c r="CK180" s="51">
        <f>IF($BZ180=TRUE,CJ180-('1. Data'!CG180*'2. Monitor Criteria'!$D$10),CJ180)</f>
        <v>51.981780000000001</v>
      </c>
    </row>
    <row r="181" spans="1:89" s="39" customFormat="1" ht="15.75" customHeight="1" x14ac:dyDescent="0.2">
      <c r="A181" s="39">
        <v>243</v>
      </c>
      <c r="B181" s="46" t="s">
        <v>334</v>
      </c>
      <c r="C181" s="46" t="s">
        <v>396</v>
      </c>
      <c r="D181" s="47">
        <v>42374</v>
      </c>
      <c r="E181" s="46" t="s">
        <v>74</v>
      </c>
      <c r="F181" s="46" t="s">
        <v>103</v>
      </c>
      <c r="G181" s="46" t="s">
        <v>1307</v>
      </c>
      <c r="H181" s="46" t="s">
        <v>75</v>
      </c>
      <c r="I181" s="46" t="s">
        <v>88</v>
      </c>
      <c r="J181" s="46" t="s">
        <v>103</v>
      </c>
      <c r="K181" s="46" t="s">
        <v>77</v>
      </c>
      <c r="L181" s="46" t="s">
        <v>103</v>
      </c>
      <c r="M181" s="48">
        <v>3000</v>
      </c>
      <c r="N181" s="48">
        <v>10.5</v>
      </c>
      <c r="O181" s="48">
        <v>18.7</v>
      </c>
      <c r="P181" s="48">
        <v>21.5</v>
      </c>
      <c r="Q181" s="48">
        <v>197.6</v>
      </c>
      <c r="R181" s="48">
        <v>1.78</v>
      </c>
      <c r="S181" s="48">
        <v>1080</v>
      </c>
      <c r="T181" s="48">
        <v>1920</v>
      </c>
      <c r="U181" s="48">
        <v>2.1</v>
      </c>
      <c r="V181" s="48">
        <v>10494</v>
      </c>
      <c r="W181" s="48">
        <v>60</v>
      </c>
      <c r="X181" s="48">
        <v>33.9</v>
      </c>
      <c r="Y181" s="46" t="s">
        <v>83</v>
      </c>
      <c r="Z181" s="46" t="s">
        <v>83</v>
      </c>
      <c r="AA181" s="46"/>
      <c r="AB181" s="46"/>
      <c r="AC181" s="46" t="s">
        <v>81</v>
      </c>
      <c r="AD181" s="46" t="s">
        <v>80</v>
      </c>
      <c r="AE181" s="46" t="s">
        <v>154</v>
      </c>
      <c r="AF181" s="46" t="s">
        <v>103</v>
      </c>
      <c r="AG181" s="46" t="s">
        <v>83</v>
      </c>
      <c r="AH181" s="46" t="s">
        <v>103</v>
      </c>
      <c r="AI181" s="46" t="s">
        <v>83</v>
      </c>
      <c r="AJ181" s="46" t="s">
        <v>83</v>
      </c>
      <c r="AK181" s="46" t="s">
        <v>90</v>
      </c>
      <c r="AL181" s="46" t="s">
        <v>103</v>
      </c>
      <c r="AM181" s="46" t="s">
        <v>83</v>
      </c>
      <c r="AN181" s="46" t="s">
        <v>83</v>
      </c>
      <c r="AO181" s="46" t="s">
        <v>83</v>
      </c>
      <c r="AP181" s="46" t="s">
        <v>91</v>
      </c>
      <c r="AQ181" s="46" t="s">
        <v>103</v>
      </c>
      <c r="AR181" s="46" t="s">
        <v>81</v>
      </c>
      <c r="AS181" s="46" t="s">
        <v>86</v>
      </c>
      <c r="AT181" s="46" t="s">
        <v>103</v>
      </c>
      <c r="AU181" s="48">
        <v>0</v>
      </c>
      <c r="AV181" s="46" t="s">
        <v>81</v>
      </c>
      <c r="AW181" s="46" t="s">
        <v>81</v>
      </c>
      <c r="AX181" s="48">
        <v>250</v>
      </c>
      <c r="AY181" s="48">
        <v>286.5</v>
      </c>
      <c r="AZ181" s="48">
        <v>186</v>
      </c>
      <c r="BA181" s="48">
        <v>200</v>
      </c>
      <c r="BB181" s="46"/>
      <c r="BC181" s="46"/>
      <c r="BD181" s="48">
        <v>15.26</v>
      </c>
      <c r="BE181" s="46"/>
      <c r="BF181" s="48">
        <v>0.2</v>
      </c>
      <c r="BG181" s="46"/>
      <c r="BH181" s="46"/>
      <c r="BI181" s="48">
        <v>0.18</v>
      </c>
      <c r="BJ181" s="48">
        <v>47.93</v>
      </c>
      <c r="BK181" s="48">
        <v>47.93</v>
      </c>
      <c r="BL181" s="48">
        <v>50.6</v>
      </c>
      <c r="BM181" s="46"/>
      <c r="BN181" s="46"/>
      <c r="BO181" s="48">
        <v>0.24</v>
      </c>
      <c r="BP181" s="48">
        <v>0.26</v>
      </c>
      <c r="BQ181" s="46"/>
      <c r="BR181" s="48">
        <v>15.48</v>
      </c>
      <c r="BS181" s="48">
        <v>48.94</v>
      </c>
      <c r="BT181" s="46"/>
      <c r="BU181" s="48">
        <v>0</v>
      </c>
      <c r="BV181" s="39">
        <v>243</v>
      </c>
      <c r="BW181" s="39">
        <f t="shared" si="12"/>
        <v>2</v>
      </c>
      <c r="BX181" s="39">
        <f>IF(COUNTIF($C$2:C181,C181)=1,1,0)</f>
        <v>1</v>
      </c>
      <c r="BY181" s="39">
        <f t="shared" si="13"/>
        <v>0</v>
      </c>
      <c r="BZ181" s="39" t="b">
        <f t="shared" si="14"/>
        <v>0</v>
      </c>
      <c r="CA181" s="39" t="b">
        <f t="array" ref="CA181">ISNUMBER(SEARCH("Touch Screen",$AI181))</f>
        <v>0</v>
      </c>
      <c r="CB181" s="39" t="b">
        <f t="array" ref="CB181">ISNUMBER(SEARCH("Occupancy Sensor",$AI181))</f>
        <v>0</v>
      </c>
      <c r="CC181" s="39" t="b">
        <f t="array" ref="CC181">ISNUMBER(SEARCH("Full Network Connectivity",$AI181))</f>
        <v>0</v>
      </c>
      <c r="CD181" s="49">
        <f t="shared" si="15"/>
        <v>47.925959999999989</v>
      </c>
      <c r="CE181" s="50">
        <f t="shared" si="17"/>
        <v>2.1</v>
      </c>
      <c r="CF181" s="39">
        <f t="shared" si="16"/>
        <v>2</v>
      </c>
      <c r="CG181" s="49">
        <f>IF($BW181=1,($Q181*'2. Monitor Criteria'!$C$4)+('2. Monitor Criteria'!$D$4*'1. Data'!$CE181)+'2. Monitor Criteria'!$C$6,IF('1. Data'!$BW181=2,($Q181*'2. Monitor Criteria'!$C$4)+('2. Monitor Criteria'!$D$4*'1. Data'!$CE181)+'2. Monitor Criteria'!$D$6,IF('1. Data'!$BW181=5,($Q181*'2. Monitor Criteria'!$C$4)+('2. Monitor Criteria'!$D$4*'1. Data'!$CE181)+'2. Monitor Criteria'!$F$6,($Q181*'2. Monitor Criteria'!$C$4)+('2. Monitor Criteria'!$D$4*'1. Data'!$CE181)+'2. Monitor Criteria'!$E$6)))</f>
        <v>42.693800000000003</v>
      </c>
      <c r="CH181" s="51">
        <f>CD181-('2. Monitor Criteria'!$D$4*CE181)</f>
        <v>39.546959999999984</v>
      </c>
      <c r="CI181" s="49">
        <f>IF($BY181=0,CH181,IF($BY181=1,CH181-('2. Monitor Criteria'!$B$10*'1. Data'!CG181),CH181-('2. Monitor Criteria'!$C$10*'1. Data'!CG181)))</f>
        <v>39.546959999999984</v>
      </c>
      <c r="CJ181" s="51">
        <f>IF($CA181=TRUE,CI181-(CG181*'2. Monitor Criteria'!$E$10),CI181)</f>
        <v>39.546959999999984</v>
      </c>
      <c r="CK181" s="51">
        <f>IF($BZ181=TRUE,CJ181-('1. Data'!CG181*'2. Monitor Criteria'!$D$10),CJ181)</f>
        <v>39.546959999999984</v>
      </c>
    </row>
    <row r="182" spans="1:89" s="39" customFormat="1" ht="15.75" customHeight="1" x14ac:dyDescent="0.2">
      <c r="A182" s="39">
        <v>244</v>
      </c>
      <c r="B182" s="46" t="s">
        <v>334</v>
      </c>
      <c r="C182" s="46" t="s">
        <v>397</v>
      </c>
      <c r="D182" s="47">
        <v>42373</v>
      </c>
      <c r="E182" s="46" t="s">
        <v>74</v>
      </c>
      <c r="F182" s="46" t="s">
        <v>110</v>
      </c>
      <c r="G182" s="46" t="s">
        <v>1307</v>
      </c>
      <c r="H182" s="46" t="s">
        <v>75</v>
      </c>
      <c r="I182" s="46" t="s">
        <v>88</v>
      </c>
      <c r="J182" s="46"/>
      <c r="K182" s="46" t="s">
        <v>77</v>
      </c>
      <c r="L182" s="46"/>
      <c r="M182" s="48">
        <v>1000</v>
      </c>
      <c r="N182" s="48">
        <v>11.7</v>
      </c>
      <c r="O182" s="48">
        <v>20.7</v>
      </c>
      <c r="P182" s="48">
        <v>23.8</v>
      </c>
      <c r="Q182" s="48">
        <v>242.04</v>
      </c>
      <c r="R182" s="48">
        <v>1.78</v>
      </c>
      <c r="S182" s="48">
        <v>1080</v>
      </c>
      <c r="T182" s="48">
        <v>1920</v>
      </c>
      <c r="U182" s="48">
        <v>2.1</v>
      </c>
      <c r="V182" s="48">
        <v>8567</v>
      </c>
      <c r="W182" s="48">
        <v>60</v>
      </c>
      <c r="X182" s="48">
        <v>0.3</v>
      </c>
      <c r="Y182" s="46" t="s">
        <v>83</v>
      </c>
      <c r="Z182" s="46" t="s">
        <v>83</v>
      </c>
      <c r="AA182" s="46"/>
      <c r="AB182" s="46"/>
      <c r="AC182" s="46" t="s">
        <v>81</v>
      </c>
      <c r="AD182" s="46" t="s">
        <v>81</v>
      </c>
      <c r="AE182" s="46" t="s">
        <v>398</v>
      </c>
      <c r="AF182" s="46" t="s">
        <v>399</v>
      </c>
      <c r="AG182" s="46" t="s">
        <v>83</v>
      </c>
      <c r="AH182" s="46"/>
      <c r="AI182" s="46" t="s">
        <v>83</v>
      </c>
      <c r="AJ182" s="46" t="s">
        <v>83</v>
      </c>
      <c r="AK182" s="46" t="s">
        <v>85</v>
      </c>
      <c r="AL182" s="46" t="s">
        <v>399</v>
      </c>
      <c r="AM182" s="46" t="s">
        <v>83</v>
      </c>
      <c r="AN182" s="46" t="s">
        <v>83</v>
      </c>
      <c r="AO182" s="46" t="s">
        <v>83</v>
      </c>
      <c r="AP182" s="46" t="s">
        <v>91</v>
      </c>
      <c r="AQ182" s="46"/>
      <c r="AR182" s="46" t="s">
        <v>81</v>
      </c>
      <c r="AS182" s="46" t="s">
        <v>86</v>
      </c>
      <c r="AT182" s="46"/>
      <c r="AU182" s="48">
        <v>5</v>
      </c>
      <c r="AV182" s="46" t="s">
        <v>81</v>
      </c>
      <c r="AW182" s="46" t="s">
        <v>81</v>
      </c>
      <c r="AX182" s="48">
        <v>250</v>
      </c>
      <c r="AY182" s="48">
        <v>247.7</v>
      </c>
      <c r="AZ182" s="48">
        <v>203.8</v>
      </c>
      <c r="BA182" s="48">
        <v>200</v>
      </c>
      <c r="BB182" s="46"/>
      <c r="BC182" s="46"/>
      <c r="BD182" s="48">
        <v>16.36</v>
      </c>
      <c r="BE182" s="46"/>
      <c r="BF182" s="48">
        <v>0.16</v>
      </c>
      <c r="BG182" s="46"/>
      <c r="BH182" s="46"/>
      <c r="BI182" s="48">
        <v>0.14000000000000001</v>
      </c>
      <c r="BJ182" s="48">
        <v>51.07</v>
      </c>
      <c r="BK182" s="48">
        <v>51.07</v>
      </c>
      <c r="BL182" s="48">
        <v>53.8</v>
      </c>
      <c r="BM182" s="46"/>
      <c r="BN182" s="46"/>
      <c r="BO182" s="48">
        <v>0.19</v>
      </c>
      <c r="BP182" s="48">
        <v>0.21</v>
      </c>
      <c r="BQ182" s="46"/>
      <c r="BR182" s="48">
        <v>16.45</v>
      </c>
      <c r="BS182" s="48">
        <v>51.62</v>
      </c>
      <c r="BT182" s="46"/>
      <c r="BU182" s="48">
        <v>0</v>
      </c>
      <c r="BV182" s="39">
        <v>244</v>
      </c>
      <c r="BW182" s="39">
        <f t="shared" si="12"/>
        <v>3</v>
      </c>
      <c r="BX182" s="39">
        <f>IF(COUNTIF($C$2:C182,C182)=1,1,0)</f>
        <v>1</v>
      </c>
      <c r="BY182" s="39">
        <f t="shared" si="13"/>
        <v>0</v>
      </c>
      <c r="BZ182" s="39" t="b">
        <f t="shared" si="14"/>
        <v>0</v>
      </c>
      <c r="CA182" s="39" t="b">
        <f t="array" ref="CA182">ISNUMBER(SEARCH("Touch Screen",$AI182))</f>
        <v>0</v>
      </c>
      <c r="CB182" s="39" t="b">
        <f t="array" ref="CB182">ISNUMBER(SEARCH("Occupancy Sensor",$AI182))</f>
        <v>0</v>
      </c>
      <c r="CC182" s="39" t="b">
        <f t="array" ref="CC182">ISNUMBER(SEARCH("Full Network Connectivity",$AI182))</f>
        <v>0</v>
      </c>
      <c r="CD182" s="49">
        <f t="shared" si="15"/>
        <v>51.070799999999991</v>
      </c>
      <c r="CE182" s="50">
        <f t="shared" si="17"/>
        <v>2.1</v>
      </c>
      <c r="CF182" s="39">
        <f t="shared" si="16"/>
        <v>3</v>
      </c>
      <c r="CG182" s="49">
        <f>IF($BW182=1,($Q182*'2. Monitor Criteria'!$C$4)+('2. Monitor Criteria'!$D$4*'1. Data'!$CE182)+'2. Monitor Criteria'!$C$6,IF('1. Data'!$BW182=2,($Q182*'2. Monitor Criteria'!$C$4)+('2. Monitor Criteria'!$D$4*'1. Data'!$CE182)+'2. Monitor Criteria'!$D$6,IF('1. Data'!$BW182=5,($Q182*'2. Monitor Criteria'!$C$4)+('2. Monitor Criteria'!$D$4*'1. Data'!$CE182)+'2. Monitor Criteria'!$F$6,($Q182*'2. Monitor Criteria'!$C$4)+('2. Monitor Criteria'!$D$4*'1. Data'!$CE182)+'2. Monitor Criteria'!$E$6)))</f>
        <v>46.629919999999998</v>
      </c>
      <c r="CH182" s="51">
        <f>CD182-('2. Monitor Criteria'!$D$4*CE182)</f>
        <v>42.691799999999986</v>
      </c>
      <c r="CI182" s="49">
        <f>IF($BY182=0,CH182,IF($BY182=1,CH182-('2. Monitor Criteria'!$B$10*'1. Data'!CG182),CH182-('2. Monitor Criteria'!$C$10*'1. Data'!CG182)))</f>
        <v>42.691799999999986</v>
      </c>
      <c r="CJ182" s="51">
        <f>IF($CA182=TRUE,CI182-(CG182*'2. Monitor Criteria'!$E$10),CI182)</f>
        <v>42.691799999999986</v>
      </c>
      <c r="CK182" s="51">
        <f>IF($BZ182=TRUE,CJ182-('1. Data'!CG182*'2. Monitor Criteria'!$D$10),CJ182)</f>
        <v>42.691799999999986</v>
      </c>
    </row>
    <row r="183" spans="1:89" s="39" customFormat="1" ht="15.75" customHeight="1" x14ac:dyDescent="0.2">
      <c r="A183" s="39">
        <v>245</v>
      </c>
      <c r="B183" s="46" t="s">
        <v>334</v>
      </c>
      <c r="C183" s="46" t="s">
        <v>397</v>
      </c>
      <c r="D183" s="47">
        <v>42544</v>
      </c>
      <c r="E183" s="46" t="s">
        <v>74</v>
      </c>
      <c r="F183" s="46" t="s">
        <v>103</v>
      </c>
      <c r="G183" s="46" t="s">
        <v>1307</v>
      </c>
      <c r="H183" s="46" t="s">
        <v>75</v>
      </c>
      <c r="I183" s="46" t="s">
        <v>76</v>
      </c>
      <c r="J183" s="46" t="s">
        <v>103</v>
      </c>
      <c r="K183" s="46" t="s">
        <v>77</v>
      </c>
      <c r="L183" s="46" t="s">
        <v>103</v>
      </c>
      <c r="M183" s="48">
        <v>1000</v>
      </c>
      <c r="N183" s="48">
        <v>11.7</v>
      </c>
      <c r="O183" s="48">
        <v>20.7</v>
      </c>
      <c r="P183" s="48">
        <v>23.8</v>
      </c>
      <c r="Q183" s="48">
        <v>242.19</v>
      </c>
      <c r="R183" s="48">
        <v>1.78</v>
      </c>
      <c r="S183" s="48">
        <v>1080</v>
      </c>
      <c r="T183" s="48">
        <v>1920</v>
      </c>
      <c r="U183" s="48">
        <v>2.1</v>
      </c>
      <c r="V183" s="48">
        <v>8562</v>
      </c>
      <c r="W183" s="48">
        <v>60</v>
      </c>
      <c r="X183" s="48">
        <v>32.4</v>
      </c>
      <c r="Y183" s="46" t="s">
        <v>83</v>
      </c>
      <c r="Z183" s="46" t="s">
        <v>83</v>
      </c>
      <c r="AA183" s="46"/>
      <c r="AB183" s="46"/>
      <c r="AC183" s="46" t="s">
        <v>81</v>
      </c>
      <c r="AD183" s="46" t="s">
        <v>80</v>
      </c>
      <c r="AE183" s="46" t="s">
        <v>108</v>
      </c>
      <c r="AF183" s="46" t="s">
        <v>103</v>
      </c>
      <c r="AG183" s="46" t="s">
        <v>83</v>
      </c>
      <c r="AH183" s="46" t="s">
        <v>103</v>
      </c>
      <c r="AI183" s="46" t="s">
        <v>83</v>
      </c>
      <c r="AJ183" s="46" t="s">
        <v>83</v>
      </c>
      <c r="AK183" s="46" t="s">
        <v>90</v>
      </c>
      <c r="AL183" s="46" t="s">
        <v>103</v>
      </c>
      <c r="AM183" s="46" t="s">
        <v>83</v>
      </c>
      <c r="AN183" s="46" t="s">
        <v>83</v>
      </c>
      <c r="AO183" s="46" t="s">
        <v>83</v>
      </c>
      <c r="AP183" s="46" t="s">
        <v>91</v>
      </c>
      <c r="AQ183" s="46" t="s">
        <v>103</v>
      </c>
      <c r="AR183" s="46" t="s">
        <v>81</v>
      </c>
      <c r="AS183" s="46" t="s">
        <v>86</v>
      </c>
      <c r="AT183" s="46" t="s">
        <v>103</v>
      </c>
      <c r="AU183" s="48">
        <v>4</v>
      </c>
      <c r="AV183" s="46" t="s">
        <v>81</v>
      </c>
      <c r="AW183" s="46" t="s">
        <v>80</v>
      </c>
      <c r="AX183" s="48">
        <v>250</v>
      </c>
      <c r="AY183" s="48">
        <v>247.7</v>
      </c>
      <c r="AZ183" s="48">
        <v>203.8</v>
      </c>
      <c r="BA183" s="48">
        <v>200</v>
      </c>
      <c r="BB183" s="46"/>
      <c r="BC183" s="46"/>
      <c r="BD183" s="48">
        <v>16.399999999999999</v>
      </c>
      <c r="BE183" s="46"/>
      <c r="BF183" s="48">
        <v>0.2</v>
      </c>
      <c r="BG183" s="48">
        <v>0.2</v>
      </c>
      <c r="BH183" s="46"/>
      <c r="BI183" s="48">
        <v>0.19</v>
      </c>
      <c r="BJ183" s="48">
        <v>51.4</v>
      </c>
      <c r="BK183" s="48">
        <v>51.4</v>
      </c>
      <c r="BL183" s="48">
        <v>54.1</v>
      </c>
      <c r="BM183" s="46"/>
      <c r="BN183" s="46"/>
      <c r="BO183" s="48">
        <v>0.19</v>
      </c>
      <c r="BP183" s="48">
        <v>0.2</v>
      </c>
      <c r="BQ183" s="48">
        <v>0.2</v>
      </c>
      <c r="BR183" s="48">
        <v>16.399999999999999</v>
      </c>
      <c r="BS183" s="48">
        <v>51.4</v>
      </c>
      <c r="BT183" s="46"/>
      <c r="BU183" s="48">
        <v>0</v>
      </c>
      <c r="BV183" s="39">
        <v>245</v>
      </c>
      <c r="BW183" s="39">
        <f t="shared" si="12"/>
        <v>3</v>
      </c>
      <c r="BX183" s="39">
        <f>IF(COUNTIF($C$2:C183,C183)=1,1,0)</f>
        <v>0</v>
      </c>
      <c r="BY183" s="39">
        <f t="shared" si="13"/>
        <v>0</v>
      </c>
      <c r="BZ183" s="39" t="b">
        <f t="shared" si="14"/>
        <v>0</v>
      </c>
      <c r="CA183" s="39" t="b">
        <f t="array" ref="CA183">ISNUMBER(SEARCH("Touch Screen",$AI183))</f>
        <v>0</v>
      </c>
      <c r="CB183" s="39" t="b">
        <f t="array" ref="CB183">ISNUMBER(SEARCH("Occupancy Sensor",$AI183))</f>
        <v>0</v>
      </c>
      <c r="CC183" s="39" t="b">
        <f t="array" ref="CC183">ISNUMBER(SEARCH("Full Network Connectivity",$AI183))</f>
        <v>0</v>
      </c>
      <c r="CD183" s="49">
        <f t="shared" si="15"/>
        <v>51.421199999999992</v>
      </c>
      <c r="CE183" s="50">
        <f t="shared" si="17"/>
        <v>2.1</v>
      </c>
      <c r="CF183" s="39">
        <f t="shared" si="16"/>
        <v>3</v>
      </c>
      <c r="CG183" s="49">
        <f>IF($BW183=1,($Q183*'2. Monitor Criteria'!$C$4)+('2. Monitor Criteria'!$D$4*'1. Data'!$CE183)+'2. Monitor Criteria'!$C$6,IF('1. Data'!$BW183=2,($Q183*'2. Monitor Criteria'!$C$4)+('2. Monitor Criteria'!$D$4*'1. Data'!$CE183)+'2. Monitor Criteria'!$D$6,IF('1. Data'!$BW183=5,($Q183*'2. Monitor Criteria'!$C$4)+('2. Monitor Criteria'!$D$4*'1. Data'!$CE183)+'2. Monitor Criteria'!$F$6,($Q183*'2. Monitor Criteria'!$C$4)+('2. Monitor Criteria'!$D$4*'1. Data'!$CE183)+'2. Monitor Criteria'!$E$6)))</f>
        <v>46.64837</v>
      </c>
      <c r="CH183" s="51">
        <f>CD183-('2. Monitor Criteria'!$D$4*CE183)</f>
        <v>43.042199999999994</v>
      </c>
      <c r="CI183" s="49">
        <f>IF($BY183=0,CH183,IF($BY183=1,CH183-('2. Monitor Criteria'!$B$10*'1. Data'!CG183),CH183-('2. Monitor Criteria'!$C$10*'1. Data'!CG183)))</f>
        <v>43.042199999999994</v>
      </c>
      <c r="CJ183" s="51">
        <f>IF($CA183=TRUE,CI183-(CG183*'2. Monitor Criteria'!$E$10),CI183)</f>
        <v>43.042199999999994</v>
      </c>
      <c r="CK183" s="51">
        <f>IF($BZ183=TRUE,CJ183-('1. Data'!CG183*'2. Monitor Criteria'!$D$10),CJ183)</f>
        <v>43.042199999999994</v>
      </c>
    </row>
    <row r="184" spans="1:89" s="39" customFormat="1" ht="15.75" customHeight="1" x14ac:dyDescent="0.2">
      <c r="A184" s="39">
        <v>246</v>
      </c>
      <c r="B184" s="46" t="s">
        <v>334</v>
      </c>
      <c r="C184" s="46" t="s">
        <v>400</v>
      </c>
      <c r="D184" s="47">
        <v>42385</v>
      </c>
      <c r="E184" s="46" t="s">
        <v>74</v>
      </c>
      <c r="F184" s="46" t="s">
        <v>110</v>
      </c>
      <c r="G184" s="46" t="s">
        <v>1307</v>
      </c>
      <c r="H184" s="46" t="s">
        <v>75</v>
      </c>
      <c r="I184" s="46" t="s">
        <v>88</v>
      </c>
      <c r="J184" s="46"/>
      <c r="K184" s="46" t="s">
        <v>77</v>
      </c>
      <c r="L184" s="46"/>
      <c r="M184" s="48">
        <v>1000</v>
      </c>
      <c r="N184" s="48">
        <v>11.5</v>
      </c>
      <c r="O184" s="48">
        <v>20.5</v>
      </c>
      <c r="P184" s="48">
        <v>23.5</v>
      </c>
      <c r="Q184" s="48">
        <v>235.98</v>
      </c>
      <c r="R184" s="48">
        <v>1.78</v>
      </c>
      <c r="S184" s="48">
        <v>1080</v>
      </c>
      <c r="T184" s="48">
        <v>1920</v>
      </c>
      <c r="U184" s="48">
        <v>2.1</v>
      </c>
      <c r="V184" s="48">
        <v>8787</v>
      </c>
      <c r="W184" s="48">
        <v>60</v>
      </c>
      <c r="X184" s="48">
        <v>0.3</v>
      </c>
      <c r="Y184" s="46" t="s">
        <v>83</v>
      </c>
      <c r="Z184" s="46" t="s">
        <v>83</v>
      </c>
      <c r="AA184" s="46"/>
      <c r="AB184" s="46"/>
      <c r="AC184" s="46" t="s">
        <v>81</v>
      </c>
      <c r="AD184" s="46" t="s">
        <v>81</v>
      </c>
      <c r="AE184" s="46" t="s">
        <v>398</v>
      </c>
      <c r="AF184" s="46" t="s">
        <v>399</v>
      </c>
      <c r="AG184" s="46" t="s">
        <v>83</v>
      </c>
      <c r="AH184" s="46"/>
      <c r="AI184" s="46" t="s">
        <v>83</v>
      </c>
      <c r="AJ184" s="46" t="s">
        <v>83</v>
      </c>
      <c r="AK184" s="46" t="s">
        <v>85</v>
      </c>
      <c r="AL184" s="46" t="s">
        <v>399</v>
      </c>
      <c r="AM184" s="46" t="s">
        <v>83</v>
      </c>
      <c r="AN184" s="46" t="s">
        <v>83</v>
      </c>
      <c r="AO184" s="46" t="s">
        <v>83</v>
      </c>
      <c r="AP184" s="46" t="s">
        <v>91</v>
      </c>
      <c r="AQ184" s="46"/>
      <c r="AR184" s="46" t="s">
        <v>81</v>
      </c>
      <c r="AS184" s="46" t="s">
        <v>86</v>
      </c>
      <c r="AT184" s="46"/>
      <c r="AU184" s="48">
        <v>5</v>
      </c>
      <c r="AV184" s="46" t="s">
        <v>81</v>
      </c>
      <c r="AW184" s="46" t="s">
        <v>81</v>
      </c>
      <c r="AX184" s="48">
        <v>300</v>
      </c>
      <c r="AY184" s="48">
        <v>276.3</v>
      </c>
      <c r="AZ184" s="48">
        <v>163.1</v>
      </c>
      <c r="BA184" s="48">
        <v>200</v>
      </c>
      <c r="BB184" s="46"/>
      <c r="BC184" s="46"/>
      <c r="BD184" s="48">
        <v>16.34</v>
      </c>
      <c r="BE184" s="46"/>
      <c r="BF184" s="48">
        <v>0.19</v>
      </c>
      <c r="BG184" s="46"/>
      <c r="BH184" s="46"/>
      <c r="BI184" s="48">
        <v>0.18</v>
      </c>
      <c r="BJ184" s="48">
        <v>51.18</v>
      </c>
      <c r="BK184" s="48">
        <v>51.18</v>
      </c>
      <c r="BL184" s="48">
        <v>52.9</v>
      </c>
      <c r="BM184" s="46"/>
      <c r="BN184" s="46"/>
      <c r="BO184" s="48">
        <v>0.22</v>
      </c>
      <c r="BP184" s="48">
        <v>0.23</v>
      </c>
      <c r="BQ184" s="46"/>
      <c r="BR184" s="48">
        <v>16.510000000000002</v>
      </c>
      <c r="BS184" s="48">
        <v>51.93</v>
      </c>
      <c r="BT184" s="46"/>
      <c r="BU184" s="48">
        <v>0</v>
      </c>
      <c r="BV184" s="39">
        <v>246</v>
      </c>
      <c r="BW184" s="39">
        <f t="shared" si="12"/>
        <v>3</v>
      </c>
      <c r="BX184" s="39">
        <f>IF(COUNTIF($C$2:C184,C184)=1,1,0)</f>
        <v>1</v>
      </c>
      <c r="BY184" s="39">
        <f t="shared" si="13"/>
        <v>0</v>
      </c>
      <c r="BZ184" s="39" t="b">
        <f t="shared" si="14"/>
        <v>0</v>
      </c>
      <c r="CA184" s="39" t="b">
        <f t="array" ref="CA184">ISNUMBER(SEARCH("Touch Screen",$AI184))</f>
        <v>0</v>
      </c>
      <c r="CB184" s="39" t="b">
        <f t="array" ref="CB184">ISNUMBER(SEARCH("Occupancy Sensor",$AI184))</f>
        <v>0</v>
      </c>
      <c r="CC184" s="39" t="b">
        <f t="array" ref="CC184">ISNUMBER(SEARCH("Full Network Connectivity",$AI184))</f>
        <v>0</v>
      </c>
      <c r="CD184" s="49">
        <f t="shared" si="15"/>
        <v>51.180299999999995</v>
      </c>
      <c r="CE184" s="50">
        <f t="shared" si="17"/>
        <v>2.1</v>
      </c>
      <c r="CF184" s="39">
        <f t="shared" si="16"/>
        <v>3</v>
      </c>
      <c r="CG184" s="49">
        <f>IF($BW184=1,($Q184*'2. Monitor Criteria'!$C$4)+('2. Monitor Criteria'!$D$4*'1. Data'!$CE184)+'2. Monitor Criteria'!$C$6,IF('1. Data'!$BW184=2,($Q184*'2. Monitor Criteria'!$C$4)+('2. Monitor Criteria'!$D$4*'1. Data'!$CE184)+'2. Monitor Criteria'!$D$6,IF('1. Data'!$BW184=5,($Q184*'2. Monitor Criteria'!$C$4)+('2. Monitor Criteria'!$D$4*'1. Data'!$CE184)+'2. Monitor Criteria'!$F$6,($Q184*'2. Monitor Criteria'!$C$4)+('2. Monitor Criteria'!$D$4*'1. Data'!$CE184)+'2. Monitor Criteria'!$E$6)))</f>
        <v>45.884540000000001</v>
      </c>
      <c r="CH184" s="51">
        <f>CD184-('2. Monitor Criteria'!$D$4*CE184)</f>
        <v>42.801299999999998</v>
      </c>
      <c r="CI184" s="49">
        <f>IF($BY184=0,CH184,IF($BY184=1,CH184-('2. Monitor Criteria'!$B$10*'1. Data'!CG184),CH184-('2. Monitor Criteria'!$C$10*'1. Data'!CG184)))</f>
        <v>42.801299999999998</v>
      </c>
      <c r="CJ184" s="51">
        <f>IF($CA184=TRUE,CI184-(CG184*'2. Monitor Criteria'!$E$10),CI184)</f>
        <v>42.801299999999998</v>
      </c>
      <c r="CK184" s="51">
        <f>IF($BZ184=TRUE,CJ184-('1. Data'!CG184*'2. Monitor Criteria'!$D$10),CJ184)</f>
        <v>42.801299999999998</v>
      </c>
    </row>
    <row r="185" spans="1:89" s="39" customFormat="1" ht="15.75" customHeight="1" x14ac:dyDescent="0.2">
      <c r="A185" s="39">
        <v>247</v>
      </c>
      <c r="B185" s="46" t="s">
        <v>334</v>
      </c>
      <c r="C185" s="46" t="s">
        <v>401</v>
      </c>
      <c r="D185" s="47">
        <v>42572</v>
      </c>
      <c r="E185" s="46" t="s">
        <v>74</v>
      </c>
      <c r="F185" s="46" t="s">
        <v>103</v>
      </c>
      <c r="G185" s="46" t="s">
        <v>1307</v>
      </c>
      <c r="H185" s="46" t="s">
        <v>75</v>
      </c>
      <c r="I185" s="46" t="s">
        <v>85</v>
      </c>
      <c r="J185" s="46" t="s">
        <v>119</v>
      </c>
      <c r="K185" s="46" t="s">
        <v>77</v>
      </c>
      <c r="L185" s="46" t="s">
        <v>103</v>
      </c>
      <c r="M185" s="48">
        <v>1000</v>
      </c>
      <c r="N185" s="48">
        <v>13.2</v>
      </c>
      <c r="O185" s="48">
        <v>23.5</v>
      </c>
      <c r="P185" s="48">
        <v>27</v>
      </c>
      <c r="Q185" s="48">
        <v>311.67</v>
      </c>
      <c r="R185" s="48">
        <v>1.78</v>
      </c>
      <c r="S185" s="48">
        <v>1080</v>
      </c>
      <c r="T185" s="48">
        <v>1920</v>
      </c>
      <c r="U185" s="48">
        <v>2.1</v>
      </c>
      <c r="V185" s="48">
        <v>6653</v>
      </c>
      <c r="W185" s="48">
        <v>60</v>
      </c>
      <c r="X185" s="48">
        <v>30.7</v>
      </c>
      <c r="Y185" s="46" t="s">
        <v>83</v>
      </c>
      <c r="Z185" s="46" t="s">
        <v>83</v>
      </c>
      <c r="AA185" s="46"/>
      <c r="AB185" s="46"/>
      <c r="AC185" s="46" t="s">
        <v>81</v>
      </c>
      <c r="AD185" s="46" t="s">
        <v>80</v>
      </c>
      <c r="AE185" s="46" t="s">
        <v>154</v>
      </c>
      <c r="AF185" s="46" t="s">
        <v>103</v>
      </c>
      <c r="AG185" s="46" t="s">
        <v>83</v>
      </c>
      <c r="AH185" s="46" t="s">
        <v>103</v>
      </c>
      <c r="AI185" s="46" t="s">
        <v>83</v>
      </c>
      <c r="AJ185" s="46" t="s">
        <v>83</v>
      </c>
      <c r="AK185" s="46" t="s">
        <v>90</v>
      </c>
      <c r="AL185" s="46" t="s">
        <v>103</v>
      </c>
      <c r="AM185" s="46" t="s">
        <v>83</v>
      </c>
      <c r="AN185" s="46" t="s">
        <v>83</v>
      </c>
      <c r="AO185" s="46" t="s">
        <v>83</v>
      </c>
      <c r="AP185" s="46" t="s">
        <v>91</v>
      </c>
      <c r="AQ185" s="46" t="s">
        <v>103</v>
      </c>
      <c r="AR185" s="46" t="s">
        <v>81</v>
      </c>
      <c r="AS185" s="46" t="s">
        <v>86</v>
      </c>
      <c r="AT185" s="46" t="s">
        <v>103</v>
      </c>
      <c r="AU185" s="48">
        <v>4</v>
      </c>
      <c r="AV185" s="46" t="s">
        <v>81</v>
      </c>
      <c r="AW185" s="46" t="s">
        <v>81</v>
      </c>
      <c r="AX185" s="48">
        <v>220</v>
      </c>
      <c r="AY185" s="48">
        <v>220</v>
      </c>
      <c r="AZ185" s="48">
        <v>220</v>
      </c>
      <c r="BA185" s="48">
        <v>200</v>
      </c>
      <c r="BB185" s="46"/>
      <c r="BC185" s="46"/>
      <c r="BD185" s="48">
        <v>18.059999999999999</v>
      </c>
      <c r="BE185" s="46"/>
      <c r="BF185" s="48">
        <v>0.15</v>
      </c>
      <c r="BG185" s="46"/>
      <c r="BH185" s="46"/>
      <c r="BI185" s="48">
        <v>0.12</v>
      </c>
      <c r="BJ185" s="48">
        <v>56.22</v>
      </c>
      <c r="BK185" s="48">
        <v>56.22</v>
      </c>
      <c r="BL185" s="48">
        <v>59.4</v>
      </c>
      <c r="BM185" s="46"/>
      <c r="BN185" s="46"/>
      <c r="BO185" s="48">
        <v>0.13</v>
      </c>
      <c r="BP185" s="48">
        <v>0.15</v>
      </c>
      <c r="BQ185" s="46"/>
      <c r="BR185" s="48">
        <v>18.36</v>
      </c>
      <c r="BS185" s="48">
        <v>57.16</v>
      </c>
      <c r="BT185" s="46"/>
      <c r="BU185" s="48">
        <v>0</v>
      </c>
      <c r="BV185" s="39">
        <v>247</v>
      </c>
      <c r="BW185" s="39">
        <f t="shared" si="12"/>
        <v>4</v>
      </c>
      <c r="BX185" s="39">
        <f>IF(COUNTIF($C$2:C185,C185)=1,1,0)</f>
        <v>1</v>
      </c>
      <c r="BY185" s="39">
        <f t="shared" si="13"/>
        <v>0</v>
      </c>
      <c r="BZ185" s="39" t="b">
        <f t="shared" si="14"/>
        <v>0</v>
      </c>
      <c r="CA185" s="39" t="b">
        <f t="array" ref="CA185">ISNUMBER(SEARCH("Touch Screen",$AI185))</f>
        <v>0</v>
      </c>
      <c r="CB185" s="39" t="b">
        <f t="array" ref="CB185">ISNUMBER(SEARCH("Occupancy Sensor",$AI185))</f>
        <v>0</v>
      </c>
      <c r="CC185" s="39" t="b">
        <f t="array" ref="CC185">ISNUMBER(SEARCH("Full Network Connectivity",$AI185))</f>
        <v>0</v>
      </c>
      <c r="CD185" s="49">
        <f t="shared" si="15"/>
        <v>56.22605999999999</v>
      </c>
      <c r="CE185" s="50">
        <f t="shared" si="17"/>
        <v>2.1</v>
      </c>
      <c r="CF185" s="39">
        <f t="shared" si="16"/>
        <v>4</v>
      </c>
      <c r="CG185" s="49">
        <f>IF($BW185=1,($Q185*'2. Monitor Criteria'!$C$4)+('2. Monitor Criteria'!$D$4*'1. Data'!$CE185)+'2. Monitor Criteria'!$C$6,IF('1. Data'!$BW185=2,($Q185*'2. Monitor Criteria'!$C$4)+('2. Monitor Criteria'!$D$4*'1. Data'!$CE185)+'2. Monitor Criteria'!$D$6,IF('1. Data'!$BW185=5,($Q185*'2. Monitor Criteria'!$C$4)+('2. Monitor Criteria'!$D$4*'1. Data'!$CE185)+'2. Monitor Criteria'!$F$6,($Q185*'2. Monitor Criteria'!$C$4)+('2. Monitor Criteria'!$D$4*'1. Data'!$CE185)+'2. Monitor Criteria'!$E$6)))</f>
        <v>55.194410000000005</v>
      </c>
      <c r="CH185" s="51">
        <f>CD185-('2. Monitor Criteria'!$D$4*CE185)</f>
        <v>47.847059999999985</v>
      </c>
      <c r="CI185" s="49">
        <f>IF($BY185=0,CH185,IF($BY185=1,CH185-('2. Monitor Criteria'!$B$10*'1. Data'!CG185),CH185-('2. Monitor Criteria'!$C$10*'1. Data'!CG185)))</f>
        <v>47.847059999999985</v>
      </c>
      <c r="CJ185" s="51">
        <f>IF($CA185=TRUE,CI185-(CG185*'2. Monitor Criteria'!$E$10),CI185)</f>
        <v>47.847059999999985</v>
      </c>
      <c r="CK185" s="51">
        <f>IF($BZ185=TRUE,CJ185-('1. Data'!CG185*'2. Monitor Criteria'!$D$10),CJ185)</f>
        <v>47.847059999999985</v>
      </c>
    </row>
    <row r="186" spans="1:89" s="39" customFormat="1" ht="15.75" customHeight="1" x14ac:dyDescent="0.2">
      <c r="A186" s="39">
        <v>248</v>
      </c>
      <c r="B186" s="46" t="s">
        <v>334</v>
      </c>
      <c r="C186" s="46" t="s">
        <v>402</v>
      </c>
      <c r="D186" s="47">
        <v>40731</v>
      </c>
      <c r="E186" s="46" t="s">
        <v>74</v>
      </c>
      <c r="F186" s="46"/>
      <c r="G186" s="46" t="s">
        <v>1307</v>
      </c>
      <c r="H186" s="46" t="s">
        <v>75</v>
      </c>
      <c r="I186" s="46" t="s">
        <v>76</v>
      </c>
      <c r="J186" s="46"/>
      <c r="K186" s="46" t="s">
        <v>77</v>
      </c>
      <c r="L186" s="46"/>
      <c r="M186" s="48">
        <v>1000</v>
      </c>
      <c r="N186" s="48">
        <v>12.8</v>
      </c>
      <c r="O186" s="48">
        <v>20.399999999999999</v>
      </c>
      <c r="P186" s="48">
        <v>24.1</v>
      </c>
      <c r="Q186" s="48">
        <v>260.33999999999997</v>
      </c>
      <c r="R186" s="48">
        <v>1.6</v>
      </c>
      <c r="S186" s="48">
        <v>1200</v>
      </c>
      <c r="T186" s="48">
        <v>1920</v>
      </c>
      <c r="U186" s="48">
        <v>2.2999999999999998</v>
      </c>
      <c r="V186" s="48">
        <v>8850</v>
      </c>
      <c r="W186" s="48">
        <v>60</v>
      </c>
      <c r="X186" s="48">
        <v>32.1</v>
      </c>
      <c r="Y186" s="46" t="s">
        <v>78</v>
      </c>
      <c r="Z186" s="46" t="s">
        <v>83</v>
      </c>
      <c r="AA186" s="46"/>
      <c r="AB186" s="46"/>
      <c r="AC186" s="46" t="s">
        <v>81</v>
      </c>
      <c r="AD186" s="46" t="s">
        <v>81</v>
      </c>
      <c r="AE186" s="46" t="s">
        <v>212</v>
      </c>
      <c r="AF186" s="46"/>
      <c r="AG186" s="46" t="s">
        <v>83</v>
      </c>
      <c r="AH186" s="46"/>
      <c r="AI186" s="46" t="s">
        <v>83</v>
      </c>
      <c r="AJ186" s="46" t="s">
        <v>83</v>
      </c>
      <c r="AK186" s="46" t="s">
        <v>84</v>
      </c>
      <c r="AL186" s="46"/>
      <c r="AM186" s="46" t="s">
        <v>83</v>
      </c>
      <c r="AN186" s="46" t="s">
        <v>83</v>
      </c>
      <c r="AO186" s="46" t="s">
        <v>83</v>
      </c>
      <c r="AP186" s="46" t="s">
        <v>91</v>
      </c>
      <c r="AQ186" s="46"/>
      <c r="AR186" s="46" t="s">
        <v>81</v>
      </c>
      <c r="AS186" s="46" t="s">
        <v>86</v>
      </c>
      <c r="AT186" s="46"/>
      <c r="AU186" s="48">
        <v>5</v>
      </c>
      <c r="AV186" s="46" t="s">
        <v>81</v>
      </c>
      <c r="AW186" s="46" t="s">
        <v>80</v>
      </c>
      <c r="AX186" s="48">
        <v>300</v>
      </c>
      <c r="AY186" s="48">
        <v>333.2</v>
      </c>
      <c r="AZ186" s="48">
        <v>218.6</v>
      </c>
      <c r="BA186" s="48">
        <v>200</v>
      </c>
      <c r="BB186" s="46"/>
      <c r="BC186" s="46"/>
      <c r="BD186" s="48">
        <v>17.239999999999998</v>
      </c>
      <c r="BE186" s="46"/>
      <c r="BF186" s="48">
        <v>0.22</v>
      </c>
      <c r="BG186" s="48">
        <v>0.22</v>
      </c>
      <c r="BH186" s="46"/>
      <c r="BI186" s="48">
        <v>0.17</v>
      </c>
      <c r="BJ186" s="48">
        <v>54.11</v>
      </c>
      <c r="BK186" s="48">
        <v>54.11</v>
      </c>
      <c r="BL186" s="48">
        <v>59.19</v>
      </c>
      <c r="BM186" s="46"/>
      <c r="BN186" s="46"/>
      <c r="BO186" s="48">
        <v>0.19</v>
      </c>
      <c r="BP186" s="48">
        <v>0.25</v>
      </c>
      <c r="BQ186" s="48">
        <v>0.25</v>
      </c>
      <c r="BR186" s="48">
        <v>17.3</v>
      </c>
      <c r="BS186" s="48">
        <v>54.45</v>
      </c>
      <c r="BT186" s="46"/>
      <c r="BU186" s="48">
        <v>0</v>
      </c>
      <c r="BV186" s="39">
        <v>248</v>
      </c>
      <c r="BW186" s="39">
        <f t="shared" si="12"/>
        <v>3</v>
      </c>
      <c r="BX186" s="39">
        <f>IF(COUNTIF($C$2:C186,C186)=1,1,0)</f>
        <v>1</v>
      </c>
      <c r="BY186" s="39">
        <f t="shared" si="13"/>
        <v>0</v>
      </c>
      <c r="BZ186" s="39" t="b">
        <f t="shared" si="14"/>
        <v>0</v>
      </c>
      <c r="CA186" s="39" t="b">
        <f t="array" ref="CA186">ISNUMBER(SEARCH("Touch Screen",$AI186))</f>
        <v>0</v>
      </c>
      <c r="CB186" s="39" t="b">
        <f t="array" ref="CB186">ISNUMBER(SEARCH("Occupancy Sensor",$AI186))</f>
        <v>0</v>
      </c>
      <c r="CC186" s="39" t="b">
        <f t="array" ref="CC186">ISNUMBER(SEARCH("Full Network Connectivity",$AI186))</f>
        <v>0</v>
      </c>
      <c r="CD186" s="49">
        <f t="shared" si="15"/>
        <v>54.110519999999987</v>
      </c>
      <c r="CE186" s="50">
        <f t="shared" si="17"/>
        <v>2.2999999999999998</v>
      </c>
      <c r="CF186" s="39">
        <f t="shared" si="16"/>
        <v>3</v>
      </c>
      <c r="CG186" s="49">
        <f>IF($BW186=1,($Q186*'2. Monitor Criteria'!$C$4)+('2. Monitor Criteria'!$D$4*'1. Data'!$CE186)+'2. Monitor Criteria'!$C$6,IF('1. Data'!$BW186=2,($Q186*'2. Monitor Criteria'!$C$4)+('2. Monitor Criteria'!$D$4*'1. Data'!$CE186)+'2. Monitor Criteria'!$D$6,IF('1. Data'!$BW186=5,($Q186*'2. Monitor Criteria'!$C$4)+('2. Monitor Criteria'!$D$4*'1. Data'!$CE186)+'2. Monitor Criteria'!$F$6,($Q186*'2. Monitor Criteria'!$C$4)+('2. Monitor Criteria'!$D$4*'1. Data'!$CE186)+'2. Monitor Criteria'!$E$6)))</f>
        <v>49.678820000000002</v>
      </c>
      <c r="CH186" s="51">
        <f>CD186-('2. Monitor Criteria'!$D$4*CE186)</f>
        <v>44.933519999999987</v>
      </c>
      <c r="CI186" s="49">
        <f>IF($BY186=0,CH186,IF($BY186=1,CH186-('2. Monitor Criteria'!$B$10*'1. Data'!CG186),CH186-('2. Monitor Criteria'!$C$10*'1. Data'!CG186)))</f>
        <v>44.933519999999987</v>
      </c>
      <c r="CJ186" s="51">
        <f>IF($CA186=TRUE,CI186-(CG186*'2. Monitor Criteria'!$E$10),CI186)</f>
        <v>44.933519999999987</v>
      </c>
      <c r="CK186" s="51">
        <f>IF($BZ186=TRUE,CJ186-('1. Data'!CG186*'2. Monitor Criteria'!$D$10),CJ186)</f>
        <v>44.933519999999987</v>
      </c>
    </row>
    <row r="187" spans="1:89" s="39" customFormat="1" ht="15.75" customHeight="1" x14ac:dyDescent="0.2">
      <c r="A187" s="39">
        <v>249</v>
      </c>
      <c r="B187" s="46" t="s">
        <v>334</v>
      </c>
      <c r="C187" s="46" t="s">
        <v>403</v>
      </c>
      <c r="D187" s="47">
        <v>42522</v>
      </c>
      <c r="E187" s="46" t="s">
        <v>74</v>
      </c>
      <c r="F187" s="46" t="s">
        <v>110</v>
      </c>
      <c r="G187" s="46" t="s">
        <v>1307</v>
      </c>
      <c r="H187" s="46" t="s">
        <v>75</v>
      </c>
      <c r="I187" s="46" t="s">
        <v>88</v>
      </c>
      <c r="J187" s="46"/>
      <c r="K187" s="46" t="s">
        <v>77</v>
      </c>
      <c r="L187" s="46"/>
      <c r="M187" s="48">
        <v>1000</v>
      </c>
      <c r="N187" s="48">
        <v>12.8</v>
      </c>
      <c r="O187" s="48">
        <v>20.399999999999999</v>
      </c>
      <c r="P187" s="48">
        <v>24.1</v>
      </c>
      <c r="Q187" s="48">
        <v>261.04000000000002</v>
      </c>
      <c r="R187" s="48">
        <v>1.6</v>
      </c>
      <c r="S187" s="48">
        <v>1200</v>
      </c>
      <c r="T187" s="48">
        <v>1920</v>
      </c>
      <c r="U187" s="48">
        <v>2.2999999999999998</v>
      </c>
      <c r="V187" s="48">
        <v>8826</v>
      </c>
      <c r="W187" s="48">
        <v>60</v>
      </c>
      <c r="X187" s="48">
        <v>0.3</v>
      </c>
      <c r="Y187" s="46" t="s">
        <v>83</v>
      </c>
      <c r="Z187" s="46" t="s">
        <v>83</v>
      </c>
      <c r="AA187" s="46"/>
      <c r="AB187" s="46"/>
      <c r="AC187" s="46" t="s">
        <v>81</v>
      </c>
      <c r="AD187" s="46" t="s">
        <v>81</v>
      </c>
      <c r="AE187" s="46" t="s">
        <v>404</v>
      </c>
      <c r="AF187" s="46" t="s">
        <v>405</v>
      </c>
      <c r="AG187" s="46" t="s">
        <v>83</v>
      </c>
      <c r="AH187" s="46"/>
      <c r="AI187" s="46" t="s">
        <v>83</v>
      </c>
      <c r="AJ187" s="46" t="s">
        <v>83</v>
      </c>
      <c r="AK187" s="46" t="s">
        <v>85</v>
      </c>
      <c r="AL187" s="46" t="s">
        <v>405</v>
      </c>
      <c r="AM187" s="46" t="s">
        <v>83</v>
      </c>
      <c r="AN187" s="46" t="s">
        <v>83</v>
      </c>
      <c r="AO187" s="46" t="s">
        <v>83</v>
      </c>
      <c r="AP187" s="46" t="s">
        <v>91</v>
      </c>
      <c r="AQ187" s="46"/>
      <c r="AR187" s="46" t="s">
        <v>81</v>
      </c>
      <c r="AS187" s="46" t="s">
        <v>86</v>
      </c>
      <c r="AT187" s="46"/>
      <c r="AU187" s="48">
        <v>5</v>
      </c>
      <c r="AV187" s="46" t="s">
        <v>81</v>
      </c>
      <c r="AW187" s="46" t="s">
        <v>81</v>
      </c>
      <c r="AX187" s="48">
        <v>300</v>
      </c>
      <c r="AY187" s="48">
        <v>361.8</v>
      </c>
      <c r="AZ187" s="48">
        <v>216.4</v>
      </c>
      <c r="BA187" s="48">
        <v>200</v>
      </c>
      <c r="BB187" s="46"/>
      <c r="BC187" s="46"/>
      <c r="BD187" s="48">
        <v>15.81</v>
      </c>
      <c r="BE187" s="46"/>
      <c r="BF187" s="48">
        <v>0.2</v>
      </c>
      <c r="BG187" s="46"/>
      <c r="BH187" s="46"/>
      <c r="BI187" s="48">
        <v>0.18</v>
      </c>
      <c r="BJ187" s="48">
        <v>49.63</v>
      </c>
      <c r="BK187" s="48">
        <v>49.63</v>
      </c>
      <c r="BL187" s="48">
        <v>57.6</v>
      </c>
      <c r="BM187" s="46"/>
      <c r="BN187" s="46"/>
      <c r="BO187" s="48">
        <v>0.27</v>
      </c>
      <c r="BP187" s="48">
        <v>0.26</v>
      </c>
      <c r="BQ187" s="46"/>
      <c r="BR187" s="48">
        <v>16.329999999999998</v>
      </c>
      <c r="BS187" s="48">
        <v>51.54</v>
      </c>
      <c r="BT187" s="46"/>
      <c r="BU187" s="48">
        <v>0</v>
      </c>
      <c r="BV187" s="39">
        <v>249</v>
      </c>
      <c r="BW187" s="39">
        <f t="shared" si="12"/>
        <v>3</v>
      </c>
      <c r="BX187" s="39">
        <f>IF(COUNTIF($C$2:C187,C187)=1,1,0)</f>
        <v>1</v>
      </c>
      <c r="BY187" s="39">
        <f t="shared" si="13"/>
        <v>0</v>
      </c>
      <c r="BZ187" s="39" t="b">
        <f t="shared" si="14"/>
        <v>0</v>
      </c>
      <c r="CA187" s="39" t="b">
        <f t="array" ref="CA187">ISNUMBER(SEARCH("Touch Screen",$AI187))</f>
        <v>0</v>
      </c>
      <c r="CB187" s="39" t="b">
        <f t="array" ref="CB187">ISNUMBER(SEARCH("Occupancy Sensor",$AI187))</f>
        <v>0</v>
      </c>
      <c r="CC187" s="39" t="b">
        <f t="array" ref="CC187">ISNUMBER(SEARCH("Full Network Connectivity",$AI187))</f>
        <v>0</v>
      </c>
      <c r="CD187" s="49">
        <f t="shared" si="15"/>
        <v>49.612259999999999</v>
      </c>
      <c r="CE187" s="50">
        <f t="shared" si="17"/>
        <v>2.2999999999999998</v>
      </c>
      <c r="CF187" s="39">
        <f t="shared" si="16"/>
        <v>3</v>
      </c>
      <c r="CG187" s="49">
        <f>IF($BW187=1,($Q187*'2. Monitor Criteria'!$C$4)+('2. Monitor Criteria'!$D$4*'1. Data'!$CE187)+'2. Monitor Criteria'!$C$6,IF('1. Data'!$BW187=2,($Q187*'2. Monitor Criteria'!$C$4)+('2. Monitor Criteria'!$D$4*'1. Data'!$CE187)+'2. Monitor Criteria'!$D$6,IF('1. Data'!$BW187=5,($Q187*'2. Monitor Criteria'!$C$4)+('2. Monitor Criteria'!$D$4*'1. Data'!$CE187)+'2. Monitor Criteria'!$F$6,($Q187*'2. Monitor Criteria'!$C$4)+('2. Monitor Criteria'!$D$4*'1. Data'!$CE187)+'2. Monitor Criteria'!$E$6)))</f>
        <v>49.764920000000004</v>
      </c>
      <c r="CH187" s="51">
        <f>CD187-('2. Monitor Criteria'!$D$4*CE187)</f>
        <v>40.43526</v>
      </c>
      <c r="CI187" s="49">
        <f>IF($BY187=0,CH187,IF($BY187=1,CH187-('2. Monitor Criteria'!$B$10*'1. Data'!CG187),CH187-('2. Monitor Criteria'!$C$10*'1. Data'!CG187)))</f>
        <v>40.43526</v>
      </c>
      <c r="CJ187" s="51">
        <f>IF($CA187=TRUE,CI187-(CG187*'2. Monitor Criteria'!$E$10),CI187)</f>
        <v>40.43526</v>
      </c>
      <c r="CK187" s="51">
        <f>IF($BZ187=TRUE,CJ187-('1. Data'!CG187*'2. Monitor Criteria'!$D$10),CJ187)</f>
        <v>40.43526</v>
      </c>
    </row>
    <row r="188" spans="1:89" s="39" customFormat="1" ht="15.75" customHeight="1" x14ac:dyDescent="0.2">
      <c r="A188" s="39">
        <v>250</v>
      </c>
      <c r="B188" s="46" t="s">
        <v>334</v>
      </c>
      <c r="C188" s="46" t="s">
        <v>406</v>
      </c>
      <c r="D188" s="47">
        <v>41547</v>
      </c>
      <c r="E188" s="46" t="s">
        <v>74</v>
      </c>
      <c r="F188" s="46"/>
      <c r="G188" s="46" t="s">
        <v>1307</v>
      </c>
      <c r="H188" s="46" t="s">
        <v>75</v>
      </c>
      <c r="I188" s="46" t="s">
        <v>88</v>
      </c>
      <c r="J188" s="46"/>
      <c r="K188" s="46" t="s">
        <v>77</v>
      </c>
      <c r="L188" s="46"/>
      <c r="M188" s="48">
        <v>1000</v>
      </c>
      <c r="N188" s="48">
        <v>11.7</v>
      </c>
      <c r="O188" s="48">
        <v>20.7</v>
      </c>
      <c r="P188" s="48">
        <v>23.8</v>
      </c>
      <c r="Q188" s="48">
        <v>242.18</v>
      </c>
      <c r="R188" s="48">
        <v>1.78</v>
      </c>
      <c r="S188" s="48">
        <v>1080</v>
      </c>
      <c r="T188" s="48">
        <v>1920</v>
      </c>
      <c r="U188" s="48">
        <v>2.1</v>
      </c>
      <c r="V188" s="48">
        <v>8562</v>
      </c>
      <c r="W188" s="48">
        <v>60</v>
      </c>
      <c r="X188" s="48">
        <v>33.200000000000003</v>
      </c>
      <c r="Y188" s="46" t="s">
        <v>78</v>
      </c>
      <c r="Z188" s="46" t="s">
        <v>83</v>
      </c>
      <c r="AA188" s="46"/>
      <c r="AB188" s="46"/>
      <c r="AC188" s="46" t="s">
        <v>81</v>
      </c>
      <c r="AD188" s="46" t="s">
        <v>81</v>
      </c>
      <c r="AE188" s="46" t="s">
        <v>407</v>
      </c>
      <c r="AF188" s="46" t="s">
        <v>408</v>
      </c>
      <c r="AG188" s="46" t="s">
        <v>83</v>
      </c>
      <c r="AH188" s="46"/>
      <c r="AI188" s="46" t="s">
        <v>83</v>
      </c>
      <c r="AJ188" s="46" t="s">
        <v>83</v>
      </c>
      <c r="AK188" s="46" t="s">
        <v>84</v>
      </c>
      <c r="AL188" s="46" t="s">
        <v>408</v>
      </c>
      <c r="AM188" s="46" t="s">
        <v>83</v>
      </c>
      <c r="AN188" s="46" t="s">
        <v>83</v>
      </c>
      <c r="AO188" s="46" t="s">
        <v>83</v>
      </c>
      <c r="AP188" s="46" t="s">
        <v>91</v>
      </c>
      <c r="AQ188" s="46"/>
      <c r="AR188" s="46" t="s">
        <v>81</v>
      </c>
      <c r="AS188" s="46" t="s">
        <v>86</v>
      </c>
      <c r="AT188" s="46"/>
      <c r="AU188" s="48">
        <v>5</v>
      </c>
      <c r="AV188" s="46" t="s">
        <v>81</v>
      </c>
      <c r="AW188" s="46" t="s">
        <v>80</v>
      </c>
      <c r="AX188" s="48">
        <v>250</v>
      </c>
      <c r="AY188" s="48">
        <v>272.89999999999998</v>
      </c>
      <c r="AZ188" s="48">
        <v>199</v>
      </c>
      <c r="BA188" s="48">
        <v>200</v>
      </c>
      <c r="BB188" s="46"/>
      <c r="BC188" s="46"/>
      <c r="BD188" s="48">
        <v>15.37</v>
      </c>
      <c r="BE188" s="46"/>
      <c r="BF188" s="48">
        <v>0.59</v>
      </c>
      <c r="BG188" s="48">
        <v>0.27</v>
      </c>
      <c r="BH188" s="46"/>
      <c r="BI188" s="48">
        <v>0.3</v>
      </c>
      <c r="BJ188" s="48">
        <v>50.46</v>
      </c>
      <c r="BK188" s="48">
        <v>50.46</v>
      </c>
      <c r="BL188" s="48">
        <v>54.2</v>
      </c>
      <c r="BM188" s="46"/>
      <c r="BN188" s="46"/>
      <c r="BO188" s="48">
        <v>0.32</v>
      </c>
      <c r="BP188" s="48">
        <v>0.6</v>
      </c>
      <c r="BQ188" s="48">
        <v>0.28999999999999998</v>
      </c>
      <c r="BR188" s="48">
        <v>15.32</v>
      </c>
      <c r="BS188" s="48">
        <v>50.36</v>
      </c>
      <c r="BT188" s="46"/>
      <c r="BU188" s="48">
        <v>0</v>
      </c>
      <c r="BV188" s="39">
        <v>250</v>
      </c>
      <c r="BW188" s="39">
        <f t="shared" si="12"/>
        <v>3</v>
      </c>
      <c r="BX188" s="39">
        <f>IF(COUNTIF($C$2:C188,C188)=1,1,0)</f>
        <v>1</v>
      </c>
      <c r="BY188" s="39">
        <f t="shared" si="13"/>
        <v>0</v>
      </c>
      <c r="BZ188" s="39" t="b">
        <f t="shared" si="14"/>
        <v>0</v>
      </c>
      <c r="CA188" s="39" t="b">
        <f t="array" ref="CA188">ISNUMBER(SEARCH("Touch Screen",$AI188))</f>
        <v>0</v>
      </c>
      <c r="CB188" s="39" t="b">
        <f t="array" ref="CB188">ISNUMBER(SEARCH("Occupancy Sensor",$AI188))</f>
        <v>0</v>
      </c>
      <c r="CC188" s="39" t="b">
        <f t="array" ref="CC188">ISNUMBER(SEARCH("Full Network Connectivity",$AI188))</f>
        <v>0</v>
      </c>
      <c r="CD188" s="49">
        <f t="shared" si="15"/>
        <v>50.483879999999992</v>
      </c>
      <c r="CE188" s="50">
        <f t="shared" si="17"/>
        <v>2.1</v>
      </c>
      <c r="CF188" s="39">
        <f t="shared" si="16"/>
        <v>3</v>
      </c>
      <c r="CG188" s="49">
        <f>IF($BW188=1,($Q188*'2. Monitor Criteria'!$C$4)+('2. Monitor Criteria'!$D$4*'1. Data'!$CE188)+'2. Monitor Criteria'!$C$6,IF('1. Data'!$BW188=2,($Q188*'2. Monitor Criteria'!$C$4)+('2. Monitor Criteria'!$D$4*'1. Data'!$CE188)+'2. Monitor Criteria'!$D$6,IF('1. Data'!$BW188=5,($Q188*'2. Monitor Criteria'!$C$4)+('2. Monitor Criteria'!$D$4*'1. Data'!$CE188)+'2. Monitor Criteria'!$F$6,($Q188*'2. Monitor Criteria'!$C$4)+('2. Monitor Criteria'!$D$4*'1. Data'!$CE188)+'2. Monitor Criteria'!$E$6)))</f>
        <v>46.647140000000007</v>
      </c>
      <c r="CH188" s="51">
        <f>CD188-('2. Monitor Criteria'!$D$4*CE188)</f>
        <v>42.104879999999994</v>
      </c>
      <c r="CI188" s="49">
        <f>IF($BY188=0,CH188,IF($BY188=1,CH188-('2. Monitor Criteria'!$B$10*'1. Data'!CG188),CH188-('2. Monitor Criteria'!$C$10*'1. Data'!CG188)))</f>
        <v>42.104879999999994</v>
      </c>
      <c r="CJ188" s="51">
        <f>IF($CA188=TRUE,CI188-(CG188*'2. Monitor Criteria'!$E$10),CI188)</f>
        <v>42.104879999999994</v>
      </c>
      <c r="CK188" s="51">
        <f>IF($BZ188=TRUE,CJ188-('1. Data'!CG188*'2. Monitor Criteria'!$D$10),CJ188)</f>
        <v>42.104879999999994</v>
      </c>
    </row>
    <row r="189" spans="1:89" s="39" customFormat="1" ht="15.75" customHeight="1" x14ac:dyDescent="0.2">
      <c r="A189" s="39">
        <v>252</v>
      </c>
      <c r="B189" s="46" t="s">
        <v>334</v>
      </c>
      <c r="C189" s="46" t="s">
        <v>410</v>
      </c>
      <c r="D189" s="47">
        <v>42323</v>
      </c>
      <c r="E189" s="46" t="s">
        <v>74</v>
      </c>
      <c r="F189" s="46"/>
      <c r="G189" s="46" t="s">
        <v>1307</v>
      </c>
      <c r="H189" s="46" t="s">
        <v>75</v>
      </c>
      <c r="I189" s="46" t="s">
        <v>88</v>
      </c>
      <c r="J189" s="46"/>
      <c r="K189" s="46" t="s">
        <v>77</v>
      </c>
      <c r="L189" s="46"/>
      <c r="M189" s="48">
        <v>1000</v>
      </c>
      <c r="N189" s="48">
        <v>11.7</v>
      </c>
      <c r="O189" s="48">
        <v>20.7</v>
      </c>
      <c r="P189" s="48">
        <v>23.8</v>
      </c>
      <c r="Q189" s="48">
        <v>242.18</v>
      </c>
      <c r="R189" s="48">
        <v>1.78</v>
      </c>
      <c r="S189" s="48">
        <v>1080</v>
      </c>
      <c r="T189" s="48">
        <v>1920</v>
      </c>
      <c r="U189" s="48">
        <v>2.1</v>
      </c>
      <c r="V189" s="48">
        <v>8562</v>
      </c>
      <c r="W189" s="48">
        <v>60</v>
      </c>
      <c r="X189" s="48">
        <v>33.200000000000003</v>
      </c>
      <c r="Y189" s="46" t="s">
        <v>78</v>
      </c>
      <c r="Z189" s="46" t="s">
        <v>83</v>
      </c>
      <c r="AA189" s="46"/>
      <c r="AB189" s="46"/>
      <c r="AC189" s="46" t="s">
        <v>81</v>
      </c>
      <c r="AD189" s="46" t="s">
        <v>81</v>
      </c>
      <c r="AE189" s="46" t="s">
        <v>411</v>
      </c>
      <c r="AF189" s="46"/>
      <c r="AG189" s="46" t="s">
        <v>83</v>
      </c>
      <c r="AH189" s="46"/>
      <c r="AI189" s="46" t="s">
        <v>83</v>
      </c>
      <c r="AJ189" s="46" t="s">
        <v>83</v>
      </c>
      <c r="AK189" s="46" t="s">
        <v>84</v>
      </c>
      <c r="AL189" s="46"/>
      <c r="AM189" s="46" t="s">
        <v>83</v>
      </c>
      <c r="AN189" s="46" t="s">
        <v>83</v>
      </c>
      <c r="AO189" s="46" t="s">
        <v>83</v>
      </c>
      <c r="AP189" s="46" t="s">
        <v>91</v>
      </c>
      <c r="AQ189" s="46"/>
      <c r="AR189" s="46" t="s">
        <v>81</v>
      </c>
      <c r="AS189" s="46" t="s">
        <v>86</v>
      </c>
      <c r="AT189" s="46"/>
      <c r="AU189" s="48">
        <v>5</v>
      </c>
      <c r="AV189" s="46" t="s">
        <v>81</v>
      </c>
      <c r="AW189" s="46" t="s">
        <v>80</v>
      </c>
      <c r="AX189" s="48">
        <v>250</v>
      </c>
      <c r="AY189" s="48">
        <v>274.2</v>
      </c>
      <c r="AZ189" s="48">
        <v>186</v>
      </c>
      <c r="BA189" s="48">
        <v>200</v>
      </c>
      <c r="BB189" s="46"/>
      <c r="BC189" s="46"/>
      <c r="BD189" s="48">
        <v>15.37</v>
      </c>
      <c r="BE189" s="46"/>
      <c r="BF189" s="48">
        <v>0.59</v>
      </c>
      <c r="BG189" s="48">
        <v>0.27</v>
      </c>
      <c r="BH189" s="46"/>
      <c r="BI189" s="48">
        <v>0.3</v>
      </c>
      <c r="BJ189" s="48">
        <v>50.46</v>
      </c>
      <c r="BK189" s="48">
        <v>50.46</v>
      </c>
      <c r="BL189" s="48">
        <v>54.15</v>
      </c>
      <c r="BM189" s="46"/>
      <c r="BN189" s="46"/>
      <c r="BO189" s="48">
        <v>0.32</v>
      </c>
      <c r="BP189" s="48">
        <v>0.6</v>
      </c>
      <c r="BQ189" s="48">
        <v>0.28999999999999998</v>
      </c>
      <c r="BR189" s="48">
        <v>15.32</v>
      </c>
      <c r="BS189" s="48">
        <v>50.36</v>
      </c>
      <c r="BT189" s="46"/>
      <c r="BU189" s="48">
        <v>0</v>
      </c>
      <c r="BV189" s="39">
        <v>252</v>
      </c>
      <c r="BW189" s="39">
        <f t="shared" si="12"/>
        <v>3</v>
      </c>
      <c r="BX189" s="39">
        <f>IF(COUNTIF($C$2:C189,C189)=1,1,0)</f>
        <v>1</v>
      </c>
      <c r="BY189" s="39">
        <f t="shared" si="13"/>
        <v>0</v>
      </c>
      <c r="BZ189" s="39" t="b">
        <f t="shared" si="14"/>
        <v>0</v>
      </c>
      <c r="CA189" s="39" t="b">
        <f t="array" ref="CA189">ISNUMBER(SEARCH("Touch Screen",$AI189))</f>
        <v>0</v>
      </c>
      <c r="CB189" s="39" t="b">
        <f t="array" ref="CB189">ISNUMBER(SEARCH("Occupancy Sensor",$AI189))</f>
        <v>0</v>
      </c>
      <c r="CC189" s="39" t="b">
        <f t="array" ref="CC189">ISNUMBER(SEARCH("Full Network Connectivity",$AI189))</f>
        <v>0</v>
      </c>
      <c r="CD189" s="49">
        <f t="shared" si="15"/>
        <v>50.483879999999992</v>
      </c>
      <c r="CE189" s="50">
        <f t="shared" si="17"/>
        <v>2.1</v>
      </c>
      <c r="CF189" s="39">
        <f t="shared" si="16"/>
        <v>3</v>
      </c>
      <c r="CG189" s="49">
        <f>IF($BW189=1,($Q189*'2. Monitor Criteria'!$C$4)+('2. Monitor Criteria'!$D$4*'1. Data'!$CE189)+'2. Monitor Criteria'!$C$6,IF('1. Data'!$BW189=2,($Q189*'2. Monitor Criteria'!$C$4)+('2. Monitor Criteria'!$D$4*'1. Data'!$CE189)+'2. Monitor Criteria'!$D$6,IF('1. Data'!$BW189=5,($Q189*'2. Monitor Criteria'!$C$4)+('2. Monitor Criteria'!$D$4*'1. Data'!$CE189)+'2. Monitor Criteria'!$F$6,($Q189*'2. Monitor Criteria'!$C$4)+('2. Monitor Criteria'!$D$4*'1. Data'!$CE189)+'2. Monitor Criteria'!$E$6)))</f>
        <v>46.647140000000007</v>
      </c>
      <c r="CH189" s="51">
        <f>CD189-('2. Monitor Criteria'!$D$4*CE189)</f>
        <v>42.104879999999994</v>
      </c>
      <c r="CI189" s="49">
        <f>IF($BY189=0,CH189,IF($BY189=1,CH189-('2. Monitor Criteria'!$B$10*'1. Data'!CG189),CH189-('2. Monitor Criteria'!$C$10*'1. Data'!CG189)))</f>
        <v>42.104879999999994</v>
      </c>
      <c r="CJ189" s="51">
        <f>IF($CA189=TRUE,CI189-(CG189*'2. Monitor Criteria'!$E$10),CI189)</f>
        <v>42.104879999999994</v>
      </c>
      <c r="CK189" s="51">
        <f>IF($BZ189=TRUE,CJ189-('1. Data'!CG189*'2. Monitor Criteria'!$D$10),CJ189)</f>
        <v>42.104879999999994</v>
      </c>
    </row>
    <row r="190" spans="1:89" s="39" customFormat="1" ht="15.75" customHeight="1" x14ac:dyDescent="0.2">
      <c r="A190" s="39">
        <v>253</v>
      </c>
      <c r="B190" s="46" t="s">
        <v>334</v>
      </c>
      <c r="C190" s="46" t="s">
        <v>412</v>
      </c>
      <c r="D190" s="47">
        <v>42346</v>
      </c>
      <c r="E190" s="46" t="s">
        <v>74</v>
      </c>
      <c r="F190" s="46"/>
      <c r="G190" s="46" t="s">
        <v>1307</v>
      </c>
      <c r="H190" s="46" t="s">
        <v>75</v>
      </c>
      <c r="I190" s="46" t="s">
        <v>76</v>
      </c>
      <c r="J190" s="46"/>
      <c r="K190" s="46" t="s">
        <v>77</v>
      </c>
      <c r="L190" s="46"/>
      <c r="M190" s="48">
        <v>1000</v>
      </c>
      <c r="N190" s="48">
        <v>11.7</v>
      </c>
      <c r="O190" s="48">
        <v>20.7</v>
      </c>
      <c r="P190" s="48">
        <v>23.8</v>
      </c>
      <c r="Q190" s="48">
        <v>242.04</v>
      </c>
      <c r="R190" s="48">
        <v>1.78</v>
      </c>
      <c r="S190" s="48">
        <v>1080</v>
      </c>
      <c r="T190" s="48">
        <v>1920</v>
      </c>
      <c r="U190" s="48">
        <v>2.1</v>
      </c>
      <c r="V190" s="48">
        <v>8567</v>
      </c>
      <c r="W190" s="48">
        <v>60</v>
      </c>
      <c r="X190" s="48">
        <v>0.4</v>
      </c>
      <c r="Y190" s="46" t="s">
        <v>78</v>
      </c>
      <c r="Z190" s="46" t="s">
        <v>83</v>
      </c>
      <c r="AA190" s="46"/>
      <c r="AB190" s="46"/>
      <c r="AC190" s="46" t="s">
        <v>81</v>
      </c>
      <c r="AD190" s="46" t="s">
        <v>80</v>
      </c>
      <c r="AE190" s="46" t="s">
        <v>386</v>
      </c>
      <c r="AF190" s="46" t="s">
        <v>387</v>
      </c>
      <c r="AG190" s="46" t="s">
        <v>83</v>
      </c>
      <c r="AH190" s="46"/>
      <c r="AI190" s="46" t="s">
        <v>83</v>
      </c>
      <c r="AJ190" s="46" t="s">
        <v>83</v>
      </c>
      <c r="AK190" s="46" t="s">
        <v>84</v>
      </c>
      <c r="AL190" s="46" t="s">
        <v>387</v>
      </c>
      <c r="AM190" s="46" t="s">
        <v>83</v>
      </c>
      <c r="AN190" s="46" t="s">
        <v>83</v>
      </c>
      <c r="AO190" s="46" t="s">
        <v>83</v>
      </c>
      <c r="AP190" s="46" t="s">
        <v>91</v>
      </c>
      <c r="AQ190" s="46"/>
      <c r="AR190" s="46" t="s">
        <v>81</v>
      </c>
      <c r="AS190" s="46" t="s">
        <v>86</v>
      </c>
      <c r="AT190" s="46"/>
      <c r="AU190" s="48">
        <v>5</v>
      </c>
      <c r="AV190" s="46" t="s">
        <v>81</v>
      </c>
      <c r="AW190" s="46" t="s">
        <v>81</v>
      </c>
      <c r="AX190" s="48">
        <v>250</v>
      </c>
      <c r="AY190" s="48">
        <v>303.8</v>
      </c>
      <c r="AZ190" s="48">
        <v>199.3</v>
      </c>
      <c r="BA190" s="48">
        <v>200.1</v>
      </c>
      <c r="BB190" s="46"/>
      <c r="BC190" s="46"/>
      <c r="BD190" s="48">
        <v>15.59</v>
      </c>
      <c r="BE190" s="46"/>
      <c r="BF190" s="48">
        <v>0.3</v>
      </c>
      <c r="BG190" s="48">
        <v>0.22</v>
      </c>
      <c r="BH190" s="46"/>
      <c r="BI190" s="48">
        <v>0.2</v>
      </c>
      <c r="BJ190" s="48">
        <v>49.51</v>
      </c>
      <c r="BK190" s="48">
        <v>49.51</v>
      </c>
      <c r="BL190" s="48">
        <v>54.12</v>
      </c>
      <c r="BM190" s="46"/>
      <c r="BN190" s="46"/>
      <c r="BO190" s="48">
        <v>0.27</v>
      </c>
      <c r="BP190" s="48">
        <v>15.64</v>
      </c>
      <c r="BQ190" s="48">
        <v>0.28000000000000003</v>
      </c>
      <c r="BR190" s="48">
        <v>15.64</v>
      </c>
      <c r="BS190" s="48">
        <v>50</v>
      </c>
      <c r="BT190" s="46"/>
      <c r="BU190" s="48">
        <v>0</v>
      </c>
      <c r="BV190" s="39">
        <v>253</v>
      </c>
      <c r="BW190" s="39">
        <f t="shared" si="12"/>
        <v>3</v>
      </c>
      <c r="BX190" s="39">
        <f>IF(COUNTIF($C$2:C190,C190)=1,1,0)</f>
        <v>1</v>
      </c>
      <c r="BY190" s="39">
        <f t="shared" si="13"/>
        <v>0</v>
      </c>
      <c r="BZ190" s="39" t="b">
        <f t="shared" si="14"/>
        <v>0</v>
      </c>
      <c r="CA190" s="39" t="b">
        <f t="array" ref="CA190">ISNUMBER(SEARCH("Touch Screen",$AI190))</f>
        <v>0</v>
      </c>
      <c r="CB190" s="39" t="b">
        <f t="array" ref="CB190">ISNUMBER(SEARCH("Occupancy Sensor",$AI190))</f>
        <v>0</v>
      </c>
      <c r="CC190" s="39" t="b">
        <f t="array" ref="CC190">ISNUMBER(SEARCH("Full Network Connectivity",$AI190))</f>
        <v>0</v>
      </c>
      <c r="CD190" s="49">
        <f t="shared" si="15"/>
        <v>49.507139999999993</v>
      </c>
      <c r="CE190" s="50">
        <f t="shared" si="17"/>
        <v>2.1</v>
      </c>
      <c r="CF190" s="39">
        <f t="shared" si="16"/>
        <v>3</v>
      </c>
      <c r="CG190" s="49">
        <f>IF($BW190=1,($Q190*'2. Monitor Criteria'!$C$4)+('2. Monitor Criteria'!$D$4*'1. Data'!$CE190)+'2. Monitor Criteria'!$C$6,IF('1. Data'!$BW190=2,($Q190*'2. Monitor Criteria'!$C$4)+('2. Monitor Criteria'!$D$4*'1. Data'!$CE190)+'2. Monitor Criteria'!$D$6,IF('1. Data'!$BW190=5,($Q190*'2. Monitor Criteria'!$C$4)+('2. Monitor Criteria'!$D$4*'1. Data'!$CE190)+'2. Monitor Criteria'!$F$6,($Q190*'2. Monitor Criteria'!$C$4)+('2. Monitor Criteria'!$D$4*'1. Data'!$CE190)+'2. Monitor Criteria'!$E$6)))</f>
        <v>46.629919999999998</v>
      </c>
      <c r="CH190" s="51">
        <f>CD190-('2. Monitor Criteria'!$D$4*CE190)</f>
        <v>41.128139999999988</v>
      </c>
      <c r="CI190" s="49">
        <f>IF($BY190=0,CH190,IF($BY190=1,CH190-('2. Monitor Criteria'!$B$10*'1. Data'!CG190),CH190-('2. Monitor Criteria'!$C$10*'1. Data'!CG190)))</f>
        <v>41.128139999999988</v>
      </c>
      <c r="CJ190" s="51">
        <f>IF($CA190=TRUE,CI190-(CG190*'2. Monitor Criteria'!$E$10),CI190)</f>
        <v>41.128139999999988</v>
      </c>
      <c r="CK190" s="51">
        <f>IF($BZ190=TRUE,CJ190-('1. Data'!CG190*'2. Monitor Criteria'!$D$10),CJ190)</f>
        <v>41.128139999999988</v>
      </c>
    </row>
    <row r="191" spans="1:89" s="39" customFormat="1" ht="15.75" customHeight="1" x14ac:dyDescent="0.2">
      <c r="A191" s="39">
        <v>254</v>
      </c>
      <c r="B191" s="46" t="s">
        <v>334</v>
      </c>
      <c r="C191" s="46" t="s">
        <v>413</v>
      </c>
      <c r="D191" s="47">
        <v>42319</v>
      </c>
      <c r="E191" s="46" t="s">
        <v>74</v>
      </c>
      <c r="F191" s="46"/>
      <c r="G191" s="46" t="s">
        <v>1307</v>
      </c>
      <c r="H191" s="46" t="s">
        <v>75</v>
      </c>
      <c r="I191" s="46" t="s">
        <v>76</v>
      </c>
      <c r="J191" s="46"/>
      <c r="K191" s="46" t="s">
        <v>77</v>
      </c>
      <c r="L191" s="46"/>
      <c r="M191" s="48">
        <v>1000</v>
      </c>
      <c r="N191" s="48">
        <v>11.7</v>
      </c>
      <c r="O191" s="48">
        <v>20.7</v>
      </c>
      <c r="P191" s="48">
        <v>23.8</v>
      </c>
      <c r="Q191" s="48">
        <v>242.18</v>
      </c>
      <c r="R191" s="48">
        <v>1.78</v>
      </c>
      <c r="S191" s="48">
        <v>1080</v>
      </c>
      <c r="T191" s="48">
        <v>1920</v>
      </c>
      <c r="U191" s="48">
        <v>2.1</v>
      </c>
      <c r="V191" s="48">
        <v>8562</v>
      </c>
      <c r="W191" s="48">
        <v>60</v>
      </c>
      <c r="X191" s="48">
        <v>33.200000000000003</v>
      </c>
      <c r="Y191" s="46" t="s">
        <v>78</v>
      </c>
      <c r="Z191" s="46" t="s">
        <v>83</v>
      </c>
      <c r="AA191" s="46"/>
      <c r="AB191" s="46"/>
      <c r="AC191" s="46" t="s">
        <v>81</v>
      </c>
      <c r="AD191" s="46" t="s">
        <v>81</v>
      </c>
      <c r="AE191" s="46" t="s">
        <v>90</v>
      </c>
      <c r="AF191" s="46"/>
      <c r="AG191" s="46" t="s">
        <v>225</v>
      </c>
      <c r="AH191" s="46"/>
      <c r="AI191" s="46" t="s">
        <v>225</v>
      </c>
      <c r="AJ191" s="46" t="s">
        <v>83</v>
      </c>
      <c r="AK191" s="46" t="s">
        <v>90</v>
      </c>
      <c r="AL191" s="46"/>
      <c r="AM191" s="46" t="s">
        <v>85</v>
      </c>
      <c r="AN191" s="46" t="s">
        <v>225</v>
      </c>
      <c r="AO191" s="46" t="s">
        <v>83</v>
      </c>
      <c r="AP191" s="46" t="s">
        <v>91</v>
      </c>
      <c r="AQ191" s="46"/>
      <c r="AR191" s="46" t="s">
        <v>81</v>
      </c>
      <c r="AS191" s="46" t="s">
        <v>86</v>
      </c>
      <c r="AT191" s="46"/>
      <c r="AU191" s="48">
        <v>5</v>
      </c>
      <c r="AV191" s="46" t="s">
        <v>81</v>
      </c>
      <c r="AW191" s="46" t="s">
        <v>80</v>
      </c>
      <c r="AX191" s="48">
        <v>250</v>
      </c>
      <c r="AY191" s="48">
        <v>271.5</v>
      </c>
      <c r="AZ191" s="48">
        <v>168.7</v>
      </c>
      <c r="BA191" s="48">
        <v>200</v>
      </c>
      <c r="BB191" s="46"/>
      <c r="BC191" s="46"/>
      <c r="BD191" s="48">
        <v>15.04</v>
      </c>
      <c r="BE191" s="46"/>
      <c r="BF191" s="48">
        <v>0.18</v>
      </c>
      <c r="BG191" s="48">
        <v>0.18</v>
      </c>
      <c r="BH191" s="46"/>
      <c r="BI191" s="48">
        <v>0.18</v>
      </c>
      <c r="BJ191" s="48">
        <v>47.14</v>
      </c>
      <c r="BK191" s="48">
        <v>47.14</v>
      </c>
      <c r="BL191" s="48">
        <v>54.1</v>
      </c>
      <c r="BM191" s="46"/>
      <c r="BN191" s="46"/>
      <c r="BO191" s="48">
        <v>0.21</v>
      </c>
      <c r="BP191" s="48">
        <v>0.21</v>
      </c>
      <c r="BQ191" s="48">
        <v>0.21</v>
      </c>
      <c r="BR191" s="48">
        <v>15.02</v>
      </c>
      <c r="BS191" s="48">
        <v>47.25</v>
      </c>
      <c r="BT191" s="46"/>
      <c r="BU191" s="48">
        <v>0</v>
      </c>
      <c r="BV191" s="39">
        <v>254</v>
      </c>
      <c r="BW191" s="39">
        <f t="shared" si="12"/>
        <v>3</v>
      </c>
      <c r="BX191" s="39">
        <f>IF(COUNTIF($C$2:C191,C191)=1,1,0)</f>
        <v>1</v>
      </c>
      <c r="BY191" s="39">
        <f t="shared" si="13"/>
        <v>0</v>
      </c>
      <c r="BZ191" s="39" t="b">
        <f t="shared" si="14"/>
        <v>0</v>
      </c>
      <c r="CA191" s="39" t="b">
        <f t="array" ref="CA191">ISNUMBER(SEARCH("Touch Screen",$AI191))</f>
        <v>0</v>
      </c>
      <c r="CB191" s="39" t="b">
        <f t="array" ref="CB191">ISNUMBER(SEARCH("Occupancy Sensor",$AI191))</f>
        <v>0</v>
      </c>
      <c r="CC191" s="39" t="b">
        <f t="array" ref="CC191">ISNUMBER(SEARCH("Full Network Connectivity",$AI191))</f>
        <v>0</v>
      </c>
      <c r="CD191" s="49">
        <f t="shared" si="15"/>
        <v>47.137559999999993</v>
      </c>
      <c r="CE191" s="50">
        <f t="shared" si="17"/>
        <v>2.1</v>
      </c>
      <c r="CF191" s="39">
        <f t="shared" si="16"/>
        <v>3</v>
      </c>
      <c r="CG191" s="49">
        <f>IF($BW191=1,($Q191*'2. Monitor Criteria'!$C$4)+('2. Monitor Criteria'!$D$4*'1. Data'!$CE191)+'2. Monitor Criteria'!$C$6,IF('1. Data'!$BW191=2,($Q191*'2. Monitor Criteria'!$C$4)+('2. Monitor Criteria'!$D$4*'1. Data'!$CE191)+'2. Monitor Criteria'!$D$6,IF('1. Data'!$BW191=5,($Q191*'2. Monitor Criteria'!$C$4)+('2. Monitor Criteria'!$D$4*'1. Data'!$CE191)+'2. Monitor Criteria'!$F$6,($Q191*'2. Monitor Criteria'!$C$4)+('2. Monitor Criteria'!$D$4*'1. Data'!$CE191)+'2. Monitor Criteria'!$E$6)))</f>
        <v>46.647140000000007</v>
      </c>
      <c r="CH191" s="51">
        <f>CD191-('2. Monitor Criteria'!$D$4*CE191)</f>
        <v>38.758559999999989</v>
      </c>
      <c r="CI191" s="49">
        <f>IF($BY191=0,CH191,IF($BY191=1,CH191-('2. Monitor Criteria'!$B$10*'1. Data'!CG191),CH191-('2. Monitor Criteria'!$C$10*'1. Data'!CG191)))</f>
        <v>38.758559999999989</v>
      </c>
      <c r="CJ191" s="51">
        <f>IF($CA191=TRUE,CI191-(CG191*'2. Monitor Criteria'!$E$10),CI191)</f>
        <v>38.758559999999989</v>
      </c>
      <c r="CK191" s="51">
        <f>IF($BZ191=TRUE,CJ191-('1. Data'!CG191*'2. Monitor Criteria'!$D$10),CJ191)</f>
        <v>38.758559999999989</v>
      </c>
    </row>
    <row r="192" spans="1:89" s="39" customFormat="1" ht="15.75" customHeight="1" x14ac:dyDescent="0.2">
      <c r="A192" s="39">
        <v>258</v>
      </c>
      <c r="B192" s="46" t="s">
        <v>334</v>
      </c>
      <c r="C192" s="46" t="s">
        <v>416</v>
      </c>
      <c r="D192" s="47">
        <v>42425</v>
      </c>
      <c r="E192" s="46" t="s">
        <v>74</v>
      </c>
      <c r="F192" s="46"/>
      <c r="G192" s="46" t="s">
        <v>1307</v>
      </c>
      <c r="H192" s="46" t="s">
        <v>75</v>
      </c>
      <c r="I192" s="46" t="s">
        <v>76</v>
      </c>
      <c r="J192" s="46"/>
      <c r="K192" s="46" t="s">
        <v>77</v>
      </c>
      <c r="L192" s="46"/>
      <c r="M192" s="48">
        <v>1000</v>
      </c>
      <c r="N192" s="48">
        <v>13.2</v>
      </c>
      <c r="O192" s="48">
        <v>23.5</v>
      </c>
      <c r="P192" s="48">
        <v>27</v>
      </c>
      <c r="Q192" s="48">
        <v>311.5</v>
      </c>
      <c r="R192" s="48">
        <v>1.78</v>
      </c>
      <c r="S192" s="48">
        <v>1440</v>
      </c>
      <c r="T192" s="48">
        <v>2560</v>
      </c>
      <c r="U192" s="48">
        <v>3.7</v>
      </c>
      <c r="V192" s="48">
        <v>11834</v>
      </c>
      <c r="W192" s="48">
        <v>60</v>
      </c>
      <c r="X192" s="48">
        <v>0.4</v>
      </c>
      <c r="Y192" s="46" t="s">
        <v>78</v>
      </c>
      <c r="Z192" s="46" t="s">
        <v>83</v>
      </c>
      <c r="AA192" s="46"/>
      <c r="AB192" s="46"/>
      <c r="AC192" s="46" t="s">
        <v>81</v>
      </c>
      <c r="AD192" s="46" t="s">
        <v>80</v>
      </c>
      <c r="AE192" s="46" t="s">
        <v>386</v>
      </c>
      <c r="AF192" s="46" t="s">
        <v>387</v>
      </c>
      <c r="AG192" s="46" t="s">
        <v>83</v>
      </c>
      <c r="AH192" s="46"/>
      <c r="AI192" s="46" t="s">
        <v>83</v>
      </c>
      <c r="AJ192" s="46" t="s">
        <v>83</v>
      </c>
      <c r="AK192" s="46" t="s">
        <v>84</v>
      </c>
      <c r="AL192" s="46" t="s">
        <v>387</v>
      </c>
      <c r="AM192" s="46" t="s">
        <v>83</v>
      </c>
      <c r="AN192" s="46" t="s">
        <v>83</v>
      </c>
      <c r="AO192" s="46" t="s">
        <v>83</v>
      </c>
      <c r="AP192" s="46" t="s">
        <v>91</v>
      </c>
      <c r="AQ192" s="46"/>
      <c r="AR192" s="46" t="s">
        <v>81</v>
      </c>
      <c r="AS192" s="46" t="s">
        <v>86</v>
      </c>
      <c r="AT192" s="46"/>
      <c r="AU192" s="48">
        <v>5</v>
      </c>
      <c r="AV192" s="46" t="s">
        <v>81</v>
      </c>
      <c r="AW192" s="46" t="s">
        <v>81</v>
      </c>
      <c r="AX192" s="48">
        <v>350</v>
      </c>
      <c r="AY192" s="48">
        <v>354.7</v>
      </c>
      <c r="AZ192" s="48">
        <v>213.6</v>
      </c>
      <c r="BA192" s="48">
        <v>200.1</v>
      </c>
      <c r="BB192" s="46"/>
      <c r="BC192" s="46"/>
      <c r="BD192" s="48">
        <v>21.55</v>
      </c>
      <c r="BE192" s="46"/>
      <c r="BF192" s="48">
        <v>0.32</v>
      </c>
      <c r="BG192" s="48">
        <v>0.25</v>
      </c>
      <c r="BH192" s="46"/>
      <c r="BI192" s="48">
        <v>0.22</v>
      </c>
      <c r="BJ192" s="48">
        <v>67.89</v>
      </c>
      <c r="BK192" s="48">
        <v>67.89</v>
      </c>
      <c r="BL192" s="48">
        <v>73.900000000000006</v>
      </c>
      <c r="BM192" s="46"/>
      <c r="BN192" s="46"/>
      <c r="BO192" s="48">
        <v>0.28000000000000003</v>
      </c>
      <c r="BP192" s="48">
        <v>0.38</v>
      </c>
      <c r="BQ192" s="48">
        <v>0.31</v>
      </c>
      <c r="BR192" s="48">
        <v>21.7</v>
      </c>
      <c r="BS192" s="48">
        <v>68.7</v>
      </c>
      <c r="BT192" s="46"/>
      <c r="BU192" s="48">
        <v>0</v>
      </c>
      <c r="BV192" s="39">
        <v>258</v>
      </c>
      <c r="BW192" s="39">
        <f t="shared" si="12"/>
        <v>4</v>
      </c>
      <c r="BX192" s="39">
        <f>IF(COUNTIF($C$2:C192,C192)=1,1,0)</f>
        <v>1</v>
      </c>
      <c r="BY192" s="39">
        <f t="shared" si="13"/>
        <v>0</v>
      </c>
      <c r="BZ192" s="39" t="b">
        <f t="shared" si="14"/>
        <v>0</v>
      </c>
      <c r="CA192" s="39" t="b">
        <f t="array" ref="CA192">ISNUMBER(SEARCH("Touch Screen",$AI192))</f>
        <v>0</v>
      </c>
      <c r="CB192" s="39" t="b">
        <f t="array" ref="CB192">ISNUMBER(SEARCH("Occupancy Sensor",$AI192))</f>
        <v>0</v>
      </c>
      <c r="CC192" s="39" t="b">
        <f t="array" ref="CC192">ISNUMBER(SEARCH("Full Network Connectivity",$AI192))</f>
        <v>0</v>
      </c>
      <c r="CD192" s="49">
        <f t="shared" si="15"/>
        <v>67.894379999999998</v>
      </c>
      <c r="CE192" s="50">
        <f t="shared" si="17"/>
        <v>3.7</v>
      </c>
      <c r="CF192" s="39">
        <f t="shared" si="16"/>
        <v>4</v>
      </c>
      <c r="CG192" s="49">
        <f>IF($BW192=1,($Q192*'2. Monitor Criteria'!$C$4)+('2. Monitor Criteria'!$D$4*'1. Data'!$CE192)+'2. Monitor Criteria'!$C$6,IF('1. Data'!$BW192=2,($Q192*'2. Monitor Criteria'!$C$4)+('2. Monitor Criteria'!$D$4*'1. Data'!$CE192)+'2. Monitor Criteria'!$D$6,IF('1. Data'!$BW192=5,($Q192*'2. Monitor Criteria'!$C$4)+('2. Monitor Criteria'!$D$4*'1. Data'!$CE192)+'2. Monitor Criteria'!$F$6,($Q192*'2. Monitor Criteria'!$C$4)+('2. Monitor Criteria'!$D$4*'1. Data'!$CE192)+'2. Monitor Criteria'!$E$6)))</f>
        <v>61.557500000000005</v>
      </c>
      <c r="CH192" s="51">
        <f>CD192-('2. Monitor Criteria'!$D$4*CE192)</f>
        <v>53.131379999999993</v>
      </c>
      <c r="CI192" s="49">
        <f>IF($BY192=0,CH192,IF($BY192=1,CH192-('2. Monitor Criteria'!$B$10*'1. Data'!CG192),CH192-('2. Monitor Criteria'!$C$10*'1. Data'!CG192)))</f>
        <v>53.131379999999993</v>
      </c>
      <c r="CJ192" s="51">
        <f>IF($CA192=TRUE,CI192-(CG192*'2. Monitor Criteria'!$E$10),CI192)</f>
        <v>53.131379999999993</v>
      </c>
      <c r="CK192" s="51">
        <f>IF($BZ192=TRUE,CJ192-('1. Data'!CG192*'2. Monitor Criteria'!$D$10),CJ192)</f>
        <v>53.131379999999993</v>
      </c>
    </row>
    <row r="193" spans="1:89" s="39" customFormat="1" ht="15.75" customHeight="1" x14ac:dyDescent="0.2">
      <c r="A193" s="39">
        <v>265</v>
      </c>
      <c r="B193" s="46" t="s">
        <v>334</v>
      </c>
      <c r="C193" s="46" t="s">
        <v>426</v>
      </c>
      <c r="D193" s="47">
        <v>42374</v>
      </c>
      <c r="E193" s="46" t="s">
        <v>74</v>
      </c>
      <c r="F193" s="46" t="s">
        <v>103</v>
      </c>
      <c r="G193" s="46" t="s">
        <v>1307</v>
      </c>
      <c r="H193" s="46" t="s">
        <v>75</v>
      </c>
      <c r="I193" s="46" t="s">
        <v>88</v>
      </c>
      <c r="J193" s="46" t="s">
        <v>103</v>
      </c>
      <c r="K193" s="46" t="s">
        <v>77</v>
      </c>
      <c r="L193" s="46" t="s">
        <v>103</v>
      </c>
      <c r="M193" s="48">
        <v>1000</v>
      </c>
      <c r="N193" s="48">
        <v>11.3</v>
      </c>
      <c r="O193" s="48">
        <v>20.100000000000001</v>
      </c>
      <c r="P193" s="48">
        <v>23</v>
      </c>
      <c r="Q193" s="48">
        <v>226.59</v>
      </c>
      <c r="R193" s="48">
        <v>1.78</v>
      </c>
      <c r="S193" s="48">
        <v>1080</v>
      </c>
      <c r="T193" s="48">
        <v>1920</v>
      </c>
      <c r="U193" s="48">
        <v>2.1</v>
      </c>
      <c r="V193" s="48">
        <v>9151</v>
      </c>
      <c r="W193" s="48">
        <v>60</v>
      </c>
      <c r="X193" s="48">
        <v>33.200000000000003</v>
      </c>
      <c r="Y193" s="46" t="s">
        <v>114</v>
      </c>
      <c r="Z193" s="46" t="s">
        <v>83</v>
      </c>
      <c r="AA193" s="46"/>
      <c r="AB193" s="46"/>
      <c r="AC193" s="46" t="s">
        <v>80</v>
      </c>
      <c r="AD193" s="46" t="s">
        <v>80</v>
      </c>
      <c r="AE193" s="46" t="s">
        <v>427</v>
      </c>
      <c r="AF193" s="46" t="s">
        <v>103</v>
      </c>
      <c r="AG193" s="46" t="s">
        <v>83</v>
      </c>
      <c r="AH193" s="46" t="s">
        <v>103</v>
      </c>
      <c r="AI193" s="46" t="s">
        <v>83</v>
      </c>
      <c r="AJ193" s="46" t="s">
        <v>83</v>
      </c>
      <c r="AK193" s="46" t="s">
        <v>84</v>
      </c>
      <c r="AL193" s="46" t="s">
        <v>103</v>
      </c>
      <c r="AM193" s="46" t="s">
        <v>83</v>
      </c>
      <c r="AN193" s="46" t="s">
        <v>83</v>
      </c>
      <c r="AO193" s="46" t="s">
        <v>83</v>
      </c>
      <c r="AP193" s="46" t="s">
        <v>91</v>
      </c>
      <c r="AQ193" s="46" t="s">
        <v>103</v>
      </c>
      <c r="AR193" s="46" t="s">
        <v>81</v>
      </c>
      <c r="AS193" s="46" t="s">
        <v>86</v>
      </c>
      <c r="AT193" s="46" t="s">
        <v>103</v>
      </c>
      <c r="AU193" s="48">
        <v>0</v>
      </c>
      <c r="AV193" s="46" t="s">
        <v>81</v>
      </c>
      <c r="AW193" s="46" t="s">
        <v>80</v>
      </c>
      <c r="AX193" s="48">
        <v>300</v>
      </c>
      <c r="AY193" s="48">
        <v>290</v>
      </c>
      <c r="AZ193" s="48">
        <v>205</v>
      </c>
      <c r="BA193" s="48">
        <v>200</v>
      </c>
      <c r="BB193" s="46"/>
      <c r="BC193" s="46"/>
      <c r="BD193" s="48">
        <v>14.8</v>
      </c>
      <c r="BE193" s="46"/>
      <c r="BF193" s="48">
        <v>0.46</v>
      </c>
      <c r="BG193" s="46"/>
      <c r="BH193" s="46"/>
      <c r="BI193" s="48">
        <v>0.25</v>
      </c>
      <c r="BJ193" s="48">
        <v>48</v>
      </c>
      <c r="BK193" s="48">
        <v>48</v>
      </c>
      <c r="BL193" s="48">
        <v>56.6</v>
      </c>
      <c r="BM193" s="46"/>
      <c r="BN193" s="46"/>
      <c r="BO193" s="48">
        <v>0.28999999999999998</v>
      </c>
      <c r="BP193" s="48">
        <v>0.46</v>
      </c>
      <c r="BQ193" s="46"/>
      <c r="BR193" s="48">
        <v>15.04</v>
      </c>
      <c r="BS193" s="48">
        <v>48.73</v>
      </c>
      <c r="BT193" s="46"/>
      <c r="BU193" s="48">
        <v>0</v>
      </c>
      <c r="BV193" s="39">
        <v>265</v>
      </c>
      <c r="BW193" s="39">
        <f t="shared" si="12"/>
        <v>3</v>
      </c>
      <c r="BX193" s="39">
        <f>IF(COUNTIF($C$2:C193,C193)=1,1,0)</f>
        <v>1</v>
      </c>
      <c r="BY193" s="39">
        <f t="shared" si="13"/>
        <v>0</v>
      </c>
      <c r="BZ193" s="39" t="b">
        <f t="shared" si="14"/>
        <v>0</v>
      </c>
      <c r="CA193" s="39" t="b">
        <f t="array" ref="CA193">ISNUMBER(SEARCH("Touch Screen",$AI193))</f>
        <v>0</v>
      </c>
      <c r="CB193" s="39" t="b">
        <f t="array" ref="CB193">ISNUMBER(SEARCH("Occupancy Sensor",$AI193))</f>
        <v>0</v>
      </c>
      <c r="CC193" s="39" t="b">
        <f t="array" ref="CC193">ISNUMBER(SEARCH("Full Network Connectivity",$AI193))</f>
        <v>0</v>
      </c>
      <c r="CD193" s="49">
        <f t="shared" si="15"/>
        <v>47.996040000000001</v>
      </c>
      <c r="CE193" s="50">
        <f t="shared" si="17"/>
        <v>2.1</v>
      </c>
      <c r="CF193" s="39">
        <f t="shared" si="16"/>
        <v>3</v>
      </c>
      <c r="CG193" s="49">
        <f>IF($BW193=1,($Q193*'2. Monitor Criteria'!$C$4)+('2. Monitor Criteria'!$D$4*'1. Data'!$CE193)+'2. Monitor Criteria'!$C$6,IF('1. Data'!$BW193=2,($Q193*'2. Monitor Criteria'!$C$4)+('2. Monitor Criteria'!$D$4*'1. Data'!$CE193)+'2. Monitor Criteria'!$D$6,IF('1. Data'!$BW193=5,($Q193*'2. Monitor Criteria'!$C$4)+('2. Monitor Criteria'!$D$4*'1. Data'!$CE193)+'2. Monitor Criteria'!$F$6,($Q193*'2. Monitor Criteria'!$C$4)+('2. Monitor Criteria'!$D$4*'1. Data'!$CE193)+'2. Monitor Criteria'!$E$6)))</f>
        <v>44.72957000000001</v>
      </c>
      <c r="CH193" s="51">
        <f>CD193-('2. Monitor Criteria'!$D$4*CE193)</f>
        <v>39.617040000000003</v>
      </c>
      <c r="CI193" s="49">
        <f>IF($BY193=0,CH193,IF($BY193=1,CH193-('2. Monitor Criteria'!$B$10*'1. Data'!CG193),CH193-('2. Monitor Criteria'!$C$10*'1. Data'!CG193)))</f>
        <v>39.617040000000003</v>
      </c>
      <c r="CJ193" s="51">
        <f>IF($CA193=TRUE,CI193-(CG193*'2. Monitor Criteria'!$E$10),CI193)</f>
        <v>39.617040000000003</v>
      </c>
      <c r="CK193" s="51">
        <f>IF($BZ193=TRUE,CJ193-('1. Data'!CG193*'2. Monitor Criteria'!$D$10),CJ193)</f>
        <v>39.617040000000003</v>
      </c>
    </row>
    <row r="194" spans="1:89" s="39" customFormat="1" ht="15.75" customHeight="1" x14ac:dyDescent="0.2">
      <c r="A194" s="39">
        <v>267</v>
      </c>
      <c r="B194" s="46" t="s">
        <v>1160</v>
      </c>
      <c r="C194" s="46" t="s">
        <v>1199</v>
      </c>
      <c r="D194" s="47">
        <v>42741</v>
      </c>
      <c r="E194" s="46" t="s">
        <v>74</v>
      </c>
      <c r="F194" s="46"/>
      <c r="G194" s="46" t="s">
        <v>1307</v>
      </c>
      <c r="H194" s="46" t="s">
        <v>75</v>
      </c>
      <c r="I194" s="46" t="s">
        <v>85</v>
      </c>
      <c r="J194" s="46" t="s">
        <v>119</v>
      </c>
      <c r="K194" s="46" t="s">
        <v>77</v>
      </c>
      <c r="L194" s="46"/>
      <c r="M194" s="48">
        <v>1000</v>
      </c>
      <c r="N194" s="48">
        <v>11</v>
      </c>
      <c r="O194" s="48">
        <v>19</v>
      </c>
      <c r="P194" s="48">
        <v>22</v>
      </c>
      <c r="Q194" s="48">
        <v>199</v>
      </c>
      <c r="R194" s="48">
        <v>1.78</v>
      </c>
      <c r="S194" s="48">
        <v>1080</v>
      </c>
      <c r="T194" s="48">
        <v>1920</v>
      </c>
      <c r="U194" s="48">
        <v>2</v>
      </c>
      <c r="V194" s="48">
        <v>9</v>
      </c>
      <c r="W194" s="48">
        <v>75</v>
      </c>
      <c r="X194" s="48">
        <v>1</v>
      </c>
      <c r="Y194" s="46" t="s">
        <v>114</v>
      </c>
      <c r="Z194" s="46" t="s">
        <v>83</v>
      </c>
      <c r="AA194" s="46"/>
      <c r="AB194" s="46"/>
      <c r="AC194" s="46" t="s">
        <v>81</v>
      </c>
      <c r="AD194" s="46" t="s">
        <v>81</v>
      </c>
      <c r="AE194" s="46" t="s">
        <v>93</v>
      </c>
      <c r="AF194" s="46"/>
      <c r="AG194" s="46" t="s">
        <v>99</v>
      </c>
      <c r="AH194" s="46"/>
      <c r="AI194" s="46" t="s">
        <v>99</v>
      </c>
      <c r="AJ194" s="46" t="s">
        <v>83</v>
      </c>
      <c r="AK194" s="46" t="s">
        <v>94</v>
      </c>
      <c r="AL194" s="46"/>
      <c r="AM194" s="46" t="s">
        <v>83</v>
      </c>
      <c r="AN194" s="46" t="s">
        <v>83</v>
      </c>
      <c r="AO194" s="46" t="s">
        <v>83</v>
      </c>
      <c r="AP194" s="46" t="s">
        <v>91</v>
      </c>
      <c r="AQ194" s="46"/>
      <c r="AR194" s="46" t="s">
        <v>81</v>
      </c>
      <c r="AS194" s="46" t="s">
        <v>226</v>
      </c>
      <c r="AT194" s="46"/>
      <c r="AU194" s="48">
        <v>5</v>
      </c>
      <c r="AV194" s="46" t="s">
        <v>81</v>
      </c>
      <c r="AW194" s="46" t="s">
        <v>80</v>
      </c>
      <c r="AX194" s="48">
        <v>76</v>
      </c>
      <c r="AY194" s="48">
        <v>76</v>
      </c>
      <c r="AZ194" s="48">
        <v>76</v>
      </c>
      <c r="BA194" s="48">
        <v>76</v>
      </c>
      <c r="BB194" s="46"/>
      <c r="BC194" s="46"/>
      <c r="BD194" s="48">
        <v>14.2</v>
      </c>
      <c r="BE194" s="46"/>
      <c r="BF194" s="48">
        <v>0.3</v>
      </c>
      <c r="BG194" s="46"/>
      <c r="BH194" s="46"/>
      <c r="BI194" s="48">
        <v>0.2</v>
      </c>
      <c r="BJ194" s="48">
        <v>45.3</v>
      </c>
      <c r="BK194" s="48">
        <v>45.3</v>
      </c>
      <c r="BL194" s="48">
        <v>50.7</v>
      </c>
      <c r="BM194" s="46"/>
      <c r="BN194" s="46"/>
      <c r="BO194" s="48">
        <v>0.3</v>
      </c>
      <c r="BP194" s="48">
        <v>0.4</v>
      </c>
      <c r="BQ194" s="46"/>
      <c r="BR194" s="48">
        <v>14.5</v>
      </c>
      <c r="BS194" s="48">
        <v>14.5</v>
      </c>
      <c r="BT194" s="46"/>
      <c r="BU194" s="48">
        <v>0</v>
      </c>
      <c r="BV194" s="39">
        <v>267</v>
      </c>
      <c r="BW194" s="39">
        <f t="shared" ref="BW194:BW257" si="18">IF(Q194&lt;171,1,IF(Q194&lt;226,2,IF(Q194&lt;266,3,IF(Q194&lt;385,4,5))))</f>
        <v>2</v>
      </c>
      <c r="BX194" s="39">
        <f>IF(COUNTIF($C$2:C194,C194)=1,1,0)</f>
        <v>1</v>
      </c>
      <c r="BY194" s="39">
        <f t="shared" ref="BY194:BY257" si="19">IF(Z194="EPD I (32.9% CIE LUV/99% sRGB area or greater)",1,IF(Z194="EPD II (38.4 CIE LUV/99% Adobe RGB area or greater)",2,0))</f>
        <v>0</v>
      </c>
      <c r="BZ194" s="39" t="b">
        <f t="shared" ref="BZ194:BZ257" si="20">ISNUMBER(SEARCH("Automatic Brightness Control",AI194))</f>
        <v>0</v>
      </c>
      <c r="CA194" s="39" t="b">
        <f t="array" ref="CA194">ISNUMBER(SEARCH("Touch Screen",$AI194))</f>
        <v>0</v>
      </c>
      <c r="CB194" s="39" t="b">
        <f t="array" ref="CB194">ISNUMBER(SEARCH("Occupancy Sensor",$AI194))</f>
        <v>0</v>
      </c>
      <c r="CC194" s="39" t="b">
        <f t="array" ref="CC194">ISNUMBER(SEARCH("Full Network Connectivity",$AI194))</f>
        <v>0</v>
      </c>
      <c r="CD194" s="49">
        <f t="shared" ref="CD194:CD257" si="21">8.76*((0.65*BF194)+(0.35*BD194))</f>
        <v>45.245399999999997</v>
      </c>
      <c r="CE194" s="50">
        <f t="shared" si="17"/>
        <v>2</v>
      </c>
      <c r="CF194" s="39">
        <f t="shared" ref="CF194:CF257" si="22">IF(AND(U194&lt;=5, P194&lt;20),1,IF(AND(U194&lt;=5,P194&lt;23),2,IF(AND(U194&lt;=5,P194&lt;25),3,IF(AND(U194&lt;=5,P194&lt;30),4,IF(U194&lt;=5,5,IF(AND(U194&gt;5,P194&lt;20),6,IF(AND(U194&gt;5,P194&lt;23),7,IF(AND(U194&gt;5,P194&lt;25),8,IF(AND(U194&gt;5,P194&lt;30),9,10)))))))))</f>
        <v>2</v>
      </c>
      <c r="CG194" s="49">
        <f>IF($BW194=1,($Q194*'2. Monitor Criteria'!$C$4)+('2. Monitor Criteria'!$D$4*'1. Data'!$CE194)+'2. Monitor Criteria'!$C$6,IF('1. Data'!$BW194=2,($Q194*'2. Monitor Criteria'!$C$4)+('2. Monitor Criteria'!$D$4*'1. Data'!$CE194)+'2. Monitor Criteria'!$D$6,IF('1. Data'!$BW194=5,($Q194*'2. Monitor Criteria'!$C$4)+('2. Monitor Criteria'!$D$4*'1. Data'!$CE194)+'2. Monitor Criteria'!$F$6,($Q194*'2. Monitor Criteria'!$C$4)+('2. Monitor Criteria'!$D$4*'1. Data'!$CE194)+'2. Monitor Criteria'!$E$6)))</f>
        <v>42.466999999999999</v>
      </c>
      <c r="CH194" s="51">
        <f>CD194-('2. Monitor Criteria'!$D$4*CE194)</f>
        <v>37.2654</v>
      </c>
      <c r="CI194" s="49">
        <f>IF($BY194=0,CH194,IF($BY194=1,CH194-('2. Monitor Criteria'!$B$10*'1. Data'!CG194),CH194-('2. Monitor Criteria'!$C$10*'1. Data'!CG194)))</f>
        <v>37.2654</v>
      </c>
      <c r="CJ194" s="51">
        <f>IF($CA194=TRUE,CI194-(CG194*'2. Monitor Criteria'!$E$10),CI194)</f>
        <v>37.2654</v>
      </c>
      <c r="CK194" s="51">
        <f>IF($BZ194=TRUE,CJ194-('1. Data'!CG194*'2. Monitor Criteria'!$D$10),CJ194)</f>
        <v>37.2654</v>
      </c>
    </row>
    <row r="195" spans="1:89" s="39" customFormat="1" ht="15.75" customHeight="1" x14ac:dyDescent="0.2">
      <c r="A195" s="39">
        <v>268</v>
      </c>
      <c r="B195" s="46" t="s">
        <v>430</v>
      </c>
      <c r="C195" s="46" t="s">
        <v>431</v>
      </c>
      <c r="D195" s="47">
        <v>42552</v>
      </c>
      <c r="E195" s="46" t="s">
        <v>74</v>
      </c>
      <c r="F195" s="46"/>
      <c r="G195" s="46" t="s">
        <v>1307</v>
      </c>
      <c r="H195" s="46" t="s">
        <v>75</v>
      </c>
      <c r="I195" s="46" t="s">
        <v>88</v>
      </c>
      <c r="J195" s="46"/>
      <c r="K195" s="46" t="s">
        <v>77</v>
      </c>
      <c r="L195" s="46"/>
      <c r="M195" s="48">
        <v>1000</v>
      </c>
      <c r="N195" s="48">
        <v>18.7</v>
      </c>
      <c r="O195" s="48">
        <v>11.7</v>
      </c>
      <c r="P195" s="48">
        <v>22</v>
      </c>
      <c r="Q195" s="48">
        <v>218.8</v>
      </c>
      <c r="R195" s="48">
        <v>1.6</v>
      </c>
      <c r="S195" s="48">
        <v>1050</v>
      </c>
      <c r="T195" s="48">
        <v>1680</v>
      </c>
      <c r="U195" s="48">
        <v>1.8</v>
      </c>
      <c r="V195" s="48">
        <v>8044</v>
      </c>
      <c r="W195" s="48">
        <v>60</v>
      </c>
      <c r="X195" s="48">
        <v>0.3</v>
      </c>
      <c r="Y195" s="46" t="s">
        <v>83</v>
      </c>
      <c r="Z195" s="46" t="s">
        <v>83</v>
      </c>
      <c r="AA195" s="46"/>
      <c r="AB195" s="46"/>
      <c r="AC195" s="46" t="s">
        <v>81</v>
      </c>
      <c r="AD195" s="46" t="s">
        <v>80</v>
      </c>
      <c r="AE195" s="46" t="s">
        <v>432</v>
      </c>
      <c r="AF195" s="46" t="s">
        <v>433</v>
      </c>
      <c r="AG195" s="46" t="s">
        <v>434</v>
      </c>
      <c r="AH195" s="46"/>
      <c r="AI195" s="46" t="s">
        <v>435</v>
      </c>
      <c r="AJ195" s="46" t="s">
        <v>83</v>
      </c>
      <c r="AK195" s="46" t="s">
        <v>94</v>
      </c>
      <c r="AL195" s="46" t="s">
        <v>433</v>
      </c>
      <c r="AM195" s="46" t="s">
        <v>83</v>
      </c>
      <c r="AN195" s="46" t="s">
        <v>83</v>
      </c>
      <c r="AO195" s="46" t="s">
        <v>83</v>
      </c>
      <c r="AP195" s="46" t="s">
        <v>91</v>
      </c>
      <c r="AQ195" s="46"/>
      <c r="AR195" s="46" t="s">
        <v>81</v>
      </c>
      <c r="AS195" s="46" t="s">
        <v>86</v>
      </c>
      <c r="AT195" s="46"/>
      <c r="AU195" s="46"/>
      <c r="AV195" s="46" t="s">
        <v>80</v>
      </c>
      <c r="AW195" s="46" t="s">
        <v>81</v>
      </c>
      <c r="AX195" s="48">
        <v>250</v>
      </c>
      <c r="AY195" s="48">
        <v>294.10000000000002</v>
      </c>
      <c r="AZ195" s="48">
        <v>292.89999999999998</v>
      </c>
      <c r="BA195" s="48">
        <v>199.4</v>
      </c>
      <c r="BB195" s="48">
        <v>7.04</v>
      </c>
      <c r="BC195" s="48">
        <v>14.47</v>
      </c>
      <c r="BD195" s="48">
        <v>12.5</v>
      </c>
      <c r="BE195" s="46"/>
      <c r="BF195" s="48">
        <v>0.74</v>
      </c>
      <c r="BG195" s="48">
        <v>0.68</v>
      </c>
      <c r="BH195" s="46"/>
      <c r="BI195" s="48">
        <v>0.12</v>
      </c>
      <c r="BJ195" s="48">
        <v>42.57</v>
      </c>
      <c r="BK195" s="46"/>
      <c r="BL195" s="48">
        <v>51.1</v>
      </c>
      <c r="BM195" s="48">
        <v>6.94</v>
      </c>
      <c r="BN195" s="48">
        <v>14.88</v>
      </c>
      <c r="BO195" s="48">
        <v>0.15</v>
      </c>
      <c r="BP195" s="48">
        <v>0.79</v>
      </c>
      <c r="BQ195" s="48">
        <v>0.72</v>
      </c>
      <c r="BR195" s="48">
        <v>12.62</v>
      </c>
      <c r="BS195" s="48">
        <v>43.17</v>
      </c>
      <c r="BT195" s="46"/>
      <c r="BU195" s="48">
        <v>0</v>
      </c>
      <c r="BV195" s="39">
        <v>268</v>
      </c>
      <c r="BW195" s="39">
        <f t="shared" si="18"/>
        <v>2</v>
      </c>
      <c r="BX195" s="39">
        <f>IF(COUNTIF($C$2:C195,C195)=1,1,0)</f>
        <v>1</v>
      </c>
      <c r="BY195" s="39">
        <f t="shared" si="19"/>
        <v>0</v>
      </c>
      <c r="BZ195" s="39" t="b">
        <f t="shared" si="20"/>
        <v>1</v>
      </c>
      <c r="CA195" s="39" t="b">
        <f t="array" ref="CA195">ISNUMBER(SEARCH("Touch Screen",$AI195))</f>
        <v>0</v>
      </c>
      <c r="CB195" s="39" t="b">
        <f t="array" ref="CB195">ISNUMBER(SEARCH("Occupancy Sensor",$AI195))</f>
        <v>0</v>
      </c>
      <c r="CC195" s="39" t="b">
        <f t="array" ref="CC195">ISNUMBER(SEARCH("Full Network Connectivity",$AI195))</f>
        <v>0</v>
      </c>
      <c r="CD195" s="49">
        <f t="shared" si="21"/>
        <v>42.538559999999997</v>
      </c>
      <c r="CE195" s="50">
        <f t="shared" ref="CE195:CE258" si="23">U195</f>
        <v>1.8</v>
      </c>
      <c r="CF195" s="39">
        <f t="shared" si="22"/>
        <v>2</v>
      </c>
      <c r="CG195" s="49">
        <f>IF($BW195=1,($Q195*'2. Monitor Criteria'!$C$4)+('2. Monitor Criteria'!$D$4*'1. Data'!$CE195)+'2. Monitor Criteria'!$C$6,IF('1. Data'!$BW195=2,($Q195*'2. Monitor Criteria'!$C$4)+('2. Monitor Criteria'!$D$4*'1. Data'!$CE195)+'2. Monitor Criteria'!$D$6,IF('1. Data'!$BW195=5,($Q195*'2. Monitor Criteria'!$C$4)+('2. Monitor Criteria'!$D$4*'1. Data'!$CE195)+'2. Monitor Criteria'!$F$6,($Q195*'2. Monitor Criteria'!$C$4)+('2. Monitor Criteria'!$D$4*'1. Data'!$CE195)+'2. Monitor Criteria'!$E$6)))</f>
        <v>44.104399999999998</v>
      </c>
      <c r="CH195" s="51">
        <f>CD195-('2. Monitor Criteria'!$D$4*CE195)</f>
        <v>35.356559999999995</v>
      </c>
      <c r="CI195" s="49">
        <f>IF($BY195=0,CH195,IF($BY195=1,CH195-('2. Monitor Criteria'!$B$10*'1. Data'!CG195),CH195-('2. Monitor Criteria'!$C$10*'1. Data'!CG195)))</f>
        <v>35.356559999999995</v>
      </c>
      <c r="CJ195" s="51">
        <f>IF($CA195=TRUE,CI195-(CG195*'2. Monitor Criteria'!$E$10),CI195)</f>
        <v>35.356559999999995</v>
      </c>
      <c r="CK195" s="51">
        <f>IF($BZ195=TRUE,CJ195-('1. Data'!CG195*'2. Monitor Criteria'!$D$10),CJ195)</f>
        <v>33.151339999999998</v>
      </c>
    </row>
    <row r="196" spans="1:89" s="39" customFormat="1" ht="15.75" customHeight="1" x14ac:dyDescent="0.2">
      <c r="A196" s="39">
        <v>269</v>
      </c>
      <c r="B196" s="46" t="s">
        <v>430</v>
      </c>
      <c r="C196" s="46" t="s">
        <v>436</v>
      </c>
      <c r="D196" s="47">
        <v>42552</v>
      </c>
      <c r="E196" s="46" t="s">
        <v>74</v>
      </c>
      <c r="F196" s="46"/>
      <c r="G196" s="46" t="s">
        <v>1307</v>
      </c>
      <c r="H196" s="46" t="s">
        <v>75</v>
      </c>
      <c r="I196" s="46" t="s">
        <v>88</v>
      </c>
      <c r="J196" s="46"/>
      <c r="K196" s="46" t="s">
        <v>77</v>
      </c>
      <c r="L196" s="46"/>
      <c r="M196" s="48">
        <v>1000</v>
      </c>
      <c r="N196" s="48">
        <v>20.100000000000001</v>
      </c>
      <c r="O196" s="48">
        <v>11.3</v>
      </c>
      <c r="P196" s="48">
        <v>23</v>
      </c>
      <c r="Q196" s="48">
        <v>227.1</v>
      </c>
      <c r="R196" s="48">
        <v>1.78</v>
      </c>
      <c r="S196" s="48">
        <v>1080</v>
      </c>
      <c r="T196" s="48">
        <v>1920</v>
      </c>
      <c r="U196" s="48">
        <v>2.1</v>
      </c>
      <c r="V196" s="48">
        <v>9133</v>
      </c>
      <c r="W196" s="48">
        <v>60</v>
      </c>
      <c r="X196" s="48">
        <v>34.700000000000003</v>
      </c>
      <c r="Y196" s="46" t="s">
        <v>83</v>
      </c>
      <c r="Z196" s="46" t="s">
        <v>83</v>
      </c>
      <c r="AA196" s="46"/>
      <c r="AB196" s="46"/>
      <c r="AC196" s="46" t="s">
        <v>81</v>
      </c>
      <c r="AD196" s="46" t="s">
        <v>80</v>
      </c>
      <c r="AE196" s="46" t="s">
        <v>437</v>
      </c>
      <c r="AF196" s="46" t="s">
        <v>438</v>
      </c>
      <c r="AG196" s="46" t="s">
        <v>434</v>
      </c>
      <c r="AH196" s="46"/>
      <c r="AI196" s="46" t="s">
        <v>435</v>
      </c>
      <c r="AJ196" s="46" t="s">
        <v>83</v>
      </c>
      <c r="AK196" s="46" t="s">
        <v>94</v>
      </c>
      <c r="AL196" s="46" t="s">
        <v>438</v>
      </c>
      <c r="AM196" s="46" t="s">
        <v>83</v>
      </c>
      <c r="AN196" s="46" t="s">
        <v>83</v>
      </c>
      <c r="AO196" s="46" t="s">
        <v>83</v>
      </c>
      <c r="AP196" s="46" t="s">
        <v>91</v>
      </c>
      <c r="AQ196" s="46"/>
      <c r="AR196" s="46" t="s">
        <v>81</v>
      </c>
      <c r="AS196" s="46" t="s">
        <v>86</v>
      </c>
      <c r="AT196" s="46"/>
      <c r="AU196" s="46"/>
      <c r="AV196" s="46" t="s">
        <v>80</v>
      </c>
      <c r="AW196" s="46" t="s">
        <v>81</v>
      </c>
      <c r="AX196" s="48">
        <v>250</v>
      </c>
      <c r="AY196" s="48">
        <v>284.7</v>
      </c>
      <c r="AZ196" s="48">
        <v>209.5</v>
      </c>
      <c r="BA196" s="48">
        <v>200.6</v>
      </c>
      <c r="BB196" s="48">
        <v>6.63</v>
      </c>
      <c r="BC196" s="48">
        <v>15.56</v>
      </c>
      <c r="BD196" s="48">
        <v>13.52</v>
      </c>
      <c r="BE196" s="46"/>
      <c r="BF196" s="48">
        <v>0.21</v>
      </c>
      <c r="BG196" s="48">
        <v>0.14000000000000001</v>
      </c>
      <c r="BH196" s="46"/>
      <c r="BI196" s="48">
        <v>0.12</v>
      </c>
      <c r="BJ196" s="48">
        <v>42.64</v>
      </c>
      <c r="BK196" s="46"/>
      <c r="BL196" s="48">
        <v>53.4</v>
      </c>
      <c r="BM196" s="48">
        <v>6.91</v>
      </c>
      <c r="BN196" s="48">
        <v>15.68</v>
      </c>
      <c r="BO196" s="48">
        <v>0.15</v>
      </c>
      <c r="BP196" s="48">
        <v>0.23</v>
      </c>
      <c r="BQ196" s="48">
        <v>0.17</v>
      </c>
      <c r="BR196" s="48">
        <v>13.47</v>
      </c>
      <c r="BS196" s="48">
        <v>42.62</v>
      </c>
      <c r="BT196" s="46"/>
      <c r="BU196" s="48">
        <v>0</v>
      </c>
      <c r="BV196" s="39">
        <v>269</v>
      </c>
      <c r="BW196" s="39">
        <f t="shared" si="18"/>
        <v>3</v>
      </c>
      <c r="BX196" s="39">
        <f>IF(COUNTIF($C$2:C196,C196)=1,1,0)</f>
        <v>1</v>
      </c>
      <c r="BY196" s="39">
        <f t="shared" si="19"/>
        <v>0</v>
      </c>
      <c r="BZ196" s="39" t="b">
        <f t="shared" si="20"/>
        <v>1</v>
      </c>
      <c r="CA196" s="39" t="b">
        <f t="array" ref="CA196">ISNUMBER(SEARCH("Touch Screen",$AI196))</f>
        <v>0</v>
      </c>
      <c r="CB196" s="39" t="b">
        <f t="array" ref="CB196">ISNUMBER(SEARCH("Occupancy Sensor",$AI196))</f>
        <v>0</v>
      </c>
      <c r="CC196" s="39" t="b">
        <f t="array" ref="CC196">ISNUMBER(SEARCH("Full Network Connectivity",$AI196))</f>
        <v>0</v>
      </c>
      <c r="CD196" s="49">
        <f t="shared" si="21"/>
        <v>42.648059999999994</v>
      </c>
      <c r="CE196" s="50">
        <f t="shared" si="23"/>
        <v>2.1</v>
      </c>
      <c r="CF196" s="39">
        <f t="shared" si="22"/>
        <v>3</v>
      </c>
      <c r="CG196" s="49">
        <f>IF($BW196=1,($Q196*'2. Monitor Criteria'!$C$4)+('2. Monitor Criteria'!$D$4*'1. Data'!$CE196)+'2. Monitor Criteria'!$C$6,IF('1. Data'!$BW196=2,($Q196*'2. Monitor Criteria'!$C$4)+('2. Monitor Criteria'!$D$4*'1. Data'!$CE196)+'2. Monitor Criteria'!$D$6,IF('1. Data'!$BW196=5,($Q196*'2. Monitor Criteria'!$C$4)+('2. Monitor Criteria'!$D$4*'1. Data'!$CE196)+'2. Monitor Criteria'!$F$6,($Q196*'2. Monitor Criteria'!$C$4)+('2. Monitor Criteria'!$D$4*'1. Data'!$CE196)+'2. Monitor Criteria'!$E$6)))</f>
        <v>44.792299999999997</v>
      </c>
      <c r="CH196" s="51">
        <f>CD196-('2. Monitor Criteria'!$D$4*CE196)</f>
        <v>34.269059999999996</v>
      </c>
      <c r="CI196" s="49">
        <f>IF($BY196=0,CH196,IF($BY196=1,CH196-('2. Monitor Criteria'!$B$10*'1. Data'!CG196),CH196-('2. Monitor Criteria'!$C$10*'1. Data'!CG196)))</f>
        <v>34.269059999999996</v>
      </c>
      <c r="CJ196" s="51">
        <f>IF($CA196=TRUE,CI196-(CG196*'2. Monitor Criteria'!$E$10),CI196)</f>
        <v>34.269059999999996</v>
      </c>
      <c r="CK196" s="51">
        <f>IF($BZ196=TRUE,CJ196-('1. Data'!CG196*'2. Monitor Criteria'!$D$10),CJ196)</f>
        <v>32.029444999999996</v>
      </c>
    </row>
    <row r="197" spans="1:89" s="39" customFormat="1" ht="15.75" customHeight="1" x14ac:dyDescent="0.2">
      <c r="A197" s="39">
        <v>270</v>
      </c>
      <c r="B197" s="46" t="s">
        <v>430</v>
      </c>
      <c r="C197" s="46" t="s">
        <v>439</v>
      </c>
      <c r="D197" s="47">
        <v>42552</v>
      </c>
      <c r="E197" s="46" t="s">
        <v>74</v>
      </c>
      <c r="F197" s="46"/>
      <c r="G197" s="46" t="s">
        <v>1307</v>
      </c>
      <c r="H197" s="46" t="s">
        <v>75</v>
      </c>
      <c r="I197" s="46" t="s">
        <v>76</v>
      </c>
      <c r="J197" s="46"/>
      <c r="K197" s="46" t="s">
        <v>77</v>
      </c>
      <c r="L197" s="46"/>
      <c r="M197" s="48">
        <v>1000</v>
      </c>
      <c r="N197" s="48">
        <v>20.100000000000001</v>
      </c>
      <c r="O197" s="48">
        <v>11.3</v>
      </c>
      <c r="P197" s="48">
        <v>23</v>
      </c>
      <c r="Q197" s="48">
        <v>227.1</v>
      </c>
      <c r="R197" s="48">
        <v>1.78</v>
      </c>
      <c r="S197" s="48">
        <v>1080</v>
      </c>
      <c r="T197" s="48">
        <v>1920</v>
      </c>
      <c r="U197" s="48">
        <v>2.1</v>
      </c>
      <c r="V197" s="48">
        <v>9133</v>
      </c>
      <c r="W197" s="48">
        <v>60</v>
      </c>
      <c r="X197" s="48">
        <v>39.200000000000003</v>
      </c>
      <c r="Y197" s="46" t="s">
        <v>83</v>
      </c>
      <c r="Z197" s="46" t="s">
        <v>83</v>
      </c>
      <c r="AA197" s="46"/>
      <c r="AB197" s="46"/>
      <c r="AC197" s="46" t="s">
        <v>81</v>
      </c>
      <c r="AD197" s="46" t="s">
        <v>80</v>
      </c>
      <c r="AE197" s="46" t="s">
        <v>440</v>
      </c>
      <c r="AF197" s="46" t="s">
        <v>441</v>
      </c>
      <c r="AG197" s="46" t="s">
        <v>434</v>
      </c>
      <c r="AH197" s="46"/>
      <c r="AI197" s="46" t="s">
        <v>435</v>
      </c>
      <c r="AJ197" s="46" t="s">
        <v>83</v>
      </c>
      <c r="AK197" s="46" t="s">
        <v>94</v>
      </c>
      <c r="AL197" s="46" t="s">
        <v>441</v>
      </c>
      <c r="AM197" s="46" t="s">
        <v>83</v>
      </c>
      <c r="AN197" s="46" t="s">
        <v>83</v>
      </c>
      <c r="AO197" s="46" t="s">
        <v>83</v>
      </c>
      <c r="AP197" s="46" t="s">
        <v>91</v>
      </c>
      <c r="AQ197" s="46"/>
      <c r="AR197" s="46" t="s">
        <v>81</v>
      </c>
      <c r="AS197" s="46" t="s">
        <v>86</v>
      </c>
      <c r="AT197" s="46"/>
      <c r="AU197" s="46"/>
      <c r="AV197" s="46" t="s">
        <v>80</v>
      </c>
      <c r="AW197" s="46" t="s">
        <v>81</v>
      </c>
      <c r="AX197" s="48">
        <v>300</v>
      </c>
      <c r="AY197" s="48">
        <v>261.39999999999998</v>
      </c>
      <c r="AZ197" s="48">
        <v>258.10000000000002</v>
      </c>
      <c r="BA197" s="48">
        <v>200.6</v>
      </c>
      <c r="BB197" s="48">
        <v>8.2100000000000009</v>
      </c>
      <c r="BC197" s="48">
        <v>17.850000000000001</v>
      </c>
      <c r="BD197" s="48">
        <v>14.67</v>
      </c>
      <c r="BE197" s="46"/>
      <c r="BF197" s="48">
        <v>0.22</v>
      </c>
      <c r="BG197" s="48">
        <v>0.15</v>
      </c>
      <c r="BH197" s="46"/>
      <c r="BI197" s="48">
        <v>0.13</v>
      </c>
      <c r="BJ197" s="48">
        <v>46.26</v>
      </c>
      <c r="BK197" s="46"/>
      <c r="BL197" s="48">
        <v>53.4</v>
      </c>
      <c r="BM197" s="48">
        <v>9.2200000000000006</v>
      </c>
      <c r="BN197" s="48">
        <v>18.12</v>
      </c>
      <c r="BO197" s="48">
        <v>0.16</v>
      </c>
      <c r="BP197" s="48">
        <v>0.17</v>
      </c>
      <c r="BQ197" s="48">
        <v>0.18</v>
      </c>
      <c r="BR197" s="48">
        <v>14.81</v>
      </c>
      <c r="BS197" s="48">
        <v>46.39</v>
      </c>
      <c r="BT197" s="46"/>
      <c r="BU197" s="48">
        <v>0</v>
      </c>
      <c r="BV197" s="39">
        <v>270</v>
      </c>
      <c r="BW197" s="39">
        <f t="shared" si="18"/>
        <v>3</v>
      </c>
      <c r="BX197" s="39">
        <f>IF(COUNTIF($C$2:C197,C197)=1,1,0)</f>
        <v>1</v>
      </c>
      <c r="BY197" s="39">
        <f t="shared" si="19"/>
        <v>0</v>
      </c>
      <c r="BZ197" s="39" t="b">
        <f t="shared" si="20"/>
        <v>1</v>
      </c>
      <c r="CA197" s="39" t="b">
        <f t="array" ref="CA197">ISNUMBER(SEARCH("Touch Screen",$AI197))</f>
        <v>0</v>
      </c>
      <c r="CB197" s="39" t="b">
        <f t="array" ref="CB197">ISNUMBER(SEARCH("Occupancy Sensor",$AI197))</f>
        <v>0</v>
      </c>
      <c r="CC197" s="39" t="b">
        <f t="array" ref="CC197">ISNUMBER(SEARCH("Full Network Connectivity",$AI197))</f>
        <v>0</v>
      </c>
      <c r="CD197" s="49">
        <f t="shared" si="21"/>
        <v>46.230899999999998</v>
      </c>
      <c r="CE197" s="50">
        <f t="shared" si="23"/>
        <v>2.1</v>
      </c>
      <c r="CF197" s="39">
        <f t="shared" si="22"/>
        <v>3</v>
      </c>
      <c r="CG197" s="49">
        <f>IF($BW197=1,($Q197*'2. Monitor Criteria'!$C$4)+('2. Monitor Criteria'!$D$4*'1. Data'!$CE197)+'2. Monitor Criteria'!$C$6,IF('1. Data'!$BW197=2,($Q197*'2. Monitor Criteria'!$C$4)+('2. Monitor Criteria'!$D$4*'1. Data'!$CE197)+'2. Monitor Criteria'!$D$6,IF('1. Data'!$BW197=5,($Q197*'2. Monitor Criteria'!$C$4)+('2. Monitor Criteria'!$D$4*'1. Data'!$CE197)+'2. Monitor Criteria'!$F$6,($Q197*'2. Monitor Criteria'!$C$4)+('2. Monitor Criteria'!$D$4*'1. Data'!$CE197)+'2. Monitor Criteria'!$E$6)))</f>
        <v>44.792299999999997</v>
      </c>
      <c r="CH197" s="51">
        <f>CD197-('2. Monitor Criteria'!$D$4*CE197)</f>
        <v>37.851900000000001</v>
      </c>
      <c r="CI197" s="49">
        <f>IF($BY197=0,CH197,IF($BY197=1,CH197-('2. Monitor Criteria'!$B$10*'1. Data'!CG197),CH197-('2. Monitor Criteria'!$C$10*'1. Data'!CG197)))</f>
        <v>37.851900000000001</v>
      </c>
      <c r="CJ197" s="51">
        <f>IF($CA197=TRUE,CI197-(CG197*'2. Monitor Criteria'!$E$10),CI197)</f>
        <v>37.851900000000001</v>
      </c>
      <c r="CK197" s="51">
        <f>IF($BZ197=TRUE,CJ197-('1. Data'!CG197*'2. Monitor Criteria'!$D$10),CJ197)</f>
        <v>35.612285</v>
      </c>
    </row>
    <row r="198" spans="1:89" s="39" customFormat="1" ht="15.75" customHeight="1" x14ac:dyDescent="0.2">
      <c r="A198" s="39">
        <v>271</v>
      </c>
      <c r="B198" s="46" t="s">
        <v>430</v>
      </c>
      <c r="C198" s="46" t="s">
        <v>442</v>
      </c>
      <c r="D198" s="47">
        <v>42552</v>
      </c>
      <c r="E198" s="46" t="s">
        <v>74</v>
      </c>
      <c r="F198" s="46"/>
      <c r="G198" s="46" t="s">
        <v>1307</v>
      </c>
      <c r="H198" s="46" t="s">
        <v>75</v>
      </c>
      <c r="I198" s="46" t="s">
        <v>88</v>
      </c>
      <c r="J198" s="46"/>
      <c r="K198" s="46" t="s">
        <v>77</v>
      </c>
      <c r="L198" s="46"/>
      <c r="M198" s="48">
        <v>1000</v>
      </c>
      <c r="N198" s="48">
        <v>20.399999999999999</v>
      </c>
      <c r="O198" s="48">
        <v>12.7</v>
      </c>
      <c r="P198" s="48">
        <v>24.1</v>
      </c>
      <c r="Q198" s="48">
        <v>259.10000000000002</v>
      </c>
      <c r="R198" s="48">
        <v>1.61</v>
      </c>
      <c r="S198" s="48">
        <v>1200</v>
      </c>
      <c r="T198" s="48">
        <v>1920</v>
      </c>
      <c r="U198" s="48">
        <v>2.2999999999999998</v>
      </c>
      <c r="V198" s="48">
        <v>8892</v>
      </c>
      <c r="W198" s="48">
        <v>60</v>
      </c>
      <c r="X198" s="48">
        <v>0.3</v>
      </c>
      <c r="Y198" s="46" t="s">
        <v>83</v>
      </c>
      <c r="Z198" s="46" t="s">
        <v>83</v>
      </c>
      <c r="AA198" s="46"/>
      <c r="AB198" s="46"/>
      <c r="AC198" s="46" t="s">
        <v>81</v>
      </c>
      <c r="AD198" s="46" t="s">
        <v>80</v>
      </c>
      <c r="AE198" s="46" t="s">
        <v>437</v>
      </c>
      <c r="AF198" s="46" t="s">
        <v>438</v>
      </c>
      <c r="AG198" s="46" t="s">
        <v>434</v>
      </c>
      <c r="AH198" s="46"/>
      <c r="AI198" s="46" t="s">
        <v>435</v>
      </c>
      <c r="AJ198" s="46" t="s">
        <v>83</v>
      </c>
      <c r="AK198" s="46" t="s">
        <v>94</v>
      </c>
      <c r="AL198" s="46" t="s">
        <v>438</v>
      </c>
      <c r="AM198" s="46" t="s">
        <v>83</v>
      </c>
      <c r="AN198" s="46" t="s">
        <v>83</v>
      </c>
      <c r="AO198" s="46" t="s">
        <v>83</v>
      </c>
      <c r="AP198" s="46" t="s">
        <v>91</v>
      </c>
      <c r="AQ198" s="46"/>
      <c r="AR198" s="46" t="s">
        <v>81</v>
      </c>
      <c r="AS198" s="46" t="s">
        <v>86</v>
      </c>
      <c r="AT198" s="46"/>
      <c r="AU198" s="46"/>
      <c r="AV198" s="46" t="s">
        <v>80</v>
      </c>
      <c r="AW198" s="46" t="s">
        <v>81</v>
      </c>
      <c r="AX198" s="48">
        <v>250</v>
      </c>
      <c r="AY198" s="48">
        <v>2881</v>
      </c>
      <c r="AZ198" s="48">
        <v>285.10000000000002</v>
      </c>
      <c r="BA198" s="48">
        <v>199.9</v>
      </c>
      <c r="BB198" s="48">
        <v>8.59</v>
      </c>
      <c r="BC198" s="48">
        <v>17.72</v>
      </c>
      <c r="BD198" s="48">
        <v>14.12</v>
      </c>
      <c r="BE198" s="46"/>
      <c r="BF198" s="48">
        <v>0.21</v>
      </c>
      <c r="BG198" s="48">
        <v>0.15</v>
      </c>
      <c r="BH198" s="46"/>
      <c r="BI198" s="48">
        <v>0.13</v>
      </c>
      <c r="BJ198" s="48">
        <v>44.5</v>
      </c>
      <c r="BK198" s="46"/>
      <c r="BL198" s="48">
        <v>61.9</v>
      </c>
      <c r="BM198" s="48">
        <v>9.06</v>
      </c>
      <c r="BN198" s="48">
        <v>17.79</v>
      </c>
      <c r="BO198" s="48">
        <v>0.16</v>
      </c>
      <c r="BP198" s="48">
        <v>0.24</v>
      </c>
      <c r="BQ198" s="48">
        <v>0.17</v>
      </c>
      <c r="BR198" s="48">
        <v>14.67</v>
      </c>
      <c r="BS198" s="48">
        <v>46.33</v>
      </c>
      <c r="BT198" s="46"/>
      <c r="BU198" s="48">
        <v>0</v>
      </c>
      <c r="BV198" s="39">
        <v>271</v>
      </c>
      <c r="BW198" s="39">
        <f t="shared" si="18"/>
        <v>3</v>
      </c>
      <c r="BX198" s="39">
        <f>IF(COUNTIF($C$2:C198,C198)=1,1,0)</f>
        <v>1</v>
      </c>
      <c r="BY198" s="39">
        <f t="shared" si="19"/>
        <v>0</v>
      </c>
      <c r="BZ198" s="39" t="b">
        <f t="shared" si="20"/>
        <v>1</v>
      </c>
      <c r="CA198" s="39" t="b">
        <f t="array" ref="CA198">ISNUMBER(SEARCH("Touch Screen",$AI198))</f>
        <v>0</v>
      </c>
      <c r="CB198" s="39" t="b">
        <f t="array" ref="CB198">ISNUMBER(SEARCH("Occupancy Sensor",$AI198))</f>
        <v>0</v>
      </c>
      <c r="CC198" s="39" t="b">
        <f t="array" ref="CC198">ISNUMBER(SEARCH("Full Network Connectivity",$AI198))</f>
        <v>0</v>
      </c>
      <c r="CD198" s="49">
        <f t="shared" si="21"/>
        <v>44.487659999999991</v>
      </c>
      <c r="CE198" s="50">
        <f t="shared" si="23"/>
        <v>2.2999999999999998</v>
      </c>
      <c r="CF198" s="39">
        <f t="shared" si="22"/>
        <v>3</v>
      </c>
      <c r="CG198" s="49">
        <f>IF($BW198=1,($Q198*'2. Monitor Criteria'!$C$4)+('2. Monitor Criteria'!$D$4*'1. Data'!$CE198)+'2. Monitor Criteria'!$C$6,IF('1. Data'!$BW198=2,($Q198*'2. Monitor Criteria'!$C$4)+('2. Monitor Criteria'!$D$4*'1. Data'!$CE198)+'2. Monitor Criteria'!$D$6,IF('1. Data'!$BW198=5,($Q198*'2. Monitor Criteria'!$C$4)+('2. Monitor Criteria'!$D$4*'1. Data'!$CE198)+'2. Monitor Criteria'!$F$6,($Q198*'2. Monitor Criteria'!$C$4)+('2. Monitor Criteria'!$D$4*'1. Data'!$CE198)+'2. Monitor Criteria'!$E$6)))</f>
        <v>49.526300000000006</v>
      </c>
      <c r="CH198" s="51">
        <f>CD198-('2. Monitor Criteria'!$D$4*CE198)</f>
        <v>35.310659999999991</v>
      </c>
      <c r="CI198" s="49">
        <f>IF($BY198=0,CH198,IF($BY198=1,CH198-('2. Monitor Criteria'!$B$10*'1. Data'!CG198),CH198-('2. Monitor Criteria'!$C$10*'1. Data'!CG198)))</f>
        <v>35.310659999999991</v>
      </c>
      <c r="CJ198" s="51">
        <f>IF($CA198=TRUE,CI198-(CG198*'2. Monitor Criteria'!$E$10),CI198)</f>
        <v>35.310659999999991</v>
      </c>
      <c r="CK198" s="51">
        <f>IF($BZ198=TRUE,CJ198-('1. Data'!CG198*'2. Monitor Criteria'!$D$10),CJ198)</f>
        <v>32.834344999999992</v>
      </c>
    </row>
    <row r="199" spans="1:89" s="39" customFormat="1" ht="15.75" customHeight="1" x14ac:dyDescent="0.2">
      <c r="A199" s="39">
        <v>272</v>
      </c>
      <c r="B199" s="46" t="s">
        <v>430</v>
      </c>
      <c r="C199" s="46" t="s">
        <v>443</v>
      </c>
      <c r="D199" s="47">
        <v>42552</v>
      </c>
      <c r="E199" s="46" t="s">
        <v>74</v>
      </c>
      <c r="F199" s="46"/>
      <c r="G199" s="46" t="s">
        <v>1307</v>
      </c>
      <c r="H199" s="46" t="s">
        <v>75</v>
      </c>
      <c r="I199" s="46" t="s">
        <v>76</v>
      </c>
      <c r="J199" s="46"/>
      <c r="K199" s="46" t="s">
        <v>77</v>
      </c>
      <c r="L199" s="46"/>
      <c r="M199" s="48">
        <v>1000</v>
      </c>
      <c r="N199" s="48">
        <v>20.7</v>
      </c>
      <c r="O199" s="48">
        <v>11.7</v>
      </c>
      <c r="P199" s="48">
        <v>23.8</v>
      </c>
      <c r="Q199" s="48">
        <v>242.19</v>
      </c>
      <c r="R199" s="48">
        <v>1.78</v>
      </c>
      <c r="S199" s="48">
        <v>1080</v>
      </c>
      <c r="T199" s="48">
        <v>1920</v>
      </c>
      <c r="U199" s="48">
        <v>2.1</v>
      </c>
      <c r="V199" s="48">
        <v>8562</v>
      </c>
      <c r="W199" s="48">
        <v>60</v>
      </c>
      <c r="X199" s="48">
        <v>33.1</v>
      </c>
      <c r="Y199" s="46" t="s">
        <v>83</v>
      </c>
      <c r="Z199" s="46" t="s">
        <v>83</v>
      </c>
      <c r="AA199" s="46"/>
      <c r="AB199" s="46"/>
      <c r="AC199" s="46" t="s">
        <v>81</v>
      </c>
      <c r="AD199" s="46" t="s">
        <v>80</v>
      </c>
      <c r="AE199" s="46" t="s">
        <v>444</v>
      </c>
      <c r="AF199" s="46" t="s">
        <v>445</v>
      </c>
      <c r="AG199" s="46" t="s">
        <v>434</v>
      </c>
      <c r="AH199" s="46"/>
      <c r="AI199" s="46" t="s">
        <v>435</v>
      </c>
      <c r="AJ199" s="46" t="s">
        <v>83</v>
      </c>
      <c r="AK199" s="46" t="s">
        <v>94</v>
      </c>
      <c r="AL199" s="46" t="s">
        <v>445</v>
      </c>
      <c r="AM199" s="46" t="s">
        <v>83</v>
      </c>
      <c r="AN199" s="46" t="s">
        <v>83</v>
      </c>
      <c r="AO199" s="46" t="s">
        <v>83</v>
      </c>
      <c r="AP199" s="46" t="s">
        <v>91</v>
      </c>
      <c r="AQ199" s="46"/>
      <c r="AR199" s="46" t="s">
        <v>81</v>
      </c>
      <c r="AS199" s="46" t="s">
        <v>86</v>
      </c>
      <c r="AT199" s="46"/>
      <c r="AU199" s="46"/>
      <c r="AV199" s="46" t="s">
        <v>80</v>
      </c>
      <c r="AW199" s="46" t="s">
        <v>81</v>
      </c>
      <c r="AX199" s="48">
        <v>250</v>
      </c>
      <c r="AY199" s="48">
        <v>279.5</v>
      </c>
      <c r="AZ199" s="48">
        <v>149.1</v>
      </c>
      <c r="BA199" s="48">
        <v>199.3</v>
      </c>
      <c r="BB199" s="48">
        <v>6.76</v>
      </c>
      <c r="BC199" s="48">
        <v>17.07</v>
      </c>
      <c r="BD199" s="48">
        <v>13.52</v>
      </c>
      <c r="BE199" s="46"/>
      <c r="BF199" s="48">
        <v>0.56999999999999995</v>
      </c>
      <c r="BG199" s="48">
        <v>0.14000000000000001</v>
      </c>
      <c r="BH199" s="46"/>
      <c r="BI199" s="48">
        <v>0.12</v>
      </c>
      <c r="BJ199" s="48">
        <v>44.71</v>
      </c>
      <c r="BK199" s="46"/>
      <c r="BL199" s="48">
        <v>56.9</v>
      </c>
      <c r="BM199" s="48">
        <v>7.15</v>
      </c>
      <c r="BN199" s="48">
        <v>17.36</v>
      </c>
      <c r="BO199" s="48">
        <v>0.15</v>
      </c>
      <c r="BP199" s="48">
        <v>0.61</v>
      </c>
      <c r="BQ199" s="48">
        <v>0.17</v>
      </c>
      <c r="BR199" s="48">
        <v>13.47</v>
      </c>
      <c r="BS199" s="48">
        <v>44.74</v>
      </c>
      <c r="BT199" s="46"/>
      <c r="BU199" s="48">
        <v>0</v>
      </c>
      <c r="BV199" s="39">
        <v>272</v>
      </c>
      <c r="BW199" s="39">
        <f t="shared" si="18"/>
        <v>3</v>
      </c>
      <c r="BX199" s="39">
        <f>IF(COUNTIF($C$2:C199,C199)=1,1,0)</f>
        <v>1</v>
      </c>
      <c r="BY199" s="39">
        <f t="shared" si="19"/>
        <v>0</v>
      </c>
      <c r="BZ199" s="39" t="b">
        <f t="shared" si="20"/>
        <v>1</v>
      </c>
      <c r="CA199" s="39" t="b">
        <f t="array" ref="CA199">ISNUMBER(SEARCH("Touch Screen",$AI199))</f>
        <v>0</v>
      </c>
      <c r="CB199" s="39" t="b">
        <f t="array" ref="CB199">ISNUMBER(SEARCH("Occupancy Sensor",$AI199))</f>
        <v>0</v>
      </c>
      <c r="CC199" s="39" t="b">
        <f t="array" ref="CC199">ISNUMBER(SEARCH("Full Network Connectivity",$AI199))</f>
        <v>0</v>
      </c>
      <c r="CD199" s="49">
        <f t="shared" si="21"/>
        <v>44.69789999999999</v>
      </c>
      <c r="CE199" s="50">
        <f t="shared" si="23"/>
        <v>2.1</v>
      </c>
      <c r="CF199" s="39">
        <f t="shared" si="22"/>
        <v>3</v>
      </c>
      <c r="CG199" s="49">
        <f>IF($BW199=1,($Q199*'2. Monitor Criteria'!$C$4)+('2. Monitor Criteria'!$D$4*'1. Data'!$CE199)+'2. Monitor Criteria'!$C$6,IF('1. Data'!$BW199=2,($Q199*'2. Monitor Criteria'!$C$4)+('2. Monitor Criteria'!$D$4*'1. Data'!$CE199)+'2. Monitor Criteria'!$D$6,IF('1. Data'!$BW199=5,($Q199*'2. Monitor Criteria'!$C$4)+('2. Monitor Criteria'!$D$4*'1. Data'!$CE199)+'2. Monitor Criteria'!$F$6,($Q199*'2. Monitor Criteria'!$C$4)+('2. Monitor Criteria'!$D$4*'1. Data'!$CE199)+'2. Monitor Criteria'!$E$6)))</f>
        <v>46.64837</v>
      </c>
      <c r="CH199" s="51">
        <f>CD199-('2. Monitor Criteria'!$D$4*CE199)</f>
        <v>36.318899999999985</v>
      </c>
      <c r="CI199" s="49">
        <f>IF($BY199=0,CH199,IF($BY199=1,CH199-('2. Monitor Criteria'!$B$10*'1. Data'!CG199),CH199-('2. Monitor Criteria'!$C$10*'1. Data'!CG199)))</f>
        <v>36.318899999999985</v>
      </c>
      <c r="CJ199" s="51">
        <f>IF($CA199=TRUE,CI199-(CG199*'2. Monitor Criteria'!$E$10),CI199)</f>
        <v>36.318899999999985</v>
      </c>
      <c r="CK199" s="51">
        <f>IF($BZ199=TRUE,CJ199-('1. Data'!CG199*'2. Monitor Criteria'!$D$10),CJ199)</f>
        <v>33.986481499999982</v>
      </c>
    </row>
    <row r="200" spans="1:89" s="39" customFormat="1" ht="15.75" customHeight="1" x14ac:dyDescent="0.2">
      <c r="A200" s="39">
        <v>275</v>
      </c>
      <c r="B200" s="46" t="s">
        <v>430</v>
      </c>
      <c r="C200" s="46" t="s">
        <v>449</v>
      </c>
      <c r="D200" s="47">
        <v>42675</v>
      </c>
      <c r="E200" s="46" t="s">
        <v>74</v>
      </c>
      <c r="F200" s="46"/>
      <c r="G200" s="46" t="s">
        <v>1307</v>
      </c>
      <c r="H200" s="46" t="s">
        <v>75</v>
      </c>
      <c r="I200" s="46" t="s">
        <v>76</v>
      </c>
      <c r="J200" s="46"/>
      <c r="K200" s="46" t="s">
        <v>77</v>
      </c>
      <c r="L200" s="46"/>
      <c r="M200" s="48">
        <v>1000</v>
      </c>
      <c r="N200" s="48">
        <v>20.7</v>
      </c>
      <c r="O200" s="48">
        <v>11.7</v>
      </c>
      <c r="P200" s="48">
        <v>24.1</v>
      </c>
      <c r="Q200" s="48">
        <v>242.19</v>
      </c>
      <c r="R200" s="48">
        <v>1.6</v>
      </c>
      <c r="S200" s="48">
        <v>1200</v>
      </c>
      <c r="T200" s="48">
        <v>1920</v>
      </c>
      <c r="U200" s="48">
        <v>2.2999999999999998</v>
      </c>
      <c r="V200" s="48">
        <v>9497</v>
      </c>
      <c r="W200" s="48">
        <v>60</v>
      </c>
      <c r="X200" s="48">
        <v>34.700000000000003</v>
      </c>
      <c r="Y200" s="46" t="s">
        <v>78</v>
      </c>
      <c r="Z200" s="46" t="s">
        <v>83</v>
      </c>
      <c r="AA200" s="46"/>
      <c r="AB200" s="46"/>
      <c r="AC200" s="46" t="s">
        <v>81</v>
      </c>
      <c r="AD200" s="46" t="s">
        <v>80</v>
      </c>
      <c r="AE200" s="46" t="s">
        <v>444</v>
      </c>
      <c r="AF200" s="46" t="s">
        <v>445</v>
      </c>
      <c r="AG200" s="46" t="s">
        <v>434</v>
      </c>
      <c r="AH200" s="46"/>
      <c r="AI200" s="46" t="s">
        <v>435</v>
      </c>
      <c r="AJ200" s="46" t="s">
        <v>83</v>
      </c>
      <c r="AK200" s="46" t="s">
        <v>94</v>
      </c>
      <c r="AL200" s="46" t="s">
        <v>445</v>
      </c>
      <c r="AM200" s="46" t="s">
        <v>83</v>
      </c>
      <c r="AN200" s="46" t="s">
        <v>83</v>
      </c>
      <c r="AO200" s="46" t="s">
        <v>83</v>
      </c>
      <c r="AP200" s="46" t="s">
        <v>91</v>
      </c>
      <c r="AQ200" s="46"/>
      <c r="AR200" s="46" t="s">
        <v>81</v>
      </c>
      <c r="AS200" s="46" t="s">
        <v>86</v>
      </c>
      <c r="AT200" s="46"/>
      <c r="AU200" s="46"/>
      <c r="AV200" s="46" t="s">
        <v>80</v>
      </c>
      <c r="AW200" s="46" t="s">
        <v>81</v>
      </c>
      <c r="AX200" s="48">
        <v>350</v>
      </c>
      <c r="AY200" s="48">
        <v>306.39999999999998</v>
      </c>
      <c r="AZ200" s="48">
        <v>282.3</v>
      </c>
      <c r="BA200" s="48">
        <v>200.3</v>
      </c>
      <c r="BB200" s="48">
        <v>5.63</v>
      </c>
      <c r="BC200" s="48">
        <v>17.02</v>
      </c>
      <c r="BD200" s="48">
        <v>14.72</v>
      </c>
      <c r="BE200" s="46"/>
      <c r="BF200" s="48">
        <v>0.24</v>
      </c>
      <c r="BG200" s="48">
        <v>0.2</v>
      </c>
      <c r="BH200" s="46"/>
      <c r="BI200" s="48">
        <v>0.01</v>
      </c>
      <c r="BJ200" s="48">
        <v>46.48</v>
      </c>
      <c r="BK200" s="46"/>
      <c r="BL200" s="48">
        <v>85.2</v>
      </c>
      <c r="BM200" s="48">
        <v>5.78</v>
      </c>
      <c r="BN200" s="48">
        <v>16.920000000000002</v>
      </c>
      <c r="BO200" s="48">
        <v>0.03</v>
      </c>
      <c r="BP200" s="48">
        <v>0.26</v>
      </c>
      <c r="BQ200" s="48">
        <v>0.22</v>
      </c>
      <c r="BR200" s="48">
        <v>14.63</v>
      </c>
      <c r="BS200" s="48">
        <v>46.34</v>
      </c>
      <c r="BT200" s="46"/>
      <c r="BU200" s="48">
        <v>1</v>
      </c>
      <c r="BV200" s="39">
        <v>275</v>
      </c>
      <c r="BW200" s="39">
        <f t="shared" si="18"/>
        <v>3</v>
      </c>
      <c r="BX200" s="39">
        <f>IF(COUNTIF($C$2:C200,C200)=1,1,0)</f>
        <v>1</v>
      </c>
      <c r="BY200" s="39">
        <f t="shared" si="19"/>
        <v>0</v>
      </c>
      <c r="BZ200" s="39" t="b">
        <f t="shared" si="20"/>
        <v>1</v>
      </c>
      <c r="CA200" s="39" t="b">
        <f t="array" ref="CA200">ISNUMBER(SEARCH("Touch Screen",$AI200))</f>
        <v>0</v>
      </c>
      <c r="CB200" s="39" t="b">
        <f t="array" ref="CB200">ISNUMBER(SEARCH("Occupancy Sensor",$AI200))</f>
        <v>0</v>
      </c>
      <c r="CC200" s="39" t="b">
        <f t="array" ref="CC200">ISNUMBER(SEARCH("Full Network Connectivity",$AI200))</f>
        <v>0</v>
      </c>
      <c r="CD200" s="49">
        <f t="shared" si="21"/>
        <v>46.498079999999995</v>
      </c>
      <c r="CE200" s="50">
        <f t="shared" si="23"/>
        <v>2.2999999999999998</v>
      </c>
      <c r="CF200" s="39">
        <f t="shared" si="22"/>
        <v>3</v>
      </c>
      <c r="CG200" s="49">
        <f>IF($BW200=1,($Q200*'2. Monitor Criteria'!$C$4)+('2. Monitor Criteria'!$D$4*'1. Data'!$CE200)+'2. Monitor Criteria'!$C$6,IF('1. Data'!$BW200=2,($Q200*'2. Monitor Criteria'!$C$4)+('2. Monitor Criteria'!$D$4*'1. Data'!$CE200)+'2. Monitor Criteria'!$D$6,IF('1. Data'!$BW200=5,($Q200*'2. Monitor Criteria'!$C$4)+('2. Monitor Criteria'!$D$4*'1. Data'!$CE200)+'2. Monitor Criteria'!$F$6,($Q200*'2. Monitor Criteria'!$C$4)+('2. Monitor Criteria'!$D$4*'1. Data'!$CE200)+'2. Monitor Criteria'!$E$6)))</f>
        <v>47.446370000000002</v>
      </c>
      <c r="CH200" s="51">
        <f>CD200-('2. Monitor Criteria'!$D$4*CE200)</f>
        <v>37.321079999999995</v>
      </c>
      <c r="CI200" s="49">
        <f>IF($BY200=0,CH200,IF($BY200=1,CH200-('2. Monitor Criteria'!$B$10*'1. Data'!CG200),CH200-('2. Monitor Criteria'!$C$10*'1. Data'!CG200)))</f>
        <v>37.321079999999995</v>
      </c>
      <c r="CJ200" s="51">
        <f>IF($CA200=TRUE,CI200-(CG200*'2. Monitor Criteria'!$E$10),CI200)</f>
        <v>37.321079999999995</v>
      </c>
      <c r="CK200" s="51">
        <f>IF($BZ200=TRUE,CJ200-('1. Data'!CG200*'2. Monitor Criteria'!$D$10),CJ200)</f>
        <v>34.948761499999996</v>
      </c>
    </row>
    <row r="201" spans="1:89" s="39" customFormat="1" ht="15.75" customHeight="1" x14ac:dyDescent="0.2">
      <c r="A201" s="39">
        <v>276</v>
      </c>
      <c r="B201" s="46" t="s">
        <v>430</v>
      </c>
      <c r="C201" s="46" t="s">
        <v>450</v>
      </c>
      <c r="D201" s="47">
        <v>42552</v>
      </c>
      <c r="E201" s="46" t="s">
        <v>74</v>
      </c>
      <c r="F201" s="46"/>
      <c r="G201" s="46" t="s">
        <v>1307</v>
      </c>
      <c r="H201" s="46" t="s">
        <v>75</v>
      </c>
      <c r="I201" s="46" t="s">
        <v>76</v>
      </c>
      <c r="J201" s="46"/>
      <c r="K201" s="46" t="s">
        <v>77</v>
      </c>
      <c r="L201" s="46"/>
      <c r="M201" s="48">
        <v>1000</v>
      </c>
      <c r="N201" s="48">
        <v>13.2</v>
      </c>
      <c r="O201" s="48">
        <v>23.5</v>
      </c>
      <c r="P201" s="48">
        <v>27</v>
      </c>
      <c r="Q201" s="48">
        <v>310.5</v>
      </c>
      <c r="R201" s="48">
        <v>1.78</v>
      </c>
      <c r="S201" s="48">
        <v>1440</v>
      </c>
      <c r="T201" s="48">
        <v>2560</v>
      </c>
      <c r="U201" s="48">
        <v>3.7</v>
      </c>
      <c r="V201" s="48">
        <v>11884</v>
      </c>
      <c r="W201" s="48">
        <v>60</v>
      </c>
      <c r="X201" s="48">
        <v>0.3</v>
      </c>
      <c r="Y201" s="46" t="s">
        <v>78</v>
      </c>
      <c r="Z201" s="46" t="s">
        <v>83</v>
      </c>
      <c r="AA201" s="46"/>
      <c r="AB201" s="46"/>
      <c r="AC201" s="46" t="s">
        <v>81</v>
      </c>
      <c r="AD201" s="46" t="s">
        <v>80</v>
      </c>
      <c r="AE201" s="46" t="s">
        <v>444</v>
      </c>
      <c r="AF201" s="46" t="s">
        <v>448</v>
      </c>
      <c r="AG201" s="46" t="s">
        <v>434</v>
      </c>
      <c r="AH201" s="46"/>
      <c r="AI201" s="46" t="s">
        <v>435</v>
      </c>
      <c r="AJ201" s="46" t="s">
        <v>83</v>
      </c>
      <c r="AK201" s="46" t="s">
        <v>94</v>
      </c>
      <c r="AL201" s="46" t="s">
        <v>448</v>
      </c>
      <c r="AM201" s="46" t="s">
        <v>83</v>
      </c>
      <c r="AN201" s="46" t="s">
        <v>83</v>
      </c>
      <c r="AO201" s="46" t="s">
        <v>83</v>
      </c>
      <c r="AP201" s="46" t="s">
        <v>91</v>
      </c>
      <c r="AQ201" s="46"/>
      <c r="AR201" s="46" t="s">
        <v>81</v>
      </c>
      <c r="AS201" s="46" t="s">
        <v>86</v>
      </c>
      <c r="AT201" s="46"/>
      <c r="AU201" s="46"/>
      <c r="AV201" s="46" t="s">
        <v>80</v>
      </c>
      <c r="AW201" s="46" t="s">
        <v>81</v>
      </c>
      <c r="AX201" s="48">
        <v>350</v>
      </c>
      <c r="AY201" s="48">
        <v>335.4</v>
      </c>
      <c r="AZ201" s="48">
        <v>211.9</v>
      </c>
      <c r="BA201" s="48">
        <v>200.3</v>
      </c>
      <c r="BB201" s="48">
        <v>13.79</v>
      </c>
      <c r="BC201" s="48">
        <v>25.25</v>
      </c>
      <c r="BD201" s="48">
        <v>23.97</v>
      </c>
      <c r="BE201" s="46"/>
      <c r="BF201" s="48">
        <v>0.39</v>
      </c>
      <c r="BG201" s="48">
        <v>0.38</v>
      </c>
      <c r="BH201" s="46"/>
      <c r="BI201" s="48">
        <v>0.37</v>
      </c>
      <c r="BJ201" s="48">
        <v>75.709999999999994</v>
      </c>
      <c r="BK201" s="46"/>
      <c r="BL201" s="48">
        <v>77.400000000000006</v>
      </c>
      <c r="BM201" s="48">
        <v>14.22</v>
      </c>
      <c r="BN201" s="48">
        <v>25.52</v>
      </c>
      <c r="BO201" s="48">
        <v>0.36</v>
      </c>
      <c r="BP201" s="48">
        <v>0.4</v>
      </c>
      <c r="BQ201" s="48">
        <v>0.38</v>
      </c>
      <c r="BR201" s="48">
        <v>24.2</v>
      </c>
      <c r="BS201" s="48">
        <v>76.45</v>
      </c>
      <c r="BT201" s="46"/>
      <c r="BU201" s="48">
        <v>0</v>
      </c>
      <c r="BV201" s="39">
        <v>276</v>
      </c>
      <c r="BW201" s="39">
        <f t="shared" si="18"/>
        <v>4</v>
      </c>
      <c r="BX201" s="39">
        <f>IF(COUNTIF($C$2:C201,C201)=1,1,0)</f>
        <v>1</v>
      </c>
      <c r="BY201" s="39">
        <f t="shared" si="19"/>
        <v>0</v>
      </c>
      <c r="BZ201" s="39" t="b">
        <f t="shared" si="20"/>
        <v>1</v>
      </c>
      <c r="CA201" s="39" t="b">
        <f t="array" ref="CA201">ISNUMBER(SEARCH("Touch Screen",$AI201))</f>
        <v>0</v>
      </c>
      <c r="CB201" s="39" t="b">
        <f t="array" ref="CB201">ISNUMBER(SEARCH("Occupancy Sensor",$AI201))</f>
        <v>0</v>
      </c>
      <c r="CC201" s="39" t="b">
        <f t="array" ref="CC201">ISNUMBER(SEARCH("Full Network Connectivity",$AI201))</f>
        <v>0</v>
      </c>
      <c r="CD201" s="49">
        <f t="shared" si="21"/>
        <v>75.712680000000006</v>
      </c>
      <c r="CE201" s="50">
        <f t="shared" si="23"/>
        <v>3.7</v>
      </c>
      <c r="CF201" s="39">
        <f t="shared" si="22"/>
        <v>4</v>
      </c>
      <c r="CG201" s="49">
        <f>IF($BW201=1,($Q201*'2. Monitor Criteria'!$C$4)+('2. Monitor Criteria'!$D$4*'1. Data'!$CE201)+'2. Monitor Criteria'!$C$6,IF('1. Data'!$BW201=2,($Q201*'2. Monitor Criteria'!$C$4)+('2. Monitor Criteria'!$D$4*'1. Data'!$CE201)+'2. Monitor Criteria'!$D$6,IF('1. Data'!$BW201=5,($Q201*'2. Monitor Criteria'!$C$4)+('2. Monitor Criteria'!$D$4*'1. Data'!$CE201)+'2. Monitor Criteria'!$F$6,($Q201*'2. Monitor Criteria'!$C$4)+('2. Monitor Criteria'!$D$4*'1. Data'!$CE201)+'2. Monitor Criteria'!$E$6)))</f>
        <v>61.4345</v>
      </c>
      <c r="CH201" s="51">
        <f>CD201-('2. Monitor Criteria'!$D$4*CE201)</f>
        <v>60.949680000000001</v>
      </c>
      <c r="CI201" s="49">
        <f>IF($BY201=0,CH201,IF($BY201=1,CH201-('2. Monitor Criteria'!$B$10*'1. Data'!CG201),CH201-('2. Monitor Criteria'!$C$10*'1. Data'!CG201)))</f>
        <v>60.949680000000001</v>
      </c>
      <c r="CJ201" s="51">
        <f>IF($CA201=TRUE,CI201-(CG201*'2. Monitor Criteria'!$E$10),CI201)</f>
        <v>60.949680000000001</v>
      </c>
      <c r="CK201" s="51">
        <f>IF($BZ201=TRUE,CJ201-('1. Data'!CG201*'2. Monitor Criteria'!$D$10),CJ201)</f>
        <v>57.877955</v>
      </c>
    </row>
    <row r="202" spans="1:89" s="39" customFormat="1" ht="15.75" customHeight="1" x14ac:dyDescent="0.2">
      <c r="A202" s="39">
        <v>279</v>
      </c>
      <c r="B202" s="46" t="s">
        <v>430</v>
      </c>
      <c r="C202" s="46" t="s">
        <v>455</v>
      </c>
      <c r="D202" s="47">
        <v>42552</v>
      </c>
      <c r="E202" s="46" t="s">
        <v>74</v>
      </c>
      <c r="F202" s="46"/>
      <c r="G202" s="46" t="s">
        <v>1307</v>
      </c>
      <c r="H202" s="46" t="s">
        <v>75</v>
      </c>
      <c r="I202" s="46" t="s">
        <v>88</v>
      </c>
      <c r="J202" s="46"/>
      <c r="K202" s="46" t="s">
        <v>77</v>
      </c>
      <c r="L202" s="46"/>
      <c r="M202" s="48">
        <v>1000</v>
      </c>
      <c r="N202" s="48">
        <v>14.8</v>
      </c>
      <c r="O202" s="48">
        <v>11.9</v>
      </c>
      <c r="P202" s="48">
        <v>19</v>
      </c>
      <c r="Q202" s="48">
        <v>227.1</v>
      </c>
      <c r="R202" s="48">
        <v>1.25</v>
      </c>
      <c r="S202" s="48">
        <v>1024</v>
      </c>
      <c r="T202" s="48">
        <v>1280</v>
      </c>
      <c r="U202" s="48">
        <v>1.3</v>
      </c>
      <c r="V202" s="48">
        <v>5768</v>
      </c>
      <c r="W202" s="48">
        <v>60</v>
      </c>
      <c r="X202" s="48">
        <v>0.3</v>
      </c>
      <c r="Y202" s="46" t="s">
        <v>83</v>
      </c>
      <c r="Z202" s="46" t="s">
        <v>83</v>
      </c>
      <c r="AA202" s="46"/>
      <c r="AB202" s="46"/>
      <c r="AC202" s="46" t="s">
        <v>81</v>
      </c>
      <c r="AD202" s="46" t="s">
        <v>80</v>
      </c>
      <c r="AE202" s="46" t="s">
        <v>93</v>
      </c>
      <c r="AF202" s="46"/>
      <c r="AG202" s="46" t="s">
        <v>456</v>
      </c>
      <c r="AH202" s="46" t="s">
        <v>457</v>
      </c>
      <c r="AI202" s="46" t="s">
        <v>435</v>
      </c>
      <c r="AJ202" s="46" t="s">
        <v>83</v>
      </c>
      <c r="AK202" s="46" t="s">
        <v>94</v>
      </c>
      <c r="AL202" s="46"/>
      <c r="AM202" s="46" t="s">
        <v>83</v>
      </c>
      <c r="AN202" s="46" t="s">
        <v>83</v>
      </c>
      <c r="AO202" s="46" t="s">
        <v>83</v>
      </c>
      <c r="AP202" s="46" t="s">
        <v>91</v>
      </c>
      <c r="AQ202" s="46"/>
      <c r="AR202" s="46" t="s">
        <v>81</v>
      </c>
      <c r="AS202" s="46" t="s">
        <v>86</v>
      </c>
      <c r="AT202" s="46"/>
      <c r="AU202" s="46"/>
      <c r="AV202" s="46" t="s">
        <v>80</v>
      </c>
      <c r="AW202" s="46" t="s">
        <v>81</v>
      </c>
      <c r="AX202" s="48">
        <v>250</v>
      </c>
      <c r="AY202" s="48">
        <v>255.7</v>
      </c>
      <c r="AZ202" s="48">
        <v>217.6</v>
      </c>
      <c r="BA202" s="48">
        <v>200.3</v>
      </c>
      <c r="BB202" s="48">
        <v>8.6999999999999993</v>
      </c>
      <c r="BC202" s="48">
        <v>13.93</v>
      </c>
      <c r="BD202" s="48">
        <v>12.22</v>
      </c>
      <c r="BE202" s="46"/>
      <c r="BF202" s="48">
        <v>0.32</v>
      </c>
      <c r="BG202" s="46"/>
      <c r="BH202" s="46"/>
      <c r="BI202" s="48">
        <v>0.21</v>
      </c>
      <c r="BJ202" s="48">
        <v>39.29</v>
      </c>
      <c r="BK202" s="46"/>
      <c r="BL202" s="48">
        <v>48.5</v>
      </c>
      <c r="BM202" s="48">
        <v>9.18</v>
      </c>
      <c r="BN202" s="48">
        <v>14.42</v>
      </c>
      <c r="BO202" s="48">
        <v>0.24</v>
      </c>
      <c r="BP202" s="48">
        <v>0.36</v>
      </c>
      <c r="BQ202" s="46"/>
      <c r="BR202" s="48">
        <v>12.62</v>
      </c>
      <c r="BS202" s="48">
        <v>40.71</v>
      </c>
      <c r="BT202" s="46"/>
      <c r="BU202" s="48">
        <v>0</v>
      </c>
      <c r="BV202" s="39">
        <v>279</v>
      </c>
      <c r="BW202" s="39">
        <f t="shared" si="18"/>
        <v>3</v>
      </c>
      <c r="BX202" s="39">
        <f>IF(COUNTIF($C$2:C202,C202)=1,1,0)</f>
        <v>1</v>
      </c>
      <c r="BY202" s="39">
        <f t="shared" si="19"/>
        <v>0</v>
      </c>
      <c r="BZ202" s="39" t="b">
        <f t="shared" si="20"/>
        <v>1</v>
      </c>
      <c r="CA202" s="39" t="b">
        <f t="array" ref="CA202">ISNUMBER(SEARCH("Touch Screen",$AI202))</f>
        <v>0</v>
      </c>
      <c r="CB202" s="39" t="b">
        <f t="array" ref="CB202">ISNUMBER(SEARCH("Occupancy Sensor",$AI202))</f>
        <v>0</v>
      </c>
      <c r="CC202" s="39" t="b">
        <f t="array" ref="CC202">ISNUMBER(SEARCH("Full Network Connectivity",$AI202))</f>
        <v>0</v>
      </c>
      <c r="CD202" s="49">
        <f t="shared" si="21"/>
        <v>39.288600000000002</v>
      </c>
      <c r="CE202" s="50">
        <f t="shared" si="23"/>
        <v>1.3</v>
      </c>
      <c r="CF202" s="39">
        <f t="shared" si="22"/>
        <v>1</v>
      </c>
      <c r="CG202" s="49">
        <f>IF($BW202=1,($Q202*'2. Monitor Criteria'!$C$4)+('2. Monitor Criteria'!$D$4*'1. Data'!$CE202)+'2. Monitor Criteria'!$C$6,IF('1. Data'!$BW202=2,($Q202*'2. Monitor Criteria'!$C$4)+('2. Monitor Criteria'!$D$4*'1. Data'!$CE202)+'2. Monitor Criteria'!$D$6,IF('1. Data'!$BW202=5,($Q202*'2. Monitor Criteria'!$C$4)+('2. Monitor Criteria'!$D$4*'1. Data'!$CE202)+'2. Monitor Criteria'!$F$6,($Q202*'2. Monitor Criteria'!$C$4)+('2. Monitor Criteria'!$D$4*'1. Data'!$CE202)+'2. Monitor Criteria'!$E$6)))</f>
        <v>41.600300000000004</v>
      </c>
      <c r="CH202" s="51">
        <f>CD202-('2. Monitor Criteria'!$D$4*CE202)</f>
        <v>34.101600000000005</v>
      </c>
      <c r="CI202" s="49">
        <f>IF($BY202=0,CH202,IF($BY202=1,CH202-('2. Monitor Criteria'!$B$10*'1. Data'!CG202),CH202-('2. Monitor Criteria'!$C$10*'1. Data'!CG202)))</f>
        <v>34.101600000000005</v>
      </c>
      <c r="CJ202" s="51">
        <f>IF($CA202=TRUE,CI202-(CG202*'2. Monitor Criteria'!$E$10),CI202)</f>
        <v>34.101600000000005</v>
      </c>
      <c r="CK202" s="51">
        <f>IF($BZ202=TRUE,CJ202-('1. Data'!CG202*'2. Monitor Criteria'!$D$10),CJ202)</f>
        <v>32.021585000000002</v>
      </c>
    </row>
    <row r="203" spans="1:89" s="39" customFormat="1" ht="15.75" customHeight="1" x14ac:dyDescent="0.2">
      <c r="A203" s="39">
        <v>280</v>
      </c>
      <c r="B203" s="46" t="s">
        <v>430</v>
      </c>
      <c r="C203" s="46" t="s">
        <v>458</v>
      </c>
      <c r="D203" s="47">
        <v>42552</v>
      </c>
      <c r="E203" s="46" t="s">
        <v>74</v>
      </c>
      <c r="F203" s="46"/>
      <c r="G203" s="46" t="s">
        <v>1307</v>
      </c>
      <c r="H203" s="46" t="s">
        <v>75</v>
      </c>
      <c r="I203" s="46" t="s">
        <v>76</v>
      </c>
      <c r="J203" s="46"/>
      <c r="K203" s="46" t="s">
        <v>77</v>
      </c>
      <c r="L203" s="46"/>
      <c r="M203" s="48">
        <v>1000</v>
      </c>
      <c r="N203" s="48">
        <v>14.8</v>
      </c>
      <c r="O203" s="48">
        <v>11.9</v>
      </c>
      <c r="P203" s="48">
        <v>19</v>
      </c>
      <c r="Q203" s="48">
        <v>227.1</v>
      </c>
      <c r="R203" s="48">
        <v>1.25</v>
      </c>
      <c r="S203" s="48">
        <v>1024</v>
      </c>
      <c r="T203" s="48">
        <v>1280</v>
      </c>
      <c r="U203" s="48">
        <v>1.3</v>
      </c>
      <c r="V203" s="48">
        <v>5768</v>
      </c>
      <c r="W203" s="48">
        <v>60</v>
      </c>
      <c r="X203" s="48">
        <v>40.299999999999997</v>
      </c>
      <c r="Y203" s="46" t="s">
        <v>83</v>
      </c>
      <c r="Z203" s="46" t="s">
        <v>83</v>
      </c>
      <c r="AA203" s="46"/>
      <c r="AB203" s="46"/>
      <c r="AC203" s="46" t="s">
        <v>81</v>
      </c>
      <c r="AD203" s="46" t="s">
        <v>80</v>
      </c>
      <c r="AE203" s="46" t="s">
        <v>440</v>
      </c>
      <c r="AF203" s="46" t="s">
        <v>459</v>
      </c>
      <c r="AG203" s="46" t="s">
        <v>434</v>
      </c>
      <c r="AH203" s="46"/>
      <c r="AI203" s="46" t="s">
        <v>435</v>
      </c>
      <c r="AJ203" s="46" t="s">
        <v>83</v>
      </c>
      <c r="AK203" s="46" t="s">
        <v>94</v>
      </c>
      <c r="AL203" s="46" t="s">
        <v>459</v>
      </c>
      <c r="AM203" s="46" t="s">
        <v>83</v>
      </c>
      <c r="AN203" s="46" t="s">
        <v>83</v>
      </c>
      <c r="AO203" s="46" t="s">
        <v>83</v>
      </c>
      <c r="AP203" s="46" t="s">
        <v>91</v>
      </c>
      <c r="AQ203" s="46"/>
      <c r="AR203" s="46" t="s">
        <v>81</v>
      </c>
      <c r="AS203" s="46" t="s">
        <v>86</v>
      </c>
      <c r="AT203" s="46"/>
      <c r="AU203" s="46"/>
      <c r="AV203" s="46" t="s">
        <v>80</v>
      </c>
      <c r="AW203" s="46" t="s">
        <v>81</v>
      </c>
      <c r="AX203" s="48">
        <v>250</v>
      </c>
      <c r="AY203" s="48">
        <v>303.7</v>
      </c>
      <c r="AZ203" s="48">
        <v>251.7</v>
      </c>
      <c r="BA203" s="48">
        <v>200.6</v>
      </c>
      <c r="BB203" s="48">
        <v>7.54</v>
      </c>
      <c r="BC203" s="48">
        <v>14.18</v>
      </c>
      <c r="BD203" s="48">
        <v>11.02</v>
      </c>
      <c r="BE203" s="46"/>
      <c r="BF203" s="48">
        <v>0.32</v>
      </c>
      <c r="BG203" s="46"/>
      <c r="BH203" s="46"/>
      <c r="BI203" s="48">
        <v>0.22</v>
      </c>
      <c r="BJ203" s="48">
        <v>35.630000000000003</v>
      </c>
      <c r="BK203" s="46"/>
      <c r="BL203" s="48">
        <v>48.5</v>
      </c>
      <c r="BM203" s="48">
        <v>7.96</v>
      </c>
      <c r="BN203" s="48">
        <v>15.03</v>
      </c>
      <c r="BO203" s="48">
        <v>0.25</v>
      </c>
      <c r="BP203" s="48">
        <v>0.36</v>
      </c>
      <c r="BQ203" s="46"/>
      <c r="BR203" s="48">
        <v>11.55</v>
      </c>
      <c r="BS203" s="48">
        <v>37.44</v>
      </c>
      <c r="BT203" s="46"/>
      <c r="BU203" s="48">
        <v>0</v>
      </c>
      <c r="BV203" s="39">
        <v>280</v>
      </c>
      <c r="BW203" s="39">
        <f t="shared" si="18"/>
        <v>3</v>
      </c>
      <c r="BX203" s="39">
        <f>IF(COUNTIF($C$2:C203,C203)=1,1,0)</f>
        <v>1</v>
      </c>
      <c r="BY203" s="39">
        <f t="shared" si="19"/>
        <v>0</v>
      </c>
      <c r="BZ203" s="39" t="b">
        <f t="shared" si="20"/>
        <v>1</v>
      </c>
      <c r="CA203" s="39" t="b">
        <f t="array" ref="CA203">ISNUMBER(SEARCH("Touch Screen",$AI203))</f>
        <v>0</v>
      </c>
      <c r="CB203" s="39" t="b">
        <f t="array" ref="CB203">ISNUMBER(SEARCH("Occupancy Sensor",$AI203))</f>
        <v>0</v>
      </c>
      <c r="CC203" s="39" t="b">
        <f t="array" ref="CC203">ISNUMBER(SEARCH("Full Network Connectivity",$AI203))</f>
        <v>0</v>
      </c>
      <c r="CD203" s="49">
        <f t="shared" si="21"/>
        <v>35.609399999999994</v>
      </c>
      <c r="CE203" s="50">
        <f t="shared" si="23"/>
        <v>1.3</v>
      </c>
      <c r="CF203" s="39">
        <f t="shared" si="22"/>
        <v>1</v>
      </c>
      <c r="CG203" s="49">
        <f>IF($BW203=1,($Q203*'2. Monitor Criteria'!$C$4)+('2. Monitor Criteria'!$D$4*'1. Data'!$CE203)+'2. Monitor Criteria'!$C$6,IF('1. Data'!$BW203=2,($Q203*'2. Monitor Criteria'!$C$4)+('2. Monitor Criteria'!$D$4*'1. Data'!$CE203)+'2. Monitor Criteria'!$D$6,IF('1. Data'!$BW203=5,($Q203*'2. Monitor Criteria'!$C$4)+('2. Monitor Criteria'!$D$4*'1. Data'!$CE203)+'2. Monitor Criteria'!$F$6,($Q203*'2. Monitor Criteria'!$C$4)+('2. Monitor Criteria'!$D$4*'1. Data'!$CE203)+'2. Monitor Criteria'!$E$6)))</f>
        <v>41.600300000000004</v>
      </c>
      <c r="CH203" s="51">
        <f>CD203-('2. Monitor Criteria'!$D$4*CE203)</f>
        <v>30.422399999999993</v>
      </c>
      <c r="CI203" s="49">
        <f>IF($BY203=0,CH203,IF($BY203=1,CH203-('2. Monitor Criteria'!$B$10*'1. Data'!CG203),CH203-('2. Monitor Criteria'!$C$10*'1. Data'!CG203)))</f>
        <v>30.422399999999993</v>
      </c>
      <c r="CJ203" s="51">
        <f>IF($CA203=TRUE,CI203-(CG203*'2. Monitor Criteria'!$E$10),CI203)</f>
        <v>30.422399999999993</v>
      </c>
      <c r="CK203" s="51">
        <f>IF($BZ203=TRUE,CJ203-('1. Data'!CG203*'2. Monitor Criteria'!$D$10),CJ203)</f>
        <v>28.342384999999993</v>
      </c>
    </row>
    <row r="204" spans="1:89" s="39" customFormat="1" ht="15.75" customHeight="1" x14ac:dyDescent="0.2">
      <c r="A204" s="39">
        <v>281</v>
      </c>
      <c r="B204" s="46" t="s">
        <v>430</v>
      </c>
      <c r="C204" s="46" t="s">
        <v>460</v>
      </c>
      <c r="D204" s="47">
        <v>42552</v>
      </c>
      <c r="E204" s="46" t="s">
        <v>74</v>
      </c>
      <c r="F204" s="46"/>
      <c r="G204" s="46" t="s">
        <v>1307</v>
      </c>
      <c r="H204" s="46" t="s">
        <v>75</v>
      </c>
      <c r="I204" s="46" t="s">
        <v>76</v>
      </c>
      <c r="J204" s="46"/>
      <c r="K204" s="46" t="s">
        <v>77</v>
      </c>
      <c r="L204" s="46"/>
      <c r="M204" s="48">
        <v>1000</v>
      </c>
      <c r="N204" s="48">
        <v>14.8</v>
      </c>
      <c r="O204" s="48">
        <v>11.9</v>
      </c>
      <c r="P204" s="48">
        <v>19</v>
      </c>
      <c r="Q204" s="48">
        <v>174.2</v>
      </c>
      <c r="R204" s="48">
        <v>1.25</v>
      </c>
      <c r="S204" s="48">
        <v>1024</v>
      </c>
      <c r="T204" s="48">
        <v>1280</v>
      </c>
      <c r="U204" s="48">
        <v>1.3</v>
      </c>
      <c r="V204" s="48">
        <v>7520</v>
      </c>
      <c r="W204" s="48">
        <v>60</v>
      </c>
      <c r="X204" s="48">
        <v>72</v>
      </c>
      <c r="Y204" s="46" t="s">
        <v>83</v>
      </c>
      <c r="Z204" s="46" t="s">
        <v>83</v>
      </c>
      <c r="AA204" s="46"/>
      <c r="AB204" s="46"/>
      <c r="AC204" s="46" t="s">
        <v>81</v>
      </c>
      <c r="AD204" s="46" t="s">
        <v>80</v>
      </c>
      <c r="AE204" s="46" t="s">
        <v>440</v>
      </c>
      <c r="AF204" s="46" t="s">
        <v>438</v>
      </c>
      <c r="AG204" s="46" t="s">
        <v>434</v>
      </c>
      <c r="AH204" s="46"/>
      <c r="AI204" s="46" t="s">
        <v>435</v>
      </c>
      <c r="AJ204" s="46" t="s">
        <v>83</v>
      </c>
      <c r="AK204" s="46" t="s">
        <v>94</v>
      </c>
      <c r="AL204" s="46" t="s">
        <v>438</v>
      </c>
      <c r="AM204" s="46" t="s">
        <v>83</v>
      </c>
      <c r="AN204" s="46" t="s">
        <v>83</v>
      </c>
      <c r="AO204" s="46" t="s">
        <v>83</v>
      </c>
      <c r="AP204" s="46" t="s">
        <v>91</v>
      </c>
      <c r="AQ204" s="46"/>
      <c r="AR204" s="46" t="s">
        <v>81</v>
      </c>
      <c r="AS204" s="46" t="s">
        <v>86</v>
      </c>
      <c r="AT204" s="46"/>
      <c r="AU204" s="46"/>
      <c r="AV204" s="46" t="s">
        <v>80</v>
      </c>
      <c r="AW204" s="46" t="s">
        <v>81</v>
      </c>
      <c r="AX204" s="48">
        <v>250</v>
      </c>
      <c r="AY204" s="48">
        <v>250</v>
      </c>
      <c r="AZ204" s="48">
        <v>209.4</v>
      </c>
      <c r="BA204" s="48">
        <v>200.1</v>
      </c>
      <c r="BB204" s="48">
        <v>5.32</v>
      </c>
      <c r="BC204" s="48">
        <v>8.5299999999999994</v>
      </c>
      <c r="BD204" s="48">
        <v>10.84</v>
      </c>
      <c r="BE204" s="46"/>
      <c r="BF204" s="48">
        <v>1.04</v>
      </c>
      <c r="BG204" s="46"/>
      <c r="BH204" s="46"/>
      <c r="BI204" s="48">
        <v>0.08</v>
      </c>
      <c r="BJ204" s="48">
        <v>39.130000000000003</v>
      </c>
      <c r="BK204" s="46"/>
      <c r="BL204" s="48">
        <v>46.3</v>
      </c>
      <c r="BM204" s="48">
        <v>5.31</v>
      </c>
      <c r="BN204" s="48">
        <v>8.9600000000000009</v>
      </c>
      <c r="BO204" s="48">
        <v>0.12</v>
      </c>
      <c r="BP204" s="48">
        <v>1.3</v>
      </c>
      <c r="BQ204" s="46"/>
      <c r="BR204" s="48">
        <v>11.62</v>
      </c>
      <c r="BS204" s="48">
        <v>43.05</v>
      </c>
      <c r="BT204" s="46"/>
      <c r="BU204" s="48">
        <v>0</v>
      </c>
      <c r="BV204" s="39">
        <v>281</v>
      </c>
      <c r="BW204" s="39">
        <f t="shared" si="18"/>
        <v>2</v>
      </c>
      <c r="BX204" s="39">
        <f>IF(COUNTIF($C$2:C204,C204)=1,1,0)</f>
        <v>1</v>
      </c>
      <c r="BY204" s="39">
        <f t="shared" si="19"/>
        <v>0</v>
      </c>
      <c r="BZ204" s="39" t="b">
        <f t="shared" si="20"/>
        <v>1</v>
      </c>
      <c r="CA204" s="39" t="b">
        <f t="array" ref="CA204">ISNUMBER(SEARCH("Touch Screen",$AI204))</f>
        <v>0</v>
      </c>
      <c r="CB204" s="39" t="b">
        <f t="array" ref="CB204">ISNUMBER(SEARCH("Occupancy Sensor",$AI204))</f>
        <v>0</v>
      </c>
      <c r="CC204" s="39" t="b">
        <f t="array" ref="CC204">ISNUMBER(SEARCH("Full Network Connectivity",$AI204))</f>
        <v>0</v>
      </c>
      <c r="CD204" s="49">
        <f t="shared" si="21"/>
        <v>39.157199999999996</v>
      </c>
      <c r="CE204" s="50">
        <f t="shared" si="23"/>
        <v>1.3</v>
      </c>
      <c r="CF204" s="39">
        <f t="shared" si="22"/>
        <v>1</v>
      </c>
      <c r="CG204" s="49">
        <f>IF($BW204=1,($Q204*'2. Monitor Criteria'!$C$4)+('2. Monitor Criteria'!$D$4*'1. Data'!$CE204)+'2. Monitor Criteria'!$C$6,IF('1. Data'!$BW204=2,($Q204*'2. Monitor Criteria'!$C$4)+('2. Monitor Criteria'!$D$4*'1. Data'!$CE204)+'2. Monitor Criteria'!$D$6,IF('1. Data'!$BW204=5,($Q204*'2. Monitor Criteria'!$C$4)+('2. Monitor Criteria'!$D$4*'1. Data'!$CE204)+'2. Monitor Criteria'!$F$6,($Q204*'2. Monitor Criteria'!$C$4)+('2. Monitor Criteria'!$D$4*'1. Data'!$CE204)+'2. Monitor Criteria'!$E$6)))</f>
        <v>36.623599999999996</v>
      </c>
      <c r="CH204" s="51">
        <f>CD204-('2. Monitor Criteria'!$D$4*CE204)</f>
        <v>33.970199999999998</v>
      </c>
      <c r="CI204" s="49">
        <f>IF($BY204=0,CH204,IF($BY204=1,CH204-('2. Monitor Criteria'!$B$10*'1. Data'!CG204),CH204-('2. Monitor Criteria'!$C$10*'1. Data'!CG204)))</f>
        <v>33.970199999999998</v>
      </c>
      <c r="CJ204" s="51">
        <f>IF($CA204=TRUE,CI204-(CG204*'2. Monitor Criteria'!$E$10),CI204)</f>
        <v>33.970199999999998</v>
      </c>
      <c r="CK204" s="51">
        <f>IF($BZ204=TRUE,CJ204-('1. Data'!CG204*'2. Monitor Criteria'!$D$10),CJ204)</f>
        <v>32.139020000000002</v>
      </c>
    </row>
    <row r="205" spans="1:89" s="39" customFormat="1" ht="15.75" customHeight="1" x14ac:dyDescent="0.2">
      <c r="A205" s="39">
        <v>282</v>
      </c>
      <c r="B205" s="46" t="s">
        <v>430</v>
      </c>
      <c r="C205" s="46" t="s">
        <v>461</v>
      </c>
      <c r="D205" s="47">
        <v>42552</v>
      </c>
      <c r="E205" s="46" t="s">
        <v>74</v>
      </c>
      <c r="F205" s="46"/>
      <c r="G205" s="46" t="s">
        <v>1307</v>
      </c>
      <c r="H205" s="46" t="s">
        <v>75</v>
      </c>
      <c r="I205" s="46" t="s">
        <v>76</v>
      </c>
      <c r="J205" s="46"/>
      <c r="K205" s="46" t="s">
        <v>77</v>
      </c>
      <c r="L205" s="46"/>
      <c r="M205" s="48">
        <v>1000</v>
      </c>
      <c r="N205" s="48">
        <v>12.8</v>
      </c>
      <c r="O205" s="48">
        <v>17</v>
      </c>
      <c r="P205" s="48">
        <v>21.3</v>
      </c>
      <c r="Q205" s="48">
        <v>217.6</v>
      </c>
      <c r="R205" s="48">
        <v>1.32</v>
      </c>
      <c r="S205" s="48">
        <v>1200</v>
      </c>
      <c r="T205" s="48">
        <v>1600</v>
      </c>
      <c r="U205" s="48">
        <v>1.9</v>
      </c>
      <c r="V205" s="48">
        <v>8824</v>
      </c>
      <c r="W205" s="48">
        <v>60</v>
      </c>
      <c r="X205" s="48">
        <v>32.799999999999997</v>
      </c>
      <c r="Y205" s="46" t="s">
        <v>83</v>
      </c>
      <c r="Z205" s="46" t="s">
        <v>83</v>
      </c>
      <c r="AA205" s="46"/>
      <c r="AB205" s="46"/>
      <c r="AC205" s="46" t="s">
        <v>81</v>
      </c>
      <c r="AD205" s="46" t="s">
        <v>80</v>
      </c>
      <c r="AE205" s="46" t="s">
        <v>437</v>
      </c>
      <c r="AF205" s="46" t="s">
        <v>438</v>
      </c>
      <c r="AG205" s="46" t="s">
        <v>462</v>
      </c>
      <c r="AH205" s="46" t="s">
        <v>457</v>
      </c>
      <c r="AI205" s="46" t="s">
        <v>435</v>
      </c>
      <c r="AJ205" s="46" t="s">
        <v>83</v>
      </c>
      <c r="AK205" s="46" t="s">
        <v>94</v>
      </c>
      <c r="AL205" s="46" t="s">
        <v>438</v>
      </c>
      <c r="AM205" s="46" t="s">
        <v>83</v>
      </c>
      <c r="AN205" s="46" t="s">
        <v>83</v>
      </c>
      <c r="AO205" s="46" t="s">
        <v>83</v>
      </c>
      <c r="AP205" s="46" t="s">
        <v>91</v>
      </c>
      <c r="AQ205" s="46"/>
      <c r="AR205" s="46" t="s">
        <v>81</v>
      </c>
      <c r="AS205" s="46" t="s">
        <v>86</v>
      </c>
      <c r="AT205" s="46"/>
      <c r="AU205" s="46"/>
      <c r="AV205" s="46" t="s">
        <v>80</v>
      </c>
      <c r="AW205" s="46" t="s">
        <v>81</v>
      </c>
      <c r="AX205" s="48">
        <v>420</v>
      </c>
      <c r="AY205" s="48">
        <v>428.2</v>
      </c>
      <c r="AZ205" s="48">
        <v>421.9</v>
      </c>
      <c r="BA205" s="48">
        <v>200.7</v>
      </c>
      <c r="BB205" s="48">
        <v>15.97</v>
      </c>
      <c r="BC205" s="48">
        <v>22.95</v>
      </c>
      <c r="BD205" s="48">
        <v>12.92</v>
      </c>
      <c r="BE205" s="46"/>
      <c r="BF205" s="48">
        <v>0.13</v>
      </c>
      <c r="BG205" s="46"/>
      <c r="BH205" s="46"/>
      <c r="BI205" s="48">
        <v>0.06</v>
      </c>
      <c r="BJ205" s="48">
        <v>40.340000000000003</v>
      </c>
      <c r="BK205" s="46"/>
      <c r="BL205" s="48">
        <v>52.1</v>
      </c>
      <c r="BM205" s="48">
        <v>15.86</v>
      </c>
      <c r="BN205" s="48">
        <v>23.1</v>
      </c>
      <c r="BO205" s="48">
        <v>0.13</v>
      </c>
      <c r="BP205" s="48">
        <v>0.15</v>
      </c>
      <c r="BQ205" s="46"/>
      <c r="BR205" s="48">
        <v>13.6</v>
      </c>
      <c r="BS205" s="48">
        <v>42.52</v>
      </c>
      <c r="BT205" s="46"/>
      <c r="BU205" s="48">
        <v>0</v>
      </c>
      <c r="BV205" s="39">
        <v>282</v>
      </c>
      <c r="BW205" s="39">
        <f t="shared" si="18"/>
        <v>2</v>
      </c>
      <c r="BX205" s="39">
        <f>IF(COUNTIF($C$2:C205,C205)=1,1,0)</f>
        <v>1</v>
      </c>
      <c r="BY205" s="39">
        <f t="shared" si="19"/>
        <v>0</v>
      </c>
      <c r="BZ205" s="39" t="b">
        <f t="shared" si="20"/>
        <v>1</v>
      </c>
      <c r="CA205" s="39" t="b">
        <f t="array" ref="CA205">ISNUMBER(SEARCH("Touch Screen",$AI205))</f>
        <v>0</v>
      </c>
      <c r="CB205" s="39" t="b">
        <f t="array" ref="CB205">ISNUMBER(SEARCH("Occupancy Sensor",$AI205))</f>
        <v>0</v>
      </c>
      <c r="CC205" s="39" t="b">
        <f t="array" ref="CC205">ISNUMBER(SEARCH("Full Network Connectivity",$AI205))</f>
        <v>0</v>
      </c>
      <c r="CD205" s="49">
        <f t="shared" si="21"/>
        <v>40.352939999999997</v>
      </c>
      <c r="CE205" s="50">
        <f t="shared" si="23"/>
        <v>1.9</v>
      </c>
      <c r="CF205" s="39">
        <f t="shared" si="22"/>
        <v>2</v>
      </c>
      <c r="CG205" s="49">
        <f>IF($BW205=1,($Q205*'2. Monitor Criteria'!$C$4)+('2. Monitor Criteria'!$D$4*'1. Data'!$CE205)+'2. Monitor Criteria'!$C$6,IF('1. Data'!$BW205=2,($Q205*'2. Monitor Criteria'!$C$4)+('2. Monitor Criteria'!$D$4*'1. Data'!$CE205)+'2. Monitor Criteria'!$D$6,IF('1. Data'!$BW205=5,($Q205*'2. Monitor Criteria'!$C$4)+('2. Monitor Criteria'!$D$4*'1. Data'!$CE205)+'2. Monitor Criteria'!$F$6,($Q205*'2. Monitor Criteria'!$C$4)+('2. Monitor Criteria'!$D$4*'1. Data'!$CE205)+'2. Monitor Criteria'!$E$6)))</f>
        <v>44.355799999999995</v>
      </c>
      <c r="CH205" s="51">
        <f>CD205-('2. Monitor Criteria'!$D$4*CE205)</f>
        <v>32.771939999999994</v>
      </c>
      <c r="CI205" s="49">
        <f>IF($BY205=0,CH205,IF($BY205=1,CH205-('2. Monitor Criteria'!$B$10*'1. Data'!CG205),CH205-('2. Monitor Criteria'!$C$10*'1. Data'!CG205)))</f>
        <v>32.771939999999994</v>
      </c>
      <c r="CJ205" s="51">
        <f>IF($CA205=TRUE,CI205-(CG205*'2. Monitor Criteria'!$E$10),CI205)</f>
        <v>32.771939999999994</v>
      </c>
      <c r="CK205" s="51">
        <f>IF($BZ205=TRUE,CJ205-('1. Data'!CG205*'2. Monitor Criteria'!$D$10),CJ205)</f>
        <v>30.554149999999993</v>
      </c>
    </row>
    <row r="206" spans="1:89" s="39" customFormat="1" ht="15.75" customHeight="1" x14ac:dyDescent="0.2">
      <c r="A206" s="39">
        <v>286</v>
      </c>
      <c r="B206" s="46" t="s">
        <v>463</v>
      </c>
      <c r="C206" s="46" t="s">
        <v>464</v>
      </c>
      <c r="D206" s="47">
        <v>42520</v>
      </c>
      <c r="E206" s="46" t="s">
        <v>74</v>
      </c>
      <c r="F206" s="46" t="s">
        <v>103</v>
      </c>
      <c r="G206" s="46" t="s">
        <v>1307</v>
      </c>
      <c r="H206" s="46" t="s">
        <v>75</v>
      </c>
      <c r="I206" s="46" t="s">
        <v>85</v>
      </c>
      <c r="J206" s="46" t="s">
        <v>119</v>
      </c>
      <c r="K206" s="46" t="s">
        <v>77</v>
      </c>
      <c r="L206" s="46" t="s">
        <v>103</v>
      </c>
      <c r="M206" s="48">
        <v>1000</v>
      </c>
      <c r="N206" s="48">
        <v>10.5</v>
      </c>
      <c r="O206" s="48">
        <v>18.7</v>
      </c>
      <c r="P206" s="48">
        <v>21.5</v>
      </c>
      <c r="Q206" s="48">
        <v>197.52</v>
      </c>
      <c r="R206" s="48">
        <v>1.78</v>
      </c>
      <c r="S206" s="48">
        <v>1080</v>
      </c>
      <c r="T206" s="48">
        <v>1920</v>
      </c>
      <c r="U206" s="48">
        <v>2.1</v>
      </c>
      <c r="V206" s="48">
        <v>10498</v>
      </c>
      <c r="W206" s="48">
        <v>60</v>
      </c>
      <c r="X206" s="48">
        <v>33.1</v>
      </c>
      <c r="Y206" s="46" t="s">
        <v>78</v>
      </c>
      <c r="Z206" s="46" t="s">
        <v>83</v>
      </c>
      <c r="AA206" s="46"/>
      <c r="AB206" s="46"/>
      <c r="AC206" s="46" t="s">
        <v>81</v>
      </c>
      <c r="AD206" s="46" t="s">
        <v>80</v>
      </c>
      <c r="AE206" s="46" t="s">
        <v>432</v>
      </c>
      <c r="AF206" s="46" t="s">
        <v>399</v>
      </c>
      <c r="AG206" s="46" t="s">
        <v>99</v>
      </c>
      <c r="AH206" s="46" t="s">
        <v>103</v>
      </c>
      <c r="AI206" s="46" t="s">
        <v>99</v>
      </c>
      <c r="AJ206" s="46" t="s">
        <v>83</v>
      </c>
      <c r="AK206" s="46" t="s">
        <v>85</v>
      </c>
      <c r="AL206" s="46" t="s">
        <v>399</v>
      </c>
      <c r="AM206" s="46" t="s">
        <v>83</v>
      </c>
      <c r="AN206" s="46" t="s">
        <v>83</v>
      </c>
      <c r="AO206" s="46" t="s">
        <v>83</v>
      </c>
      <c r="AP206" s="46" t="s">
        <v>91</v>
      </c>
      <c r="AQ206" s="46" t="s">
        <v>103</v>
      </c>
      <c r="AR206" s="46" t="s">
        <v>81</v>
      </c>
      <c r="AS206" s="46" t="s">
        <v>86</v>
      </c>
      <c r="AT206" s="46" t="s">
        <v>103</v>
      </c>
      <c r="AU206" s="48">
        <v>0</v>
      </c>
      <c r="AV206" s="46" t="s">
        <v>81</v>
      </c>
      <c r="AW206" s="46" t="s">
        <v>80</v>
      </c>
      <c r="AX206" s="48">
        <v>250</v>
      </c>
      <c r="AY206" s="48">
        <v>247.6</v>
      </c>
      <c r="AZ206" s="48">
        <v>176.7</v>
      </c>
      <c r="BA206" s="48">
        <v>200</v>
      </c>
      <c r="BB206" s="46"/>
      <c r="BC206" s="46"/>
      <c r="BD206" s="48">
        <v>15.69</v>
      </c>
      <c r="BE206" s="46"/>
      <c r="BF206" s="48">
        <v>0.25</v>
      </c>
      <c r="BG206" s="48">
        <v>0.25</v>
      </c>
      <c r="BH206" s="46"/>
      <c r="BI206" s="48">
        <v>0.21</v>
      </c>
      <c r="BJ206" s="48">
        <v>49.52</v>
      </c>
      <c r="BK206" s="48">
        <v>49.52</v>
      </c>
      <c r="BL206" s="48">
        <v>50.6</v>
      </c>
      <c r="BM206" s="46"/>
      <c r="BN206" s="46"/>
      <c r="BO206" s="48">
        <v>0.26</v>
      </c>
      <c r="BP206" s="48">
        <v>0.31</v>
      </c>
      <c r="BQ206" s="48">
        <v>0.31</v>
      </c>
      <c r="BR206" s="48">
        <v>15.74</v>
      </c>
      <c r="BS206" s="48">
        <v>50.04</v>
      </c>
      <c r="BT206" s="46"/>
      <c r="BU206" s="48">
        <v>0</v>
      </c>
      <c r="BV206" s="39">
        <v>286</v>
      </c>
      <c r="BW206" s="39">
        <f t="shared" si="18"/>
        <v>2</v>
      </c>
      <c r="BX206" s="39">
        <f>IF(COUNTIF($C$2:C206,C206)=1,1,0)</f>
        <v>1</v>
      </c>
      <c r="BY206" s="39">
        <f t="shared" si="19"/>
        <v>0</v>
      </c>
      <c r="BZ206" s="39" t="b">
        <f t="shared" si="20"/>
        <v>0</v>
      </c>
      <c r="CA206" s="39" t="b">
        <f t="array" ref="CA206">ISNUMBER(SEARCH("Touch Screen",$AI206))</f>
        <v>0</v>
      </c>
      <c r="CB206" s="39" t="b">
        <f t="array" ref="CB206">ISNUMBER(SEARCH("Occupancy Sensor",$AI206))</f>
        <v>0</v>
      </c>
      <c r="CC206" s="39" t="b">
        <f t="array" ref="CC206">ISNUMBER(SEARCH("Full Network Connectivity",$AI206))</f>
        <v>0</v>
      </c>
      <c r="CD206" s="49">
        <f t="shared" si="21"/>
        <v>49.529039999999988</v>
      </c>
      <c r="CE206" s="50">
        <f t="shared" si="23"/>
        <v>2.1</v>
      </c>
      <c r="CF206" s="39">
        <f t="shared" si="22"/>
        <v>2</v>
      </c>
      <c r="CG206" s="49">
        <f>IF($BW206=1,($Q206*'2. Monitor Criteria'!$C$4)+('2. Monitor Criteria'!$D$4*'1. Data'!$CE206)+'2. Monitor Criteria'!$C$6,IF('1. Data'!$BW206=2,($Q206*'2. Monitor Criteria'!$C$4)+('2. Monitor Criteria'!$D$4*'1. Data'!$CE206)+'2. Monitor Criteria'!$D$6,IF('1. Data'!$BW206=5,($Q206*'2. Monitor Criteria'!$C$4)+('2. Monitor Criteria'!$D$4*'1. Data'!$CE206)+'2. Monitor Criteria'!$F$6,($Q206*'2. Monitor Criteria'!$C$4)+('2. Monitor Criteria'!$D$4*'1. Data'!$CE206)+'2. Monitor Criteria'!$E$6)))</f>
        <v>42.683959999999999</v>
      </c>
      <c r="CH206" s="51">
        <f>CD206-('2. Monitor Criteria'!$D$4*CE206)</f>
        <v>41.15003999999999</v>
      </c>
      <c r="CI206" s="49">
        <f>IF($BY206=0,CH206,IF($BY206=1,CH206-('2. Monitor Criteria'!$B$10*'1. Data'!CG206),CH206-('2. Monitor Criteria'!$C$10*'1. Data'!CG206)))</f>
        <v>41.15003999999999</v>
      </c>
      <c r="CJ206" s="51">
        <f>IF($CA206=TRUE,CI206-(CG206*'2. Monitor Criteria'!$E$10),CI206)</f>
        <v>41.15003999999999</v>
      </c>
      <c r="CK206" s="51">
        <f>IF($BZ206=TRUE,CJ206-('1. Data'!CG206*'2. Monitor Criteria'!$D$10),CJ206)</f>
        <v>41.15003999999999</v>
      </c>
    </row>
    <row r="207" spans="1:89" s="39" customFormat="1" ht="15.75" customHeight="1" x14ac:dyDescent="0.2">
      <c r="A207" s="39">
        <v>287</v>
      </c>
      <c r="B207" s="46" t="s">
        <v>463</v>
      </c>
      <c r="C207" s="46" t="s">
        <v>465</v>
      </c>
      <c r="D207" s="47">
        <v>41400</v>
      </c>
      <c r="E207" s="46" t="s">
        <v>74</v>
      </c>
      <c r="F207" s="46"/>
      <c r="G207" s="46" t="s">
        <v>1307</v>
      </c>
      <c r="H207" s="46" t="s">
        <v>75</v>
      </c>
      <c r="I207" s="46" t="s">
        <v>76</v>
      </c>
      <c r="J207" s="46"/>
      <c r="K207" s="46" t="s">
        <v>77</v>
      </c>
      <c r="L207" s="46"/>
      <c r="M207" s="48">
        <v>1000</v>
      </c>
      <c r="N207" s="48">
        <v>11.7</v>
      </c>
      <c r="O207" s="48">
        <v>18.7</v>
      </c>
      <c r="P207" s="48">
        <v>22</v>
      </c>
      <c r="Q207" s="48">
        <v>217.53</v>
      </c>
      <c r="R207" s="48">
        <v>1.6</v>
      </c>
      <c r="S207" s="48">
        <v>1050</v>
      </c>
      <c r="T207" s="48">
        <v>1680</v>
      </c>
      <c r="U207" s="48">
        <v>1.8</v>
      </c>
      <c r="V207" s="48">
        <v>8109</v>
      </c>
      <c r="W207" s="48">
        <v>60</v>
      </c>
      <c r="X207" s="48">
        <v>0.3</v>
      </c>
      <c r="Y207" s="46" t="s">
        <v>78</v>
      </c>
      <c r="Z207" s="46" t="s">
        <v>83</v>
      </c>
      <c r="AA207" s="46"/>
      <c r="AB207" s="46"/>
      <c r="AC207" s="46" t="s">
        <v>81</v>
      </c>
      <c r="AD207" s="46" t="s">
        <v>80</v>
      </c>
      <c r="AE207" s="46" t="s">
        <v>466</v>
      </c>
      <c r="AF207" s="46" t="s">
        <v>467</v>
      </c>
      <c r="AG207" s="46" t="s">
        <v>99</v>
      </c>
      <c r="AH207" s="46"/>
      <c r="AI207" s="46" t="s">
        <v>99</v>
      </c>
      <c r="AJ207" s="46" t="s">
        <v>83</v>
      </c>
      <c r="AK207" s="46" t="s">
        <v>84</v>
      </c>
      <c r="AL207" s="46" t="s">
        <v>467</v>
      </c>
      <c r="AM207" s="46" t="s">
        <v>83</v>
      </c>
      <c r="AN207" s="46" t="s">
        <v>83</v>
      </c>
      <c r="AO207" s="46" t="s">
        <v>83</v>
      </c>
      <c r="AP207" s="46" t="s">
        <v>91</v>
      </c>
      <c r="AQ207" s="46"/>
      <c r="AR207" s="46" t="s">
        <v>81</v>
      </c>
      <c r="AS207" s="46" t="s">
        <v>86</v>
      </c>
      <c r="AT207" s="46"/>
      <c r="AU207" s="48">
        <v>1</v>
      </c>
      <c r="AV207" s="46" t="s">
        <v>81</v>
      </c>
      <c r="AW207" s="46" t="s">
        <v>81</v>
      </c>
      <c r="AX207" s="48">
        <v>250</v>
      </c>
      <c r="AY207" s="48">
        <v>262.10000000000002</v>
      </c>
      <c r="AZ207" s="48">
        <v>221.1</v>
      </c>
      <c r="BA207" s="48">
        <v>200.3</v>
      </c>
      <c r="BB207" s="46"/>
      <c r="BC207" s="46"/>
      <c r="BD207" s="48">
        <v>12.43</v>
      </c>
      <c r="BE207" s="46"/>
      <c r="BF207" s="48">
        <v>0.16</v>
      </c>
      <c r="BG207" s="48">
        <v>0.15</v>
      </c>
      <c r="BH207" s="46"/>
      <c r="BI207" s="48">
        <v>0.13</v>
      </c>
      <c r="BJ207" s="48">
        <v>39.020000000000003</v>
      </c>
      <c r="BK207" s="48">
        <v>39.020000000000003</v>
      </c>
      <c r="BL207" s="48">
        <v>48.7</v>
      </c>
      <c r="BM207" s="46"/>
      <c r="BN207" s="46"/>
      <c r="BO207" s="48">
        <v>0.16</v>
      </c>
      <c r="BP207" s="48">
        <v>0.19</v>
      </c>
      <c r="BQ207" s="48">
        <v>0.18</v>
      </c>
      <c r="BR207" s="48">
        <v>12.54</v>
      </c>
      <c r="BS207" s="48">
        <v>39.53</v>
      </c>
      <c r="BT207" s="46"/>
      <c r="BU207" s="48">
        <v>0</v>
      </c>
      <c r="BV207" s="39">
        <v>287</v>
      </c>
      <c r="BW207" s="39">
        <f t="shared" si="18"/>
        <v>2</v>
      </c>
      <c r="BX207" s="39">
        <f>IF(COUNTIF($C$2:C207,C207)=1,1,0)</f>
        <v>1</v>
      </c>
      <c r="BY207" s="39">
        <f t="shared" si="19"/>
        <v>0</v>
      </c>
      <c r="BZ207" s="39" t="b">
        <f t="shared" si="20"/>
        <v>0</v>
      </c>
      <c r="CA207" s="39" t="b">
        <f t="array" ref="CA207">ISNUMBER(SEARCH("Touch Screen",$AI207))</f>
        <v>0</v>
      </c>
      <c r="CB207" s="39" t="b">
        <f t="array" ref="CB207">ISNUMBER(SEARCH("Occupancy Sensor",$AI207))</f>
        <v>0</v>
      </c>
      <c r="CC207" s="39" t="b">
        <f t="array" ref="CC207">ISNUMBER(SEARCH("Full Network Connectivity",$AI207))</f>
        <v>0</v>
      </c>
      <c r="CD207" s="49">
        <f t="shared" si="21"/>
        <v>39.021419999999992</v>
      </c>
      <c r="CE207" s="50">
        <f t="shared" si="23"/>
        <v>1.8</v>
      </c>
      <c r="CF207" s="39">
        <f t="shared" si="22"/>
        <v>2</v>
      </c>
      <c r="CG207" s="49">
        <f>IF($BW207=1,($Q207*'2. Monitor Criteria'!$C$4)+('2. Monitor Criteria'!$D$4*'1. Data'!$CE207)+'2. Monitor Criteria'!$C$6,IF('1. Data'!$BW207=2,($Q207*'2. Monitor Criteria'!$C$4)+('2. Monitor Criteria'!$D$4*'1. Data'!$CE207)+'2. Monitor Criteria'!$D$6,IF('1. Data'!$BW207=5,($Q207*'2. Monitor Criteria'!$C$4)+('2. Monitor Criteria'!$D$4*'1. Data'!$CE207)+'2. Monitor Criteria'!$F$6,($Q207*'2. Monitor Criteria'!$C$4)+('2. Monitor Criteria'!$D$4*'1. Data'!$CE207)+'2. Monitor Criteria'!$E$6)))</f>
        <v>43.948189999999997</v>
      </c>
      <c r="CH207" s="51">
        <f>CD207-('2. Monitor Criteria'!$D$4*CE207)</f>
        <v>31.83941999999999</v>
      </c>
      <c r="CI207" s="49">
        <f>IF($BY207=0,CH207,IF($BY207=1,CH207-('2. Monitor Criteria'!$B$10*'1. Data'!CG207),CH207-('2. Monitor Criteria'!$C$10*'1. Data'!CG207)))</f>
        <v>31.83941999999999</v>
      </c>
      <c r="CJ207" s="51">
        <f>IF($CA207=TRUE,CI207-(CG207*'2. Monitor Criteria'!$E$10),CI207)</f>
        <v>31.83941999999999</v>
      </c>
      <c r="CK207" s="51">
        <f>IF($BZ207=TRUE,CJ207-('1. Data'!CG207*'2. Monitor Criteria'!$D$10),CJ207)</f>
        <v>31.83941999999999</v>
      </c>
    </row>
    <row r="208" spans="1:89" s="39" customFormat="1" ht="15.75" customHeight="1" x14ac:dyDescent="0.2">
      <c r="A208" s="39">
        <v>288</v>
      </c>
      <c r="B208" s="46" t="s">
        <v>463</v>
      </c>
      <c r="C208" s="46" t="s">
        <v>468</v>
      </c>
      <c r="D208" s="47">
        <v>41263</v>
      </c>
      <c r="E208" s="46" t="s">
        <v>74</v>
      </c>
      <c r="F208" s="46" t="s">
        <v>103</v>
      </c>
      <c r="G208" s="46" t="s">
        <v>1307</v>
      </c>
      <c r="H208" s="46" t="s">
        <v>75</v>
      </c>
      <c r="I208" s="46" t="s">
        <v>85</v>
      </c>
      <c r="J208" s="46" t="s">
        <v>119</v>
      </c>
      <c r="K208" s="46" t="s">
        <v>77</v>
      </c>
      <c r="L208" s="46" t="s">
        <v>103</v>
      </c>
      <c r="M208" s="48">
        <v>1000</v>
      </c>
      <c r="N208" s="48">
        <v>11.7</v>
      </c>
      <c r="O208" s="48">
        <v>20.7</v>
      </c>
      <c r="P208" s="48">
        <v>23.8</v>
      </c>
      <c r="Q208" s="48">
        <v>242.2</v>
      </c>
      <c r="R208" s="48">
        <v>1.78</v>
      </c>
      <c r="S208" s="48">
        <v>1080</v>
      </c>
      <c r="T208" s="48">
        <v>1920</v>
      </c>
      <c r="U208" s="48">
        <v>2.1</v>
      </c>
      <c r="V208" s="48">
        <v>8567</v>
      </c>
      <c r="W208" s="48">
        <v>60</v>
      </c>
      <c r="X208" s="48">
        <v>33.1</v>
      </c>
      <c r="Y208" s="46" t="s">
        <v>78</v>
      </c>
      <c r="Z208" s="46" t="s">
        <v>83</v>
      </c>
      <c r="AA208" s="46"/>
      <c r="AB208" s="46"/>
      <c r="AC208" s="46" t="s">
        <v>81</v>
      </c>
      <c r="AD208" s="46" t="s">
        <v>80</v>
      </c>
      <c r="AE208" s="46" t="s">
        <v>469</v>
      </c>
      <c r="AF208" s="46" t="s">
        <v>103</v>
      </c>
      <c r="AG208" s="46" t="s">
        <v>99</v>
      </c>
      <c r="AH208" s="46" t="s">
        <v>103</v>
      </c>
      <c r="AI208" s="46" t="s">
        <v>99</v>
      </c>
      <c r="AJ208" s="46" t="s">
        <v>83</v>
      </c>
      <c r="AK208" s="46" t="s">
        <v>90</v>
      </c>
      <c r="AL208" s="46" t="s">
        <v>103</v>
      </c>
      <c r="AM208" s="46" t="s">
        <v>83</v>
      </c>
      <c r="AN208" s="46" t="s">
        <v>83</v>
      </c>
      <c r="AO208" s="46" t="s">
        <v>83</v>
      </c>
      <c r="AP208" s="46" t="s">
        <v>91</v>
      </c>
      <c r="AQ208" s="46" t="s">
        <v>103</v>
      </c>
      <c r="AR208" s="46" t="s">
        <v>81</v>
      </c>
      <c r="AS208" s="46" t="s">
        <v>86</v>
      </c>
      <c r="AT208" s="46" t="s">
        <v>103</v>
      </c>
      <c r="AU208" s="48">
        <v>0</v>
      </c>
      <c r="AV208" s="46" t="s">
        <v>81</v>
      </c>
      <c r="AW208" s="46" t="s">
        <v>80</v>
      </c>
      <c r="AX208" s="48">
        <v>250</v>
      </c>
      <c r="AY208" s="48">
        <v>275.8</v>
      </c>
      <c r="AZ208" s="48">
        <v>168.3</v>
      </c>
      <c r="BA208" s="48">
        <v>200</v>
      </c>
      <c r="BB208" s="46"/>
      <c r="BC208" s="46"/>
      <c r="BD208" s="48">
        <v>14.77</v>
      </c>
      <c r="BE208" s="46"/>
      <c r="BF208" s="48">
        <v>0.14000000000000001</v>
      </c>
      <c r="BG208" s="48">
        <v>0.14000000000000001</v>
      </c>
      <c r="BH208" s="46"/>
      <c r="BI208" s="48">
        <v>0.1</v>
      </c>
      <c r="BJ208" s="48">
        <v>46.08</v>
      </c>
      <c r="BK208" s="48">
        <v>46.99</v>
      </c>
      <c r="BL208" s="48">
        <v>54.1</v>
      </c>
      <c r="BM208" s="46"/>
      <c r="BN208" s="46"/>
      <c r="BO208" s="48">
        <v>0.12</v>
      </c>
      <c r="BP208" s="48">
        <v>0.17</v>
      </c>
      <c r="BQ208" s="48">
        <v>0.17</v>
      </c>
      <c r="BR208" s="48">
        <v>14.95</v>
      </c>
      <c r="BS208" s="48">
        <v>46.8</v>
      </c>
      <c r="BT208" s="46"/>
      <c r="BU208" s="48">
        <v>0</v>
      </c>
      <c r="BV208" s="39">
        <v>288</v>
      </c>
      <c r="BW208" s="39">
        <f t="shared" si="18"/>
        <v>3</v>
      </c>
      <c r="BX208" s="39">
        <f>IF(COUNTIF($C$2:C208,C208)=1,1,0)</f>
        <v>1</v>
      </c>
      <c r="BY208" s="39">
        <f t="shared" si="19"/>
        <v>0</v>
      </c>
      <c r="BZ208" s="39" t="b">
        <f t="shared" si="20"/>
        <v>0</v>
      </c>
      <c r="CA208" s="39" t="b">
        <f t="array" ref="CA208">ISNUMBER(SEARCH("Touch Screen",$AI208))</f>
        <v>0</v>
      </c>
      <c r="CB208" s="39" t="b">
        <f t="array" ref="CB208">ISNUMBER(SEARCH("Occupancy Sensor",$AI208))</f>
        <v>0</v>
      </c>
      <c r="CC208" s="39" t="b">
        <f t="array" ref="CC208">ISNUMBER(SEARCH("Full Network Connectivity",$AI208))</f>
        <v>0</v>
      </c>
      <c r="CD208" s="49">
        <f t="shared" si="21"/>
        <v>46.081979999999994</v>
      </c>
      <c r="CE208" s="50">
        <f t="shared" si="23"/>
        <v>2.1</v>
      </c>
      <c r="CF208" s="39">
        <f t="shared" si="22"/>
        <v>3</v>
      </c>
      <c r="CG208" s="49">
        <f>IF($BW208=1,($Q208*'2. Monitor Criteria'!$C$4)+('2. Monitor Criteria'!$D$4*'1. Data'!$CE208)+'2. Monitor Criteria'!$C$6,IF('1. Data'!$BW208=2,($Q208*'2. Monitor Criteria'!$C$4)+('2. Monitor Criteria'!$D$4*'1. Data'!$CE208)+'2. Monitor Criteria'!$D$6,IF('1. Data'!$BW208=5,($Q208*'2. Monitor Criteria'!$C$4)+('2. Monitor Criteria'!$D$4*'1. Data'!$CE208)+'2. Monitor Criteria'!$F$6,($Q208*'2. Monitor Criteria'!$C$4)+('2. Monitor Criteria'!$D$4*'1. Data'!$CE208)+'2. Monitor Criteria'!$E$6)))</f>
        <v>46.649600000000007</v>
      </c>
      <c r="CH208" s="51">
        <f>CD208-('2. Monitor Criteria'!$D$4*CE208)</f>
        <v>37.702979999999997</v>
      </c>
      <c r="CI208" s="49">
        <f>IF($BY208=0,CH208,IF($BY208=1,CH208-('2. Monitor Criteria'!$B$10*'1. Data'!CG208),CH208-('2. Monitor Criteria'!$C$10*'1. Data'!CG208)))</f>
        <v>37.702979999999997</v>
      </c>
      <c r="CJ208" s="51">
        <f>IF($CA208=TRUE,CI208-(CG208*'2. Monitor Criteria'!$E$10),CI208)</f>
        <v>37.702979999999997</v>
      </c>
      <c r="CK208" s="51">
        <f>IF($BZ208=TRUE,CJ208-('1. Data'!CG208*'2. Monitor Criteria'!$D$10),CJ208)</f>
        <v>37.702979999999997</v>
      </c>
    </row>
    <row r="209" spans="1:89" s="39" customFormat="1" ht="15.75" customHeight="1" x14ac:dyDescent="0.2">
      <c r="A209" s="39">
        <v>289</v>
      </c>
      <c r="B209" s="46" t="s">
        <v>463</v>
      </c>
      <c r="C209" s="46" t="s">
        <v>470</v>
      </c>
      <c r="D209" s="47">
        <v>41487</v>
      </c>
      <c r="E209" s="46" t="s">
        <v>74</v>
      </c>
      <c r="F209" s="46"/>
      <c r="G209" s="46" t="s">
        <v>1307</v>
      </c>
      <c r="H209" s="46" t="s">
        <v>75</v>
      </c>
      <c r="I209" s="46" t="s">
        <v>76</v>
      </c>
      <c r="J209" s="46"/>
      <c r="K209" s="46" t="s">
        <v>77</v>
      </c>
      <c r="L209" s="46"/>
      <c r="M209" s="48">
        <v>1000</v>
      </c>
      <c r="N209" s="48">
        <v>13.2</v>
      </c>
      <c r="O209" s="48">
        <v>23.5</v>
      </c>
      <c r="P209" s="48">
        <v>27</v>
      </c>
      <c r="Q209" s="48">
        <v>311.5</v>
      </c>
      <c r="R209" s="48">
        <v>1.78</v>
      </c>
      <c r="S209" s="48">
        <v>1080</v>
      </c>
      <c r="T209" s="48">
        <v>1920</v>
      </c>
      <c r="U209" s="48">
        <v>2.1</v>
      </c>
      <c r="V209" s="48">
        <v>6657</v>
      </c>
      <c r="W209" s="48">
        <v>60</v>
      </c>
      <c r="X209" s="48">
        <v>0.3</v>
      </c>
      <c r="Y209" s="46" t="s">
        <v>78</v>
      </c>
      <c r="Z209" s="46" t="s">
        <v>83</v>
      </c>
      <c r="AA209" s="46"/>
      <c r="AB209" s="46"/>
      <c r="AC209" s="46" t="s">
        <v>81</v>
      </c>
      <c r="AD209" s="46" t="s">
        <v>80</v>
      </c>
      <c r="AE209" s="46" t="s">
        <v>466</v>
      </c>
      <c r="AF209" s="46" t="s">
        <v>471</v>
      </c>
      <c r="AG209" s="46" t="s">
        <v>99</v>
      </c>
      <c r="AH209" s="46"/>
      <c r="AI209" s="46" t="s">
        <v>99</v>
      </c>
      <c r="AJ209" s="46" t="s">
        <v>83</v>
      </c>
      <c r="AK209" s="46" t="s">
        <v>84</v>
      </c>
      <c r="AL209" s="46" t="s">
        <v>471</v>
      </c>
      <c r="AM209" s="46" t="s">
        <v>83</v>
      </c>
      <c r="AN209" s="46" t="s">
        <v>83</v>
      </c>
      <c r="AO209" s="46" t="s">
        <v>83</v>
      </c>
      <c r="AP209" s="46" t="s">
        <v>91</v>
      </c>
      <c r="AQ209" s="46"/>
      <c r="AR209" s="46" t="s">
        <v>81</v>
      </c>
      <c r="AS209" s="46" t="s">
        <v>86</v>
      </c>
      <c r="AT209" s="46"/>
      <c r="AU209" s="48">
        <v>1</v>
      </c>
      <c r="AV209" s="46" t="s">
        <v>81</v>
      </c>
      <c r="AW209" s="46" t="s">
        <v>81</v>
      </c>
      <c r="AX209" s="48">
        <v>300</v>
      </c>
      <c r="AY209" s="48">
        <v>314.8</v>
      </c>
      <c r="AZ209" s="48">
        <v>260.5</v>
      </c>
      <c r="BA209" s="48">
        <v>200.3</v>
      </c>
      <c r="BB209" s="46"/>
      <c r="BC209" s="46"/>
      <c r="BD209" s="48">
        <v>16.28</v>
      </c>
      <c r="BE209" s="46"/>
      <c r="BF209" s="48">
        <v>0.25</v>
      </c>
      <c r="BG209" s="48">
        <v>0.24</v>
      </c>
      <c r="BH209" s="46"/>
      <c r="BI209" s="48">
        <v>0.17</v>
      </c>
      <c r="BJ209" s="48">
        <v>51.34</v>
      </c>
      <c r="BK209" s="48">
        <v>51.34</v>
      </c>
      <c r="BL209" s="48">
        <v>64.010000000000005</v>
      </c>
      <c r="BM209" s="46"/>
      <c r="BN209" s="46"/>
      <c r="BO209" s="48">
        <v>0.22</v>
      </c>
      <c r="BP209" s="48">
        <v>0.31</v>
      </c>
      <c r="BQ209" s="48">
        <v>0.28999999999999998</v>
      </c>
      <c r="BR209" s="48">
        <v>16.53</v>
      </c>
      <c r="BS209" s="48">
        <v>52.45</v>
      </c>
      <c r="BT209" s="46"/>
      <c r="BU209" s="48">
        <v>0</v>
      </c>
      <c r="BV209" s="39">
        <v>289</v>
      </c>
      <c r="BW209" s="39">
        <f t="shared" si="18"/>
        <v>4</v>
      </c>
      <c r="BX209" s="39">
        <f>IF(COUNTIF($C$2:C209,C209)=1,1,0)</f>
        <v>1</v>
      </c>
      <c r="BY209" s="39">
        <f t="shared" si="19"/>
        <v>0</v>
      </c>
      <c r="BZ209" s="39" t="b">
        <f t="shared" si="20"/>
        <v>0</v>
      </c>
      <c r="CA209" s="39" t="b">
        <f t="array" ref="CA209">ISNUMBER(SEARCH("Touch Screen",$AI209))</f>
        <v>0</v>
      </c>
      <c r="CB209" s="39" t="b">
        <f t="array" ref="CB209">ISNUMBER(SEARCH("Occupancy Sensor",$AI209))</f>
        <v>0</v>
      </c>
      <c r="CC209" s="39" t="b">
        <f t="array" ref="CC209">ISNUMBER(SEARCH("Full Network Connectivity",$AI209))</f>
        <v>0</v>
      </c>
      <c r="CD209" s="49">
        <f t="shared" si="21"/>
        <v>51.337980000000002</v>
      </c>
      <c r="CE209" s="50">
        <f t="shared" si="23"/>
        <v>2.1</v>
      </c>
      <c r="CF209" s="39">
        <f t="shared" si="22"/>
        <v>4</v>
      </c>
      <c r="CG209" s="49">
        <f>IF($BW209=1,($Q209*'2. Monitor Criteria'!$C$4)+('2. Monitor Criteria'!$D$4*'1. Data'!$CE209)+'2. Monitor Criteria'!$C$6,IF('1. Data'!$BW209=2,($Q209*'2. Monitor Criteria'!$C$4)+('2. Monitor Criteria'!$D$4*'1. Data'!$CE209)+'2. Monitor Criteria'!$D$6,IF('1. Data'!$BW209=5,($Q209*'2. Monitor Criteria'!$C$4)+('2. Monitor Criteria'!$D$4*'1. Data'!$CE209)+'2. Monitor Criteria'!$F$6,($Q209*'2. Monitor Criteria'!$C$4)+('2. Monitor Criteria'!$D$4*'1. Data'!$CE209)+'2. Monitor Criteria'!$E$6)))</f>
        <v>55.173500000000004</v>
      </c>
      <c r="CH209" s="51">
        <f>CD209-('2. Monitor Criteria'!$D$4*CE209)</f>
        <v>42.958979999999997</v>
      </c>
      <c r="CI209" s="49">
        <f>IF($BY209=0,CH209,IF($BY209=1,CH209-('2. Monitor Criteria'!$B$10*'1. Data'!CG209),CH209-('2. Monitor Criteria'!$C$10*'1. Data'!CG209)))</f>
        <v>42.958979999999997</v>
      </c>
      <c r="CJ209" s="51">
        <f>IF($CA209=TRUE,CI209-(CG209*'2. Monitor Criteria'!$E$10),CI209)</f>
        <v>42.958979999999997</v>
      </c>
      <c r="CK209" s="51">
        <f>IF($BZ209=TRUE,CJ209-('1. Data'!CG209*'2. Monitor Criteria'!$D$10),CJ209)</f>
        <v>42.958979999999997</v>
      </c>
    </row>
    <row r="210" spans="1:89" s="39" customFormat="1" ht="15.75" customHeight="1" x14ac:dyDescent="0.2">
      <c r="A210" s="39">
        <v>291</v>
      </c>
      <c r="B210" s="46" t="s">
        <v>463</v>
      </c>
      <c r="C210" s="46" t="s">
        <v>472</v>
      </c>
      <c r="D210" s="47">
        <v>41516</v>
      </c>
      <c r="E210" s="46" t="s">
        <v>74</v>
      </c>
      <c r="F210" s="46" t="s">
        <v>110</v>
      </c>
      <c r="G210" s="46" t="s">
        <v>1307</v>
      </c>
      <c r="H210" s="46" t="s">
        <v>75</v>
      </c>
      <c r="I210" s="46" t="s">
        <v>76</v>
      </c>
      <c r="J210" s="46"/>
      <c r="K210" s="46" t="s">
        <v>77</v>
      </c>
      <c r="L210" s="46"/>
      <c r="M210" s="48">
        <v>1000</v>
      </c>
      <c r="N210" s="48">
        <v>11.8</v>
      </c>
      <c r="O210" s="48">
        <v>14.8</v>
      </c>
      <c r="P210" s="48">
        <v>18.899999999999999</v>
      </c>
      <c r="Q210" s="48">
        <v>174.25</v>
      </c>
      <c r="R210" s="48">
        <v>1.25</v>
      </c>
      <c r="S210" s="48">
        <v>1024</v>
      </c>
      <c r="T210" s="48">
        <v>1280</v>
      </c>
      <c r="U210" s="48">
        <v>1.3</v>
      </c>
      <c r="V210" s="48">
        <v>7522</v>
      </c>
      <c r="W210" s="48">
        <v>60</v>
      </c>
      <c r="X210" s="48">
        <v>0.3</v>
      </c>
      <c r="Y210" s="46" t="s">
        <v>78</v>
      </c>
      <c r="Z210" s="46" t="s">
        <v>83</v>
      </c>
      <c r="AA210" s="46"/>
      <c r="AB210" s="46"/>
      <c r="AC210" s="46" t="s">
        <v>81</v>
      </c>
      <c r="AD210" s="46" t="s">
        <v>80</v>
      </c>
      <c r="AE210" s="46" t="s">
        <v>113</v>
      </c>
      <c r="AF210" s="46"/>
      <c r="AG210" s="46" t="s">
        <v>83</v>
      </c>
      <c r="AH210" s="46"/>
      <c r="AI210" s="46" t="s">
        <v>83</v>
      </c>
      <c r="AJ210" s="46" t="s">
        <v>83</v>
      </c>
      <c r="AK210" s="46" t="s">
        <v>94</v>
      </c>
      <c r="AL210" s="46"/>
      <c r="AM210" s="46" t="s">
        <v>83</v>
      </c>
      <c r="AN210" s="46" t="s">
        <v>83</v>
      </c>
      <c r="AO210" s="46" t="s">
        <v>83</v>
      </c>
      <c r="AP210" s="46" t="s">
        <v>91</v>
      </c>
      <c r="AQ210" s="46"/>
      <c r="AR210" s="46" t="s">
        <v>81</v>
      </c>
      <c r="AS210" s="46" t="s">
        <v>86</v>
      </c>
      <c r="AT210" s="46"/>
      <c r="AU210" s="48">
        <v>1</v>
      </c>
      <c r="AV210" s="46" t="s">
        <v>81</v>
      </c>
      <c r="AW210" s="46" t="s">
        <v>81</v>
      </c>
      <c r="AX210" s="48">
        <v>250</v>
      </c>
      <c r="AY210" s="48">
        <v>250.7</v>
      </c>
      <c r="AZ210" s="48">
        <v>202.8</v>
      </c>
      <c r="BA210" s="48">
        <v>200.3</v>
      </c>
      <c r="BB210" s="46"/>
      <c r="BC210" s="46"/>
      <c r="BD210" s="48">
        <v>12.65</v>
      </c>
      <c r="BE210" s="46"/>
      <c r="BF210" s="48">
        <v>0.16</v>
      </c>
      <c r="BG210" s="46"/>
      <c r="BH210" s="46"/>
      <c r="BI210" s="48">
        <v>0.13</v>
      </c>
      <c r="BJ210" s="48">
        <v>39.700000000000003</v>
      </c>
      <c r="BK210" s="48">
        <v>39.700000000000003</v>
      </c>
      <c r="BL210" s="48">
        <v>44.1</v>
      </c>
      <c r="BM210" s="46"/>
      <c r="BN210" s="46"/>
      <c r="BO210" s="48">
        <v>0.19</v>
      </c>
      <c r="BP210" s="48">
        <v>0.22</v>
      </c>
      <c r="BQ210" s="46"/>
      <c r="BR210" s="48">
        <v>12.76</v>
      </c>
      <c r="BS210" s="48">
        <v>40.369999999999997</v>
      </c>
      <c r="BT210" s="46"/>
      <c r="BU210" s="48">
        <v>0</v>
      </c>
      <c r="BV210" s="39">
        <v>291</v>
      </c>
      <c r="BW210" s="39">
        <f t="shared" si="18"/>
        <v>2</v>
      </c>
      <c r="BX210" s="39">
        <f>IF(COUNTIF($C$2:C210,C210)=1,1,0)</f>
        <v>1</v>
      </c>
      <c r="BY210" s="39">
        <f t="shared" si="19"/>
        <v>0</v>
      </c>
      <c r="BZ210" s="39" t="b">
        <f t="shared" si="20"/>
        <v>0</v>
      </c>
      <c r="CA210" s="39" t="b">
        <f t="array" ref="CA210">ISNUMBER(SEARCH("Touch Screen",$AI210))</f>
        <v>0</v>
      </c>
      <c r="CB210" s="39" t="b">
        <f t="array" ref="CB210">ISNUMBER(SEARCH("Occupancy Sensor",$AI210))</f>
        <v>0</v>
      </c>
      <c r="CC210" s="39" t="b">
        <f t="array" ref="CC210">ISNUMBER(SEARCH("Full Network Connectivity",$AI210))</f>
        <v>0</v>
      </c>
      <c r="CD210" s="49">
        <f t="shared" si="21"/>
        <v>39.69594</v>
      </c>
      <c r="CE210" s="50">
        <f t="shared" si="23"/>
        <v>1.3</v>
      </c>
      <c r="CF210" s="39">
        <f t="shared" si="22"/>
        <v>1</v>
      </c>
      <c r="CG210" s="49">
        <f>IF($BW210=1,($Q210*'2. Monitor Criteria'!$C$4)+('2. Monitor Criteria'!$D$4*'1. Data'!$CE210)+'2. Monitor Criteria'!$C$6,IF('1. Data'!$BW210=2,($Q210*'2. Monitor Criteria'!$C$4)+('2. Monitor Criteria'!$D$4*'1. Data'!$CE210)+'2. Monitor Criteria'!$D$6,IF('1. Data'!$BW210=5,($Q210*'2. Monitor Criteria'!$C$4)+('2. Monitor Criteria'!$D$4*'1. Data'!$CE210)+'2. Monitor Criteria'!$F$6,($Q210*'2. Monitor Criteria'!$C$4)+('2. Monitor Criteria'!$D$4*'1. Data'!$CE210)+'2. Monitor Criteria'!$E$6)))</f>
        <v>36.629750000000001</v>
      </c>
      <c r="CH210" s="51">
        <f>CD210-('2. Monitor Criteria'!$D$4*CE210)</f>
        <v>34.508940000000003</v>
      </c>
      <c r="CI210" s="49">
        <f>IF($BY210=0,CH210,IF($BY210=1,CH210-('2. Monitor Criteria'!$B$10*'1. Data'!CG210),CH210-('2. Monitor Criteria'!$C$10*'1. Data'!CG210)))</f>
        <v>34.508940000000003</v>
      </c>
      <c r="CJ210" s="51">
        <f>IF($CA210=TRUE,CI210-(CG210*'2. Monitor Criteria'!$E$10),CI210)</f>
        <v>34.508940000000003</v>
      </c>
      <c r="CK210" s="51">
        <f>IF($BZ210=TRUE,CJ210-('1. Data'!CG210*'2. Monitor Criteria'!$D$10),CJ210)</f>
        <v>34.508940000000003</v>
      </c>
    </row>
    <row r="211" spans="1:89" s="39" customFormat="1" ht="15.75" customHeight="1" x14ac:dyDescent="0.2">
      <c r="A211" s="39">
        <v>292</v>
      </c>
      <c r="B211" s="46" t="s">
        <v>463</v>
      </c>
      <c r="C211" s="46" t="s">
        <v>1181</v>
      </c>
      <c r="D211" s="47">
        <v>42816</v>
      </c>
      <c r="E211" s="46" t="s">
        <v>74</v>
      </c>
      <c r="F211" s="46"/>
      <c r="G211" s="46" t="s">
        <v>1307</v>
      </c>
      <c r="H211" s="46" t="s">
        <v>75</v>
      </c>
      <c r="I211" s="46" t="s">
        <v>76</v>
      </c>
      <c r="J211" s="46"/>
      <c r="K211" s="46" t="s">
        <v>77</v>
      </c>
      <c r="L211" s="46"/>
      <c r="M211" s="48">
        <v>1000</v>
      </c>
      <c r="N211" s="48">
        <v>10.5</v>
      </c>
      <c r="O211" s="48">
        <v>18.7</v>
      </c>
      <c r="P211" s="48">
        <v>21.5</v>
      </c>
      <c r="Q211" s="48">
        <v>197.6</v>
      </c>
      <c r="R211" s="48">
        <v>1.78</v>
      </c>
      <c r="S211" s="48">
        <v>1080</v>
      </c>
      <c r="T211" s="48">
        <v>1920</v>
      </c>
      <c r="U211" s="48">
        <v>2.1</v>
      </c>
      <c r="V211" s="48">
        <v>10494</v>
      </c>
      <c r="W211" s="48">
        <v>60</v>
      </c>
      <c r="X211" s="48">
        <v>0.3</v>
      </c>
      <c r="Y211" s="46" t="s">
        <v>83</v>
      </c>
      <c r="Z211" s="46" t="s">
        <v>83</v>
      </c>
      <c r="AA211" s="46"/>
      <c r="AB211" s="46"/>
      <c r="AC211" s="46" t="s">
        <v>81</v>
      </c>
      <c r="AD211" s="46" t="s">
        <v>80</v>
      </c>
      <c r="AE211" s="46" t="s">
        <v>291</v>
      </c>
      <c r="AF211" s="46"/>
      <c r="AG211" s="46" t="s">
        <v>83</v>
      </c>
      <c r="AH211" s="46"/>
      <c r="AI211" s="46" t="s">
        <v>83</v>
      </c>
      <c r="AJ211" s="46" t="s">
        <v>83</v>
      </c>
      <c r="AK211" s="46" t="s">
        <v>84</v>
      </c>
      <c r="AL211" s="46"/>
      <c r="AM211" s="46" t="s">
        <v>83</v>
      </c>
      <c r="AN211" s="46" t="s">
        <v>83</v>
      </c>
      <c r="AO211" s="46" t="s">
        <v>83</v>
      </c>
      <c r="AP211" s="46" t="s">
        <v>91</v>
      </c>
      <c r="AQ211" s="46"/>
      <c r="AR211" s="46" t="s">
        <v>81</v>
      </c>
      <c r="AS211" s="46" t="s">
        <v>86</v>
      </c>
      <c r="AT211" s="46"/>
      <c r="AU211" s="48">
        <v>1</v>
      </c>
      <c r="AV211" s="46" t="s">
        <v>81</v>
      </c>
      <c r="AW211" s="46" t="s">
        <v>81</v>
      </c>
      <c r="AX211" s="48">
        <v>250</v>
      </c>
      <c r="AY211" s="48">
        <v>235.2</v>
      </c>
      <c r="AZ211" s="48">
        <v>250</v>
      </c>
      <c r="BA211" s="48">
        <v>200.1</v>
      </c>
      <c r="BB211" s="46"/>
      <c r="BC211" s="46"/>
      <c r="BD211" s="48">
        <v>14.6</v>
      </c>
      <c r="BE211" s="46"/>
      <c r="BF211" s="48">
        <v>0.14000000000000001</v>
      </c>
      <c r="BG211" s="48">
        <v>0.12</v>
      </c>
      <c r="BH211" s="46"/>
      <c r="BI211" s="48">
        <v>0.09</v>
      </c>
      <c r="BJ211" s="48">
        <v>45.04</v>
      </c>
      <c r="BK211" s="48">
        <v>45.04</v>
      </c>
      <c r="BL211" s="48">
        <v>50.6</v>
      </c>
      <c r="BM211" s="46"/>
      <c r="BN211" s="46"/>
      <c r="BO211" s="48">
        <v>0.12</v>
      </c>
      <c r="BP211" s="48">
        <v>0.16</v>
      </c>
      <c r="BQ211" s="48">
        <v>0.15</v>
      </c>
      <c r="BR211" s="48">
        <v>14.6</v>
      </c>
      <c r="BS211" s="48">
        <v>45.67</v>
      </c>
      <c r="BT211" s="46"/>
      <c r="BU211" s="48">
        <v>0</v>
      </c>
      <c r="BV211" s="39">
        <v>292</v>
      </c>
      <c r="BW211" s="39">
        <f t="shared" si="18"/>
        <v>2</v>
      </c>
      <c r="BX211" s="39">
        <f>IF(COUNTIF($C$2:C211,C211)=1,1,0)</f>
        <v>1</v>
      </c>
      <c r="BY211" s="39">
        <f t="shared" si="19"/>
        <v>0</v>
      </c>
      <c r="BZ211" s="39" t="b">
        <f t="shared" si="20"/>
        <v>0</v>
      </c>
      <c r="CA211" s="39" t="b">
        <f t="array" ref="CA211">ISNUMBER(SEARCH("Touch Screen",$AI211))</f>
        <v>0</v>
      </c>
      <c r="CB211" s="39" t="b">
        <f t="array" ref="CB211">ISNUMBER(SEARCH("Occupancy Sensor",$AI211))</f>
        <v>0</v>
      </c>
      <c r="CC211" s="39" t="b">
        <f t="array" ref="CC211">ISNUMBER(SEARCH("Full Network Connectivity",$AI211))</f>
        <v>0</v>
      </c>
      <c r="CD211" s="49">
        <f t="shared" si="21"/>
        <v>45.560759999999995</v>
      </c>
      <c r="CE211" s="50">
        <f t="shared" si="23"/>
        <v>2.1</v>
      </c>
      <c r="CF211" s="39">
        <f t="shared" si="22"/>
        <v>2</v>
      </c>
      <c r="CG211" s="49">
        <f>IF($BW211=1,($Q211*'2. Monitor Criteria'!$C$4)+('2. Monitor Criteria'!$D$4*'1. Data'!$CE211)+'2. Monitor Criteria'!$C$6,IF('1. Data'!$BW211=2,($Q211*'2. Monitor Criteria'!$C$4)+('2. Monitor Criteria'!$D$4*'1. Data'!$CE211)+'2. Monitor Criteria'!$D$6,IF('1. Data'!$BW211=5,($Q211*'2. Monitor Criteria'!$C$4)+('2. Monitor Criteria'!$D$4*'1. Data'!$CE211)+'2. Monitor Criteria'!$F$6,($Q211*'2. Monitor Criteria'!$C$4)+('2. Monitor Criteria'!$D$4*'1. Data'!$CE211)+'2. Monitor Criteria'!$E$6)))</f>
        <v>42.693800000000003</v>
      </c>
      <c r="CH211" s="51">
        <f>CD211-('2. Monitor Criteria'!$D$4*CE211)</f>
        <v>37.181759999999997</v>
      </c>
      <c r="CI211" s="49">
        <f>IF($BY211=0,CH211,IF($BY211=1,CH211-('2. Monitor Criteria'!$B$10*'1. Data'!CG211),CH211-('2. Monitor Criteria'!$C$10*'1. Data'!CG211)))</f>
        <v>37.181759999999997</v>
      </c>
      <c r="CJ211" s="51">
        <f>IF($CA211=TRUE,CI211-(CG211*'2. Monitor Criteria'!$E$10),CI211)</f>
        <v>37.181759999999997</v>
      </c>
      <c r="CK211" s="51">
        <f>IF($BZ211=TRUE,CJ211-('1. Data'!CG211*'2. Monitor Criteria'!$D$10),CJ211)</f>
        <v>37.181759999999997</v>
      </c>
    </row>
    <row r="212" spans="1:89" s="39" customFormat="1" ht="15.75" customHeight="1" x14ac:dyDescent="0.2">
      <c r="A212" s="39">
        <v>293</v>
      </c>
      <c r="B212" s="46" t="s">
        <v>463</v>
      </c>
      <c r="C212" s="46" t="s">
        <v>473</v>
      </c>
      <c r="D212" s="47">
        <v>42505</v>
      </c>
      <c r="E212" s="46" t="s">
        <v>74</v>
      </c>
      <c r="F212" s="46" t="s">
        <v>103</v>
      </c>
      <c r="G212" s="46" t="s">
        <v>1307</v>
      </c>
      <c r="H212" s="46" t="s">
        <v>75</v>
      </c>
      <c r="I212" s="46" t="s">
        <v>85</v>
      </c>
      <c r="J212" s="46" t="s">
        <v>119</v>
      </c>
      <c r="K212" s="46" t="s">
        <v>77</v>
      </c>
      <c r="L212" s="46" t="s">
        <v>103</v>
      </c>
      <c r="M212" s="48">
        <v>1000</v>
      </c>
      <c r="N212" s="48">
        <v>10.5</v>
      </c>
      <c r="O212" s="48">
        <v>18.7</v>
      </c>
      <c r="P212" s="48">
        <v>21.5</v>
      </c>
      <c r="Q212" s="48">
        <v>197.5</v>
      </c>
      <c r="R212" s="48">
        <v>1.6</v>
      </c>
      <c r="S212" s="48">
        <v>1080</v>
      </c>
      <c r="T212" s="48">
        <v>1920</v>
      </c>
      <c r="U212" s="48">
        <v>2.1</v>
      </c>
      <c r="V212" s="48">
        <v>10499</v>
      </c>
      <c r="W212" s="48">
        <v>60</v>
      </c>
      <c r="X212" s="48">
        <v>32.700000000000003</v>
      </c>
      <c r="Y212" s="46" t="s">
        <v>78</v>
      </c>
      <c r="Z212" s="46" t="s">
        <v>83</v>
      </c>
      <c r="AA212" s="46"/>
      <c r="AB212" s="46"/>
      <c r="AC212" s="46" t="s">
        <v>81</v>
      </c>
      <c r="AD212" s="46" t="s">
        <v>80</v>
      </c>
      <c r="AE212" s="46" t="s">
        <v>105</v>
      </c>
      <c r="AF212" s="46" t="s">
        <v>103</v>
      </c>
      <c r="AG212" s="46" t="s">
        <v>83</v>
      </c>
      <c r="AH212" s="46" t="s">
        <v>103</v>
      </c>
      <c r="AI212" s="46" t="s">
        <v>83</v>
      </c>
      <c r="AJ212" s="46" t="s">
        <v>83</v>
      </c>
      <c r="AK212" s="46" t="s">
        <v>90</v>
      </c>
      <c r="AL212" s="46" t="s">
        <v>103</v>
      </c>
      <c r="AM212" s="46" t="s">
        <v>83</v>
      </c>
      <c r="AN212" s="46" t="s">
        <v>83</v>
      </c>
      <c r="AO212" s="46" t="s">
        <v>83</v>
      </c>
      <c r="AP212" s="46" t="s">
        <v>91</v>
      </c>
      <c r="AQ212" s="46" t="s">
        <v>103</v>
      </c>
      <c r="AR212" s="46" t="s">
        <v>81</v>
      </c>
      <c r="AS212" s="46" t="s">
        <v>86</v>
      </c>
      <c r="AT212" s="46" t="s">
        <v>103</v>
      </c>
      <c r="AU212" s="48">
        <v>0</v>
      </c>
      <c r="AV212" s="46" t="s">
        <v>81</v>
      </c>
      <c r="AW212" s="46" t="s">
        <v>81</v>
      </c>
      <c r="AX212" s="48">
        <v>245</v>
      </c>
      <c r="AY212" s="48">
        <v>245</v>
      </c>
      <c r="AZ212" s="48">
        <v>168.8</v>
      </c>
      <c r="BA212" s="48">
        <v>200</v>
      </c>
      <c r="BB212" s="46"/>
      <c r="BC212" s="46"/>
      <c r="BD212" s="48">
        <v>15.73</v>
      </c>
      <c r="BE212" s="46"/>
      <c r="BF212" s="48">
        <v>0.19</v>
      </c>
      <c r="BG212" s="48">
        <v>0.19</v>
      </c>
      <c r="BH212" s="46"/>
      <c r="BI212" s="48">
        <v>0.15</v>
      </c>
      <c r="BJ212" s="48">
        <v>49.31</v>
      </c>
      <c r="BK212" s="48">
        <v>49.31</v>
      </c>
      <c r="BL212" s="48">
        <v>50.6</v>
      </c>
      <c r="BM212" s="46"/>
      <c r="BN212" s="46"/>
      <c r="BO212" s="48">
        <v>0.2</v>
      </c>
      <c r="BP212" s="48">
        <v>0.24</v>
      </c>
      <c r="BQ212" s="48">
        <v>0.24</v>
      </c>
      <c r="BR212" s="48">
        <v>15.81</v>
      </c>
      <c r="BS212" s="48">
        <v>49.85</v>
      </c>
      <c r="BT212" s="46"/>
      <c r="BU212" s="48">
        <v>0</v>
      </c>
      <c r="BV212" s="39">
        <v>293</v>
      </c>
      <c r="BW212" s="39">
        <f t="shared" si="18"/>
        <v>2</v>
      </c>
      <c r="BX212" s="39">
        <f>IF(COUNTIF($C$2:C212,C212)=1,1,0)</f>
        <v>1</v>
      </c>
      <c r="BY212" s="39">
        <f t="shared" si="19"/>
        <v>0</v>
      </c>
      <c r="BZ212" s="39" t="b">
        <f t="shared" si="20"/>
        <v>0</v>
      </c>
      <c r="CA212" s="39" t="b">
        <f t="array" ref="CA212">ISNUMBER(SEARCH("Touch Screen",$AI212))</f>
        <v>0</v>
      </c>
      <c r="CB212" s="39" t="b">
        <f t="array" ref="CB212">ISNUMBER(SEARCH("Occupancy Sensor",$AI212))</f>
        <v>0</v>
      </c>
      <c r="CC212" s="39" t="b">
        <f t="array" ref="CC212">ISNUMBER(SEARCH("Full Network Connectivity",$AI212))</f>
        <v>0</v>
      </c>
      <c r="CD212" s="49">
        <f t="shared" si="21"/>
        <v>49.310039999999994</v>
      </c>
      <c r="CE212" s="50">
        <f t="shared" si="23"/>
        <v>2.1</v>
      </c>
      <c r="CF212" s="39">
        <f t="shared" si="22"/>
        <v>2</v>
      </c>
      <c r="CG212" s="49">
        <f>IF($BW212=1,($Q212*'2. Monitor Criteria'!$C$4)+('2. Monitor Criteria'!$D$4*'1. Data'!$CE212)+'2. Monitor Criteria'!$C$6,IF('1. Data'!$BW212=2,($Q212*'2. Monitor Criteria'!$C$4)+('2. Monitor Criteria'!$D$4*'1. Data'!$CE212)+'2. Monitor Criteria'!$D$6,IF('1. Data'!$BW212=5,($Q212*'2. Monitor Criteria'!$C$4)+('2. Monitor Criteria'!$D$4*'1. Data'!$CE212)+'2. Monitor Criteria'!$F$6,($Q212*'2. Monitor Criteria'!$C$4)+('2. Monitor Criteria'!$D$4*'1. Data'!$CE212)+'2. Monitor Criteria'!$E$6)))</f>
        <v>42.6815</v>
      </c>
      <c r="CH212" s="51">
        <f>CD212-('2. Monitor Criteria'!$D$4*CE212)</f>
        <v>40.931039999999996</v>
      </c>
      <c r="CI212" s="49">
        <f>IF($BY212=0,CH212,IF($BY212=1,CH212-('2. Monitor Criteria'!$B$10*'1. Data'!CG212),CH212-('2. Monitor Criteria'!$C$10*'1. Data'!CG212)))</f>
        <v>40.931039999999996</v>
      </c>
      <c r="CJ212" s="51">
        <f>IF($CA212=TRUE,CI212-(CG212*'2. Monitor Criteria'!$E$10),CI212)</f>
        <v>40.931039999999996</v>
      </c>
      <c r="CK212" s="51">
        <f>IF($BZ212=TRUE,CJ212-('1. Data'!CG212*'2. Monitor Criteria'!$D$10),CJ212)</f>
        <v>40.931039999999996</v>
      </c>
    </row>
    <row r="213" spans="1:89" s="39" customFormat="1" ht="15.75" customHeight="1" x14ac:dyDescent="0.2">
      <c r="A213" s="39">
        <v>294</v>
      </c>
      <c r="B213" s="46" t="s">
        <v>463</v>
      </c>
      <c r="C213" s="46" t="s">
        <v>474</v>
      </c>
      <c r="D213" s="47">
        <v>42461</v>
      </c>
      <c r="E213" s="46" t="s">
        <v>74</v>
      </c>
      <c r="F213" s="46" t="s">
        <v>103</v>
      </c>
      <c r="G213" s="46" t="s">
        <v>1307</v>
      </c>
      <c r="H213" s="46" t="s">
        <v>75</v>
      </c>
      <c r="I213" s="46" t="s">
        <v>85</v>
      </c>
      <c r="J213" s="46" t="s">
        <v>119</v>
      </c>
      <c r="K213" s="46" t="s">
        <v>77</v>
      </c>
      <c r="L213" s="46" t="s">
        <v>103</v>
      </c>
      <c r="M213" s="48">
        <v>1000</v>
      </c>
      <c r="N213" s="48">
        <v>12.8</v>
      </c>
      <c r="O213" s="48">
        <v>20.399999999999999</v>
      </c>
      <c r="P213" s="48">
        <v>24</v>
      </c>
      <c r="Q213" s="48">
        <v>260.33999999999997</v>
      </c>
      <c r="R213" s="48">
        <v>1.6</v>
      </c>
      <c r="S213" s="48">
        <v>1200</v>
      </c>
      <c r="T213" s="48">
        <v>1920</v>
      </c>
      <c r="U213" s="48">
        <v>2.2999999999999998</v>
      </c>
      <c r="V213" s="48">
        <v>8850</v>
      </c>
      <c r="W213" s="48">
        <v>60</v>
      </c>
      <c r="X213" s="48">
        <v>32.5</v>
      </c>
      <c r="Y213" s="46" t="s">
        <v>78</v>
      </c>
      <c r="Z213" s="46" t="s">
        <v>83</v>
      </c>
      <c r="AA213" s="46"/>
      <c r="AB213" s="46"/>
      <c r="AC213" s="46" t="s">
        <v>81</v>
      </c>
      <c r="AD213" s="46" t="s">
        <v>80</v>
      </c>
      <c r="AE213" s="46" t="s">
        <v>291</v>
      </c>
      <c r="AF213" s="46" t="s">
        <v>103</v>
      </c>
      <c r="AG213" s="46" t="s">
        <v>99</v>
      </c>
      <c r="AH213" s="46" t="s">
        <v>103</v>
      </c>
      <c r="AI213" s="46" t="s">
        <v>99</v>
      </c>
      <c r="AJ213" s="46" t="s">
        <v>83</v>
      </c>
      <c r="AK213" s="46" t="s">
        <v>84</v>
      </c>
      <c r="AL213" s="46" t="s">
        <v>103</v>
      </c>
      <c r="AM213" s="46" t="s">
        <v>83</v>
      </c>
      <c r="AN213" s="46" t="s">
        <v>83</v>
      </c>
      <c r="AO213" s="46" t="s">
        <v>83</v>
      </c>
      <c r="AP213" s="46" t="s">
        <v>91</v>
      </c>
      <c r="AQ213" s="46" t="s">
        <v>103</v>
      </c>
      <c r="AR213" s="46" t="s">
        <v>81</v>
      </c>
      <c r="AS213" s="46" t="s">
        <v>86</v>
      </c>
      <c r="AT213" s="46" t="s">
        <v>103</v>
      </c>
      <c r="AU213" s="48">
        <v>0</v>
      </c>
      <c r="AV213" s="46" t="s">
        <v>81</v>
      </c>
      <c r="AW213" s="46" t="s">
        <v>81</v>
      </c>
      <c r="AX213" s="48">
        <v>300</v>
      </c>
      <c r="AY213" s="48">
        <v>330.1</v>
      </c>
      <c r="AZ213" s="48">
        <v>303.39999999999998</v>
      </c>
      <c r="BA213" s="48">
        <v>200</v>
      </c>
      <c r="BB213" s="46"/>
      <c r="BC213" s="46"/>
      <c r="BD213" s="48">
        <v>17</v>
      </c>
      <c r="BE213" s="46"/>
      <c r="BF213" s="48">
        <v>0.17</v>
      </c>
      <c r="BG213" s="48">
        <v>0.17</v>
      </c>
      <c r="BH213" s="46"/>
      <c r="BI213" s="48">
        <v>0.1</v>
      </c>
      <c r="BJ213" s="48">
        <v>53.09</v>
      </c>
      <c r="BK213" s="48">
        <v>53.09</v>
      </c>
      <c r="BL213" s="48">
        <v>59.2</v>
      </c>
      <c r="BM213" s="46"/>
      <c r="BN213" s="46"/>
      <c r="BO213" s="48">
        <v>0.15</v>
      </c>
      <c r="BP213" s="48">
        <v>0.22</v>
      </c>
      <c r="BQ213" s="48">
        <v>0.22</v>
      </c>
      <c r="BR213" s="48">
        <v>17.309999999999999</v>
      </c>
      <c r="BS213" s="48">
        <v>54.33</v>
      </c>
      <c r="BT213" s="46"/>
      <c r="BU213" s="48">
        <v>0</v>
      </c>
      <c r="BV213" s="39">
        <v>294</v>
      </c>
      <c r="BW213" s="39">
        <f t="shared" si="18"/>
        <v>3</v>
      </c>
      <c r="BX213" s="39">
        <f>IF(COUNTIF($C$2:C213,C213)=1,1,0)</f>
        <v>1</v>
      </c>
      <c r="BY213" s="39">
        <f t="shared" si="19"/>
        <v>0</v>
      </c>
      <c r="BZ213" s="39" t="b">
        <f t="shared" si="20"/>
        <v>0</v>
      </c>
      <c r="CA213" s="39" t="b">
        <f t="array" ref="CA213">ISNUMBER(SEARCH("Touch Screen",$AI213))</f>
        <v>0</v>
      </c>
      <c r="CB213" s="39" t="b">
        <f t="array" ref="CB213">ISNUMBER(SEARCH("Occupancy Sensor",$AI213))</f>
        <v>0</v>
      </c>
      <c r="CC213" s="39" t="b">
        <f t="array" ref="CC213">ISNUMBER(SEARCH("Full Network Connectivity",$AI213))</f>
        <v>0</v>
      </c>
      <c r="CD213" s="49">
        <f t="shared" si="21"/>
        <v>53.08997999999999</v>
      </c>
      <c r="CE213" s="50">
        <f t="shared" si="23"/>
        <v>2.2999999999999998</v>
      </c>
      <c r="CF213" s="39">
        <f t="shared" si="22"/>
        <v>3</v>
      </c>
      <c r="CG213" s="49">
        <f>IF($BW213=1,($Q213*'2. Monitor Criteria'!$C$4)+('2. Monitor Criteria'!$D$4*'1. Data'!$CE213)+'2. Monitor Criteria'!$C$6,IF('1. Data'!$BW213=2,($Q213*'2. Monitor Criteria'!$C$4)+('2. Monitor Criteria'!$D$4*'1. Data'!$CE213)+'2. Monitor Criteria'!$D$6,IF('1. Data'!$BW213=5,($Q213*'2. Monitor Criteria'!$C$4)+('2. Monitor Criteria'!$D$4*'1. Data'!$CE213)+'2. Monitor Criteria'!$F$6,($Q213*'2. Monitor Criteria'!$C$4)+('2. Monitor Criteria'!$D$4*'1. Data'!$CE213)+'2. Monitor Criteria'!$E$6)))</f>
        <v>49.678820000000002</v>
      </c>
      <c r="CH213" s="51">
        <f>CD213-('2. Monitor Criteria'!$D$4*CE213)</f>
        <v>43.91297999999999</v>
      </c>
      <c r="CI213" s="49">
        <f>IF($BY213=0,CH213,IF($BY213=1,CH213-('2. Monitor Criteria'!$B$10*'1. Data'!CG213),CH213-('2. Monitor Criteria'!$C$10*'1. Data'!CG213)))</f>
        <v>43.91297999999999</v>
      </c>
      <c r="CJ213" s="51">
        <f>IF($CA213=TRUE,CI213-(CG213*'2. Monitor Criteria'!$E$10),CI213)</f>
        <v>43.91297999999999</v>
      </c>
      <c r="CK213" s="51">
        <f>IF($BZ213=TRUE,CJ213-('1. Data'!CG213*'2. Monitor Criteria'!$D$10),CJ213)</f>
        <v>43.91297999999999</v>
      </c>
    </row>
    <row r="214" spans="1:89" s="39" customFormat="1" ht="15.75" customHeight="1" x14ac:dyDescent="0.2">
      <c r="A214" s="39">
        <v>295</v>
      </c>
      <c r="B214" s="46" t="s">
        <v>463</v>
      </c>
      <c r="C214" s="46" t="s">
        <v>475</v>
      </c>
      <c r="D214" s="47">
        <v>42587</v>
      </c>
      <c r="E214" s="46" t="s">
        <v>74</v>
      </c>
      <c r="F214" s="46" t="s">
        <v>103</v>
      </c>
      <c r="G214" s="46" t="s">
        <v>1307</v>
      </c>
      <c r="H214" s="46" t="s">
        <v>75</v>
      </c>
      <c r="I214" s="46" t="s">
        <v>85</v>
      </c>
      <c r="J214" s="46" t="s">
        <v>76</v>
      </c>
      <c r="K214" s="46" t="s">
        <v>77</v>
      </c>
      <c r="L214" s="46" t="s">
        <v>103</v>
      </c>
      <c r="M214" s="48">
        <v>1000</v>
      </c>
      <c r="N214" s="48">
        <v>11.6</v>
      </c>
      <c r="O214" s="48">
        <v>20.7</v>
      </c>
      <c r="P214" s="48">
        <v>23.8</v>
      </c>
      <c r="Q214" s="48">
        <v>242.2</v>
      </c>
      <c r="R214" s="48">
        <v>1.78</v>
      </c>
      <c r="S214" s="48">
        <v>1080</v>
      </c>
      <c r="T214" s="48">
        <v>1920</v>
      </c>
      <c r="U214" s="48">
        <v>2.1</v>
      </c>
      <c r="V214" s="48">
        <v>8561</v>
      </c>
      <c r="W214" s="48">
        <v>60</v>
      </c>
      <c r="X214" s="48">
        <v>33.4</v>
      </c>
      <c r="Y214" s="46" t="s">
        <v>78</v>
      </c>
      <c r="Z214" s="46" t="s">
        <v>83</v>
      </c>
      <c r="AA214" s="46"/>
      <c r="AB214" s="46"/>
      <c r="AC214" s="46" t="s">
        <v>81</v>
      </c>
      <c r="AD214" s="46" t="s">
        <v>80</v>
      </c>
      <c r="AE214" s="46" t="s">
        <v>291</v>
      </c>
      <c r="AF214" s="46" t="s">
        <v>103</v>
      </c>
      <c r="AG214" s="46" t="s">
        <v>99</v>
      </c>
      <c r="AH214" s="46" t="s">
        <v>103</v>
      </c>
      <c r="AI214" s="46" t="s">
        <v>99</v>
      </c>
      <c r="AJ214" s="46" t="s">
        <v>83</v>
      </c>
      <c r="AK214" s="46" t="s">
        <v>84</v>
      </c>
      <c r="AL214" s="46" t="s">
        <v>103</v>
      </c>
      <c r="AM214" s="46" t="s">
        <v>83</v>
      </c>
      <c r="AN214" s="46" t="s">
        <v>83</v>
      </c>
      <c r="AO214" s="46" t="s">
        <v>83</v>
      </c>
      <c r="AP214" s="46" t="s">
        <v>91</v>
      </c>
      <c r="AQ214" s="46" t="s">
        <v>103</v>
      </c>
      <c r="AR214" s="46" t="s">
        <v>81</v>
      </c>
      <c r="AS214" s="46" t="s">
        <v>86</v>
      </c>
      <c r="AT214" s="46" t="s">
        <v>103</v>
      </c>
      <c r="AU214" s="48">
        <v>0</v>
      </c>
      <c r="AV214" s="46" t="s">
        <v>81</v>
      </c>
      <c r="AW214" s="46" t="s">
        <v>80</v>
      </c>
      <c r="AX214" s="48">
        <v>300</v>
      </c>
      <c r="AY214" s="48">
        <v>271.60000000000002</v>
      </c>
      <c r="AZ214" s="48">
        <v>250.6</v>
      </c>
      <c r="BA214" s="48">
        <v>200</v>
      </c>
      <c r="BB214" s="46"/>
      <c r="BC214" s="46"/>
      <c r="BD214" s="48">
        <v>16.04</v>
      </c>
      <c r="BE214" s="46"/>
      <c r="BF214" s="48">
        <v>0.26</v>
      </c>
      <c r="BG214" s="46"/>
      <c r="BH214" s="46"/>
      <c r="BI214" s="48">
        <v>0.1</v>
      </c>
      <c r="BJ214" s="48">
        <v>50.66</v>
      </c>
      <c r="BK214" s="48">
        <v>50.66</v>
      </c>
      <c r="BL214" s="48">
        <v>54.1</v>
      </c>
      <c r="BM214" s="46"/>
      <c r="BN214" s="46"/>
      <c r="BO214" s="48">
        <v>0.15</v>
      </c>
      <c r="BP214" s="48">
        <v>0.27</v>
      </c>
      <c r="BQ214" s="46"/>
      <c r="BR214" s="48">
        <v>16.05</v>
      </c>
      <c r="BS214" s="48">
        <v>50.75</v>
      </c>
      <c r="BT214" s="46"/>
      <c r="BU214" s="48">
        <v>0</v>
      </c>
      <c r="BV214" s="39">
        <v>295</v>
      </c>
      <c r="BW214" s="39">
        <f t="shared" si="18"/>
        <v>3</v>
      </c>
      <c r="BX214" s="39">
        <f>IF(COUNTIF($C$2:C214,C214)=1,1,0)</f>
        <v>1</v>
      </c>
      <c r="BY214" s="39">
        <f t="shared" si="19"/>
        <v>0</v>
      </c>
      <c r="BZ214" s="39" t="b">
        <f t="shared" si="20"/>
        <v>0</v>
      </c>
      <c r="CA214" s="39" t="b">
        <f t="array" ref="CA214">ISNUMBER(SEARCH("Touch Screen",$AI214))</f>
        <v>0</v>
      </c>
      <c r="CB214" s="39" t="b">
        <f t="array" ref="CB214">ISNUMBER(SEARCH("Occupancy Sensor",$AI214))</f>
        <v>0</v>
      </c>
      <c r="CC214" s="39" t="b">
        <f t="array" ref="CC214">ISNUMBER(SEARCH("Full Network Connectivity",$AI214))</f>
        <v>0</v>
      </c>
      <c r="CD214" s="49">
        <f t="shared" si="21"/>
        <v>50.659079999999989</v>
      </c>
      <c r="CE214" s="50">
        <f t="shared" si="23"/>
        <v>2.1</v>
      </c>
      <c r="CF214" s="39">
        <f t="shared" si="22"/>
        <v>3</v>
      </c>
      <c r="CG214" s="49">
        <f>IF($BW214=1,($Q214*'2. Monitor Criteria'!$C$4)+('2. Monitor Criteria'!$D$4*'1. Data'!$CE214)+'2. Monitor Criteria'!$C$6,IF('1. Data'!$BW214=2,($Q214*'2. Monitor Criteria'!$C$4)+('2. Monitor Criteria'!$D$4*'1. Data'!$CE214)+'2. Monitor Criteria'!$D$6,IF('1. Data'!$BW214=5,($Q214*'2. Monitor Criteria'!$C$4)+('2. Monitor Criteria'!$D$4*'1. Data'!$CE214)+'2. Monitor Criteria'!$F$6,($Q214*'2. Monitor Criteria'!$C$4)+('2. Monitor Criteria'!$D$4*'1. Data'!$CE214)+'2. Monitor Criteria'!$E$6)))</f>
        <v>46.649600000000007</v>
      </c>
      <c r="CH214" s="51">
        <f>CD214-('2. Monitor Criteria'!$D$4*CE214)</f>
        <v>42.280079999999984</v>
      </c>
      <c r="CI214" s="49">
        <f>IF($BY214=0,CH214,IF($BY214=1,CH214-('2. Monitor Criteria'!$B$10*'1. Data'!CG214),CH214-('2. Monitor Criteria'!$C$10*'1. Data'!CG214)))</f>
        <v>42.280079999999984</v>
      </c>
      <c r="CJ214" s="51">
        <f>IF($CA214=TRUE,CI214-(CG214*'2. Monitor Criteria'!$E$10),CI214)</f>
        <v>42.280079999999984</v>
      </c>
      <c r="CK214" s="51">
        <f>IF($BZ214=TRUE,CJ214-('1. Data'!CG214*'2. Monitor Criteria'!$D$10),CJ214)</f>
        <v>42.280079999999984</v>
      </c>
    </row>
    <row r="215" spans="1:89" s="39" customFormat="1" ht="15.75" customHeight="1" x14ac:dyDescent="0.2">
      <c r="A215" s="39">
        <v>296</v>
      </c>
      <c r="B215" s="46" t="s">
        <v>463</v>
      </c>
      <c r="C215" s="46" t="s">
        <v>476</v>
      </c>
      <c r="D215" s="47">
        <v>42675</v>
      </c>
      <c r="E215" s="46" t="s">
        <v>74</v>
      </c>
      <c r="F215" s="46"/>
      <c r="G215" s="46" t="s">
        <v>1307</v>
      </c>
      <c r="H215" s="46" t="s">
        <v>75</v>
      </c>
      <c r="I215" s="46" t="s">
        <v>76</v>
      </c>
      <c r="J215" s="46"/>
      <c r="K215" s="46" t="s">
        <v>77</v>
      </c>
      <c r="L215" s="46"/>
      <c r="M215" s="48">
        <v>1000</v>
      </c>
      <c r="N215" s="48">
        <v>12.8</v>
      </c>
      <c r="O215" s="48">
        <v>20.399999999999999</v>
      </c>
      <c r="P215" s="48">
        <v>24.1</v>
      </c>
      <c r="Q215" s="48">
        <v>258.88</v>
      </c>
      <c r="R215" s="48">
        <v>1.6</v>
      </c>
      <c r="S215" s="48">
        <v>1200</v>
      </c>
      <c r="T215" s="48">
        <v>1920</v>
      </c>
      <c r="U215" s="48">
        <v>2.2999999999999998</v>
      </c>
      <c r="V215" s="48">
        <v>8900</v>
      </c>
      <c r="W215" s="48">
        <v>60</v>
      </c>
      <c r="X215" s="48">
        <v>0.3</v>
      </c>
      <c r="Y215" s="46" t="s">
        <v>78</v>
      </c>
      <c r="Z215" s="46" t="s">
        <v>83</v>
      </c>
      <c r="AA215" s="46"/>
      <c r="AB215" s="46"/>
      <c r="AC215" s="46" t="s">
        <v>81</v>
      </c>
      <c r="AD215" s="46" t="s">
        <v>80</v>
      </c>
      <c r="AE215" s="46" t="s">
        <v>307</v>
      </c>
      <c r="AF215" s="46"/>
      <c r="AG215" s="46" t="s">
        <v>99</v>
      </c>
      <c r="AH215" s="46"/>
      <c r="AI215" s="46" t="s">
        <v>99</v>
      </c>
      <c r="AJ215" s="46" t="s">
        <v>83</v>
      </c>
      <c r="AK215" s="46" t="s">
        <v>84</v>
      </c>
      <c r="AL215" s="46"/>
      <c r="AM215" s="46" t="s">
        <v>83</v>
      </c>
      <c r="AN215" s="46" t="s">
        <v>83</v>
      </c>
      <c r="AO215" s="46" t="s">
        <v>83</v>
      </c>
      <c r="AP215" s="46" t="s">
        <v>91</v>
      </c>
      <c r="AQ215" s="46"/>
      <c r="AR215" s="46" t="s">
        <v>81</v>
      </c>
      <c r="AS215" s="46" t="s">
        <v>86</v>
      </c>
      <c r="AT215" s="46"/>
      <c r="AU215" s="48">
        <v>1</v>
      </c>
      <c r="AV215" s="46" t="s">
        <v>81</v>
      </c>
      <c r="AW215" s="46" t="s">
        <v>81</v>
      </c>
      <c r="AX215" s="48">
        <v>300</v>
      </c>
      <c r="AY215" s="48">
        <v>302.8</v>
      </c>
      <c r="AZ215" s="48">
        <v>246.8</v>
      </c>
      <c r="BA215" s="48">
        <v>200.1</v>
      </c>
      <c r="BB215" s="46"/>
      <c r="BC215" s="46"/>
      <c r="BD215" s="48">
        <v>14.31</v>
      </c>
      <c r="BE215" s="46"/>
      <c r="BF215" s="48">
        <v>0.26</v>
      </c>
      <c r="BG215" s="48">
        <v>0.24</v>
      </c>
      <c r="BH215" s="46"/>
      <c r="BI215" s="48">
        <v>0.2</v>
      </c>
      <c r="BJ215" s="48">
        <v>45.35</v>
      </c>
      <c r="BK215" s="48">
        <v>45.35</v>
      </c>
      <c r="BL215" s="48">
        <v>58.9</v>
      </c>
      <c r="BM215" s="46"/>
      <c r="BN215" s="46"/>
      <c r="BO215" s="48">
        <v>0.26</v>
      </c>
      <c r="BP215" s="48">
        <v>0.32</v>
      </c>
      <c r="BQ215" s="48">
        <v>0.28000000000000003</v>
      </c>
      <c r="BR215" s="48">
        <v>14.41</v>
      </c>
      <c r="BS215" s="48">
        <v>46</v>
      </c>
      <c r="BT215" s="46"/>
      <c r="BU215" s="48">
        <v>0</v>
      </c>
      <c r="BV215" s="39">
        <v>296</v>
      </c>
      <c r="BW215" s="39">
        <f t="shared" si="18"/>
        <v>3</v>
      </c>
      <c r="BX215" s="39">
        <f>IF(COUNTIF($C$2:C215,C215)=1,1,0)</f>
        <v>1</v>
      </c>
      <c r="BY215" s="39">
        <f t="shared" si="19"/>
        <v>0</v>
      </c>
      <c r="BZ215" s="39" t="b">
        <f t="shared" si="20"/>
        <v>0</v>
      </c>
      <c r="CA215" s="39" t="b">
        <f t="array" ref="CA215">ISNUMBER(SEARCH("Touch Screen",$AI215))</f>
        <v>0</v>
      </c>
      <c r="CB215" s="39" t="b">
        <f t="array" ref="CB215">ISNUMBER(SEARCH("Occupancy Sensor",$AI215))</f>
        <v>0</v>
      </c>
      <c r="CC215" s="39" t="b">
        <f t="array" ref="CC215">ISNUMBER(SEARCH("Full Network Connectivity",$AI215))</f>
        <v>0</v>
      </c>
      <c r="CD215" s="49">
        <f t="shared" si="21"/>
        <v>45.354899999999994</v>
      </c>
      <c r="CE215" s="50">
        <f t="shared" si="23"/>
        <v>2.2999999999999998</v>
      </c>
      <c r="CF215" s="39">
        <f t="shared" si="22"/>
        <v>3</v>
      </c>
      <c r="CG215" s="49">
        <f>IF($BW215=1,($Q215*'2. Monitor Criteria'!$C$4)+('2. Monitor Criteria'!$D$4*'1. Data'!$CE215)+'2. Monitor Criteria'!$C$6,IF('1. Data'!$BW215=2,($Q215*'2. Monitor Criteria'!$C$4)+('2. Monitor Criteria'!$D$4*'1. Data'!$CE215)+'2. Monitor Criteria'!$D$6,IF('1. Data'!$BW215=5,($Q215*'2. Monitor Criteria'!$C$4)+('2. Monitor Criteria'!$D$4*'1. Data'!$CE215)+'2. Monitor Criteria'!$F$6,($Q215*'2. Monitor Criteria'!$C$4)+('2. Monitor Criteria'!$D$4*'1. Data'!$CE215)+'2. Monitor Criteria'!$E$6)))</f>
        <v>49.49924</v>
      </c>
      <c r="CH215" s="51">
        <f>CD215-('2. Monitor Criteria'!$D$4*CE215)</f>
        <v>36.177899999999994</v>
      </c>
      <c r="CI215" s="49">
        <f>IF($BY215=0,CH215,IF($BY215=1,CH215-('2. Monitor Criteria'!$B$10*'1. Data'!CG215),CH215-('2. Monitor Criteria'!$C$10*'1. Data'!CG215)))</f>
        <v>36.177899999999994</v>
      </c>
      <c r="CJ215" s="51">
        <f>IF($CA215=TRUE,CI215-(CG215*'2. Monitor Criteria'!$E$10),CI215)</f>
        <v>36.177899999999994</v>
      </c>
      <c r="CK215" s="51">
        <f>IF($BZ215=TRUE,CJ215-('1. Data'!CG215*'2. Monitor Criteria'!$D$10),CJ215)</f>
        <v>36.177899999999994</v>
      </c>
    </row>
    <row r="216" spans="1:89" s="39" customFormat="1" ht="15.75" customHeight="1" x14ac:dyDescent="0.2">
      <c r="A216" s="39">
        <v>297</v>
      </c>
      <c r="B216" s="46" t="s">
        <v>463</v>
      </c>
      <c r="C216" s="46" t="s">
        <v>477</v>
      </c>
      <c r="D216" s="47">
        <v>42461</v>
      </c>
      <c r="E216" s="46" t="s">
        <v>74</v>
      </c>
      <c r="F216" s="46" t="s">
        <v>103</v>
      </c>
      <c r="G216" s="46" t="s">
        <v>1307</v>
      </c>
      <c r="H216" s="46" t="s">
        <v>75</v>
      </c>
      <c r="I216" s="46" t="s">
        <v>85</v>
      </c>
      <c r="J216" s="46" t="s">
        <v>119</v>
      </c>
      <c r="K216" s="46" t="s">
        <v>77</v>
      </c>
      <c r="L216" s="46" t="s">
        <v>103</v>
      </c>
      <c r="M216" s="48">
        <v>1000</v>
      </c>
      <c r="N216" s="48">
        <v>12.8</v>
      </c>
      <c r="O216" s="48">
        <v>20.399999999999999</v>
      </c>
      <c r="P216" s="48">
        <v>24</v>
      </c>
      <c r="Q216" s="48">
        <v>260.33999999999997</v>
      </c>
      <c r="R216" s="48">
        <v>1.6</v>
      </c>
      <c r="S216" s="48">
        <v>1200</v>
      </c>
      <c r="T216" s="48">
        <v>1920</v>
      </c>
      <c r="U216" s="48">
        <v>2.2999999999999998</v>
      </c>
      <c r="V216" s="48">
        <v>8850</v>
      </c>
      <c r="W216" s="48">
        <v>60</v>
      </c>
      <c r="X216" s="48">
        <v>34.5</v>
      </c>
      <c r="Y216" s="46" t="s">
        <v>78</v>
      </c>
      <c r="Z216" s="46" t="s">
        <v>83</v>
      </c>
      <c r="AA216" s="46"/>
      <c r="AB216" s="46"/>
      <c r="AC216" s="46" t="s">
        <v>81</v>
      </c>
      <c r="AD216" s="46" t="s">
        <v>80</v>
      </c>
      <c r="AE216" s="46" t="s">
        <v>478</v>
      </c>
      <c r="AF216" s="46" t="s">
        <v>103</v>
      </c>
      <c r="AG216" s="46" t="s">
        <v>99</v>
      </c>
      <c r="AH216" s="46" t="s">
        <v>103</v>
      </c>
      <c r="AI216" s="46" t="s">
        <v>99</v>
      </c>
      <c r="AJ216" s="46" t="s">
        <v>83</v>
      </c>
      <c r="AK216" s="46" t="s">
        <v>84</v>
      </c>
      <c r="AL216" s="46" t="s">
        <v>103</v>
      </c>
      <c r="AM216" s="46" t="s">
        <v>83</v>
      </c>
      <c r="AN216" s="46" t="s">
        <v>83</v>
      </c>
      <c r="AO216" s="46" t="s">
        <v>83</v>
      </c>
      <c r="AP216" s="46" t="s">
        <v>91</v>
      </c>
      <c r="AQ216" s="46" t="s">
        <v>103</v>
      </c>
      <c r="AR216" s="46" t="s">
        <v>81</v>
      </c>
      <c r="AS216" s="46" t="s">
        <v>86</v>
      </c>
      <c r="AT216" s="46" t="s">
        <v>103</v>
      </c>
      <c r="AU216" s="48">
        <v>0</v>
      </c>
      <c r="AV216" s="46" t="s">
        <v>81</v>
      </c>
      <c r="AW216" s="46" t="s">
        <v>81</v>
      </c>
      <c r="AX216" s="48">
        <v>300</v>
      </c>
      <c r="AY216" s="48">
        <v>300</v>
      </c>
      <c r="AZ216" s="48">
        <v>227</v>
      </c>
      <c r="BA216" s="48">
        <v>200</v>
      </c>
      <c r="BB216" s="46"/>
      <c r="BC216" s="46"/>
      <c r="BD216" s="48">
        <v>18.03</v>
      </c>
      <c r="BE216" s="46"/>
      <c r="BF216" s="48">
        <v>0.28999999999999998</v>
      </c>
      <c r="BG216" s="48">
        <v>0.28999999999999998</v>
      </c>
      <c r="BH216" s="46"/>
      <c r="BI216" s="48">
        <v>0.1</v>
      </c>
      <c r="BJ216" s="48">
        <v>56.93</v>
      </c>
      <c r="BK216" s="48">
        <v>56.93</v>
      </c>
      <c r="BL216" s="48">
        <v>59.2</v>
      </c>
      <c r="BM216" s="46"/>
      <c r="BN216" s="46"/>
      <c r="BO216" s="48">
        <v>0.14000000000000001</v>
      </c>
      <c r="BP216" s="48">
        <v>0.32</v>
      </c>
      <c r="BQ216" s="48">
        <v>0.32</v>
      </c>
      <c r="BR216" s="48">
        <v>17.84</v>
      </c>
      <c r="BS216" s="48">
        <v>56.52</v>
      </c>
      <c r="BT216" s="46"/>
      <c r="BU216" s="48">
        <v>0</v>
      </c>
      <c r="BV216" s="39">
        <v>297</v>
      </c>
      <c r="BW216" s="39">
        <f t="shared" si="18"/>
        <v>3</v>
      </c>
      <c r="BX216" s="39">
        <f>IF(COUNTIF($C$2:C216,C216)=1,1,0)</f>
        <v>1</v>
      </c>
      <c r="BY216" s="39">
        <f t="shared" si="19"/>
        <v>0</v>
      </c>
      <c r="BZ216" s="39" t="b">
        <f t="shared" si="20"/>
        <v>0</v>
      </c>
      <c r="CA216" s="39" t="b">
        <f t="array" ref="CA216">ISNUMBER(SEARCH("Touch Screen",$AI216))</f>
        <v>0</v>
      </c>
      <c r="CB216" s="39" t="b">
        <f t="array" ref="CB216">ISNUMBER(SEARCH("Occupancy Sensor",$AI216))</f>
        <v>0</v>
      </c>
      <c r="CC216" s="39" t="b">
        <f t="array" ref="CC216">ISNUMBER(SEARCH("Full Network Connectivity",$AI216))</f>
        <v>0</v>
      </c>
      <c r="CD216" s="49">
        <f t="shared" si="21"/>
        <v>56.931240000000003</v>
      </c>
      <c r="CE216" s="50">
        <f t="shared" si="23"/>
        <v>2.2999999999999998</v>
      </c>
      <c r="CF216" s="39">
        <f t="shared" si="22"/>
        <v>3</v>
      </c>
      <c r="CG216" s="49">
        <f>IF($BW216=1,($Q216*'2. Monitor Criteria'!$C$4)+('2. Monitor Criteria'!$D$4*'1. Data'!$CE216)+'2. Monitor Criteria'!$C$6,IF('1. Data'!$BW216=2,($Q216*'2. Monitor Criteria'!$C$4)+('2. Monitor Criteria'!$D$4*'1. Data'!$CE216)+'2. Monitor Criteria'!$D$6,IF('1. Data'!$BW216=5,($Q216*'2. Monitor Criteria'!$C$4)+('2. Monitor Criteria'!$D$4*'1. Data'!$CE216)+'2. Monitor Criteria'!$F$6,($Q216*'2. Monitor Criteria'!$C$4)+('2. Monitor Criteria'!$D$4*'1. Data'!$CE216)+'2. Monitor Criteria'!$E$6)))</f>
        <v>49.678820000000002</v>
      </c>
      <c r="CH216" s="51">
        <f>CD216-('2. Monitor Criteria'!$D$4*CE216)</f>
        <v>47.754240000000003</v>
      </c>
      <c r="CI216" s="49">
        <f>IF($BY216=0,CH216,IF($BY216=1,CH216-('2. Monitor Criteria'!$B$10*'1. Data'!CG216),CH216-('2. Monitor Criteria'!$C$10*'1. Data'!CG216)))</f>
        <v>47.754240000000003</v>
      </c>
      <c r="CJ216" s="51">
        <f>IF($CA216=TRUE,CI216-(CG216*'2. Monitor Criteria'!$E$10),CI216)</f>
        <v>47.754240000000003</v>
      </c>
      <c r="CK216" s="51">
        <f>IF($BZ216=TRUE,CJ216-('1. Data'!CG216*'2. Monitor Criteria'!$D$10),CJ216)</f>
        <v>47.754240000000003</v>
      </c>
    </row>
    <row r="217" spans="1:89" s="39" customFormat="1" ht="15.75" customHeight="1" x14ac:dyDescent="0.2">
      <c r="A217" s="39">
        <v>301</v>
      </c>
      <c r="B217" s="46" t="s">
        <v>1154</v>
      </c>
      <c r="C217" s="46" t="s">
        <v>1170</v>
      </c>
      <c r="D217" s="47">
        <v>42761</v>
      </c>
      <c r="E217" s="46" t="s">
        <v>1352</v>
      </c>
      <c r="F217" s="46"/>
      <c r="G217" s="46" t="s">
        <v>1307</v>
      </c>
      <c r="H217" s="46" t="s">
        <v>75</v>
      </c>
      <c r="I217" s="46" t="s">
        <v>88</v>
      </c>
      <c r="J217" s="46"/>
      <c r="K217" s="46" t="s">
        <v>77</v>
      </c>
      <c r="L217" s="46"/>
      <c r="M217" s="48">
        <v>1000</v>
      </c>
      <c r="N217" s="48">
        <v>9.1</v>
      </c>
      <c r="O217" s="48">
        <v>16.100000000000001</v>
      </c>
      <c r="P217" s="48">
        <v>18.5</v>
      </c>
      <c r="Q217" s="48">
        <v>146.35</v>
      </c>
      <c r="R217" s="48">
        <v>1.78</v>
      </c>
      <c r="S217" s="48">
        <v>768</v>
      </c>
      <c r="T217" s="48">
        <v>1366</v>
      </c>
      <c r="U217" s="48">
        <v>1</v>
      </c>
      <c r="V217" s="48">
        <v>7168</v>
      </c>
      <c r="W217" s="48">
        <v>60</v>
      </c>
      <c r="X217" s="48">
        <v>33.5</v>
      </c>
      <c r="Y217" s="46" t="s">
        <v>78</v>
      </c>
      <c r="Z217" s="46" t="s">
        <v>83</v>
      </c>
      <c r="AA217" s="46"/>
      <c r="AB217" s="46"/>
      <c r="AC217" s="46" t="s">
        <v>81</v>
      </c>
      <c r="AD217" s="46" t="s">
        <v>81</v>
      </c>
      <c r="AE217" s="46" t="s">
        <v>93</v>
      </c>
      <c r="AF217" s="46"/>
      <c r="AG217" s="46" t="s">
        <v>99</v>
      </c>
      <c r="AH217" s="46"/>
      <c r="AI217" s="46" t="s">
        <v>99</v>
      </c>
      <c r="AJ217" s="46" t="s">
        <v>83</v>
      </c>
      <c r="AK217" s="46" t="s">
        <v>94</v>
      </c>
      <c r="AL217" s="46"/>
      <c r="AM217" s="46" t="s">
        <v>83</v>
      </c>
      <c r="AN217" s="46" t="s">
        <v>83</v>
      </c>
      <c r="AO217" s="46" t="s">
        <v>83</v>
      </c>
      <c r="AP217" s="46" t="s">
        <v>91</v>
      </c>
      <c r="AQ217" s="46"/>
      <c r="AR217" s="46" t="s">
        <v>81</v>
      </c>
      <c r="AS217" s="46" t="s">
        <v>86</v>
      </c>
      <c r="AT217" s="46"/>
      <c r="AU217" s="48">
        <v>1</v>
      </c>
      <c r="AV217" s="46" t="s">
        <v>81</v>
      </c>
      <c r="AW217" s="46" t="s">
        <v>81</v>
      </c>
      <c r="AX217" s="48">
        <v>250</v>
      </c>
      <c r="AY217" s="48">
        <v>322.5</v>
      </c>
      <c r="AZ217" s="48">
        <v>295.10000000000002</v>
      </c>
      <c r="BA217" s="48">
        <v>201.2</v>
      </c>
      <c r="BB217" s="46"/>
      <c r="BC217" s="46"/>
      <c r="BD217" s="48">
        <v>8.82</v>
      </c>
      <c r="BE217" s="46"/>
      <c r="BF217" s="48">
        <v>0.31</v>
      </c>
      <c r="BG217" s="46"/>
      <c r="BH217" s="46"/>
      <c r="BI217" s="48">
        <v>0.15</v>
      </c>
      <c r="BJ217" s="48">
        <v>28.8</v>
      </c>
      <c r="BK217" s="48">
        <v>28.8</v>
      </c>
      <c r="BL217" s="48">
        <v>35</v>
      </c>
      <c r="BM217" s="46"/>
      <c r="BN217" s="46"/>
      <c r="BO217" s="48">
        <v>0.2</v>
      </c>
      <c r="BP217" s="48">
        <v>0.37</v>
      </c>
      <c r="BQ217" s="46"/>
      <c r="BR217" s="48">
        <v>8.84</v>
      </c>
      <c r="BS217" s="48">
        <v>29.18</v>
      </c>
      <c r="BT217" s="46"/>
      <c r="BU217" s="48">
        <v>0</v>
      </c>
      <c r="BV217" s="39">
        <v>301</v>
      </c>
      <c r="BW217" s="39">
        <f t="shared" si="18"/>
        <v>1</v>
      </c>
      <c r="BX217" s="39">
        <f>IF(COUNTIF($C$2:C217,C217)=1,1,0)</f>
        <v>1</v>
      </c>
      <c r="BY217" s="39">
        <f t="shared" si="19"/>
        <v>0</v>
      </c>
      <c r="BZ217" s="39" t="b">
        <f t="shared" si="20"/>
        <v>0</v>
      </c>
      <c r="CA217" s="39" t="b">
        <f t="array" ref="CA217">ISNUMBER(SEARCH("Touch Screen",$AI217))</f>
        <v>0</v>
      </c>
      <c r="CB217" s="39" t="b">
        <f t="array" ref="CB217">ISNUMBER(SEARCH("Occupancy Sensor",$AI217))</f>
        <v>0</v>
      </c>
      <c r="CC217" s="39" t="b">
        <f t="array" ref="CC217">ISNUMBER(SEARCH("Full Network Connectivity",$AI217))</f>
        <v>0</v>
      </c>
      <c r="CD217" s="49">
        <f t="shared" si="21"/>
        <v>28.807259999999999</v>
      </c>
      <c r="CE217" s="50">
        <f t="shared" si="23"/>
        <v>1</v>
      </c>
      <c r="CF217" s="39">
        <f t="shared" si="22"/>
        <v>1</v>
      </c>
      <c r="CG217" s="49">
        <f>IF($BW217=1,($Q217*'2. Monitor Criteria'!$C$4)+('2. Monitor Criteria'!$D$4*'1. Data'!$CE217)+'2. Monitor Criteria'!$C$6,IF('1. Data'!$BW217=2,($Q217*'2. Monitor Criteria'!$C$4)+('2. Monitor Criteria'!$D$4*'1. Data'!$CE217)+'2. Monitor Criteria'!$D$6,IF('1. Data'!$BW217=5,($Q217*'2. Monitor Criteria'!$C$4)+('2. Monitor Criteria'!$D$4*'1. Data'!$CE217)+'2. Monitor Criteria'!$F$6,($Q217*'2. Monitor Criteria'!$C$4)+('2. Monitor Criteria'!$D$4*'1. Data'!$CE217)+'2. Monitor Criteria'!$E$6)))</f>
        <v>30.771050000000002</v>
      </c>
      <c r="CH217" s="51">
        <f>CD217-('2. Monitor Criteria'!$D$4*CE217)</f>
        <v>24.817259999999997</v>
      </c>
      <c r="CI217" s="49">
        <f>IF($BY217=0,CH217,IF($BY217=1,CH217-('2. Monitor Criteria'!$B$10*'1. Data'!CG217),CH217-('2. Monitor Criteria'!$C$10*'1. Data'!CG217)))</f>
        <v>24.817259999999997</v>
      </c>
      <c r="CJ217" s="51">
        <f>IF($CA217=TRUE,CI217-(CG217*'2. Monitor Criteria'!$E$10),CI217)</f>
        <v>24.817259999999997</v>
      </c>
      <c r="CK217" s="51">
        <f>IF($BZ217=TRUE,CJ217-('1. Data'!CG217*'2. Monitor Criteria'!$D$10),CJ217)</f>
        <v>24.817259999999997</v>
      </c>
    </row>
    <row r="218" spans="1:89" s="39" customFormat="1" ht="15.75" customHeight="1" x14ac:dyDescent="0.2">
      <c r="A218" s="39">
        <v>302</v>
      </c>
      <c r="B218" s="46" t="s">
        <v>1154</v>
      </c>
      <c r="C218" s="46" t="s">
        <v>1250</v>
      </c>
      <c r="D218" s="47">
        <v>42906</v>
      </c>
      <c r="E218" s="46" t="s">
        <v>590</v>
      </c>
      <c r="F218" s="46"/>
      <c r="G218" s="46" t="s">
        <v>1309</v>
      </c>
      <c r="H218" s="46" t="s">
        <v>75</v>
      </c>
      <c r="I218" s="46" t="s">
        <v>88</v>
      </c>
      <c r="J218" s="46"/>
      <c r="K218" s="46" t="s">
        <v>77</v>
      </c>
      <c r="L218" s="46"/>
      <c r="M218" s="48">
        <v>1000</v>
      </c>
      <c r="N218" s="48">
        <v>13.2</v>
      </c>
      <c r="O218" s="48">
        <v>23.5</v>
      </c>
      <c r="P218" s="48">
        <v>27</v>
      </c>
      <c r="Q218" s="48">
        <v>311.5</v>
      </c>
      <c r="R218" s="48">
        <v>1.78</v>
      </c>
      <c r="S218" s="48">
        <v>1080</v>
      </c>
      <c r="T218" s="48">
        <v>1920</v>
      </c>
      <c r="U218" s="48">
        <v>2.1</v>
      </c>
      <c r="V218" s="48">
        <v>6657</v>
      </c>
      <c r="W218" s="48">
        <v>60</v>
      </c>
      <c r="X218" s="48">
        <v>0.3</v>
      </c>
      <c r="Y218" s="46" t="s">
        <v>83</v>
      </c>
      <c r="Z218" s="46" t="s">
        <v>83</v>
      </c>
      <c r="AA218" s="46"/>
      <c r="AB218" s="46"/>
      <c r="AC218" s="46" t="s">
        <v>81</v>
      </c>
      <c r="AD218" s="46" t="s">
        <v>81</v>
      </c>
      <c r="AE218" s="46" t="s">
        <v>108</v>
      </c>
      <c r="AF218" s="46"/>
      <c r="AG218" s="46" t="s">
        <v>99</v>
      </c>
      <c r="AH218" s="46"/>
      <c r="AI218" s="46" t="s">
        <v>99</v>
      </c>
      <c r="AJ218" s="46" t="s">
        <v>83</v>
      </c>
      <c r="AK218" s="46" t="s">
        <v>90</v>
      </c>
      <c r="AL218" s="46"/>
      <c r="AM218" s="46" t="s">
        <v>83</v>
      </c>
      <c r="AN218" s="46" t="s">
        <v>83</v>
      </c>
      <c r="AO218" s="46" t="s">
        <v>83</v>
      </c>
      <c r="AP218" s="46" t="s">
        <v>91</v>
      </c>
      <c r="AQ218" s="46"/>
      <c r="AR218" s="46" t="s">
        <v>81</v>
      </c>
      <c r="AS218" s="46" t="s">
        <v>86</v>
      </c>
      <c r="AT218" s="46"/>
      <c r="AU218" s="48">
        <v>1</v>
      </c>
      <c r="AV218" s="46" t="s">
        <v>81</v>
      </c>
      <c r="AW218" s="46" t="s">
        <v>80</v>
      </c>
      <c r="AX218" s="48">
        <v>335</v>
      </c>
      <c r="AY218" s="48">
        <v>334.2</v>
      </c>
      <c r="AZ218" s="48">
        <v>286.8</v>
      </c>
      <c r="BA218" s="48">
        <v>200</v>
      </c>
      <c r="BB218" s="46"/>
      <c r="BC218" s="46"/>
      <c r="BD218" s="48">
        <v>17.41</v>
      </c>
      <c r="BE218" s="46"/>
      <c r="BF218" s="48">
        <v>0.24</v>
      </c>
      <c r="BG218" s="48">
        <v>0.24</v>
      </c>
      <c r="BH218" s="46"/>
      <c r="BI218" s="48">
        <v>0.18</v>
      </c>
      <c r="BJ218" s="48">
        <v>54.75</v>
      </c>
      <c r="BK218" s="48">
        <v>54.75</v>
      </c>
      <c r="BL218" s="48">
        <v>64</v>
      </c>
      <c r="BM218" s="46"/>
      <c r="BN218" s="46"/>
      <c r="BO218" s="48">
        <v>0.26</v>
      </c>
      <c r="BP218" s="48">
        <v>0.32</v>
      </c>
      <c r="BQ218" s="48">
        <v>0.32</v>
      </c>
      <c r="BR218" s="48">
        <v>17.440000000000001</v>
      </c>
      <c r="BS218" s="48">
        <v>55.29</v>
      </c>
      <c r="BT218" s="46"/>
      <c r="BU218" s="48">
        <v>0</v>
      </c>
      <c r="BV218" s="39">
        <v>302</v>
      </c>
      <c r="BW218" s="39">
        <f t="shared" si="18"/>
        <v>4</v>
      </c>
      <c r="BX218" s="39">
        <f>IF(COUNTIF($C$2:C218,C218)=1,1,0)</f>
        <v>1</v>
      </c>
      <c r="BY218" s="39">
        <f t="shared" si="19"/>
        <v>0</v>
      </c>
      <c r="BZ218" s="39" t="b">
        <f t="shared" si="20"/>
        <v>0</v>
      </c>
      <c r="CA218" s="39" t="b">
        <f t="array" ref="CA218">ISNUMBER(SEARCH("Touch Screen",$AI218))</f>
        <v>0</v>
      </c>
      <c r="CB218" s="39" t="b">
        <f t="array" ref="CB218">ISNUMBER(SEARCH("Occupancy Sensor",$AI218))</f>
        <v>0</v>
      </c>
      <c r="CC218" s="39" t="b">
        <f t="array" ref="CC218">ISNUMBER(SEARCH("Full Network Connectivity",$AI218))</f>
        <v>0</v>
      </c>
      <c r="CD218" s="49">
        <f t="shared" si="21"/>
        <v>54.745619999999995</v>
      </c>
      <c r="CE218" s="50">
        <f t="shared" si="23"/>
        <v>2.1</v>
      </c>
      <c r="CF218" s="39">
        <f t="shared" si="22"/>
        <v>4</v>
      </c>
      <c r="CG218" s="49">
        <f>IF($BW218=1,($Q218*'2. Monitor Criteria'!$C$4)+('2. Monitor Criteria'!$D$4*'1. Data'!$CE218)+'2. Monitor Criteria'!$C$6,IF('1. Data'!$BW218=2,($Q218*'2. Monitor Criteria'!$C$4)+('2. Monitor Criteria'!$D$4*'1. Data'!$CE218)+'2. Monitor Criteria'!$D$6,IF('1. Data'!$BW218=5,($Q218*'2. Monitor Criteria'!$C$4)+('2. Monitor Criteria'!$D$4*'1. Data'!$CE218)+'2. Monitor Criteria'!$F$6,($Q218*'2. Monitor Criteria'!$C$4)+('2. Monitor Criteria'!$D$4*'1. Data'!$CE218)+'2. Monitor Criteria'!$E$6)))</f>
        <v>55.173500000000004</v>
      </c>
      <c r="CH218" s="51">
        <f>CD218-('2. Monitor Criteria'!$D$4*CE218)</f>
        <v>46.366619999999998</v>
      </c>
      <c r="CI218" s="49">
        <f>IF($BY218=0,CH218,IF($BY218=1,CH218-('2. Monitor Criteria'!$B$10*'1. Data'!CG218),CH218-('2. Monitor Criteria'!$C$10*'1. Data'!CG218)))</f>
        <v>46.366619999999998</v>
      </c>
      <c r="CJ218" s="51">
        <f>IF($CA218=TRUE,CI218-(CG218*'2. Monitor Criteria'!$E$10),CI218)</f>
        <v>46.366619999999998</v>
      </c>
      <c r="CK218" s="51">
        <f>IF($BZ218=TRUE,CJ218-('1. Data'!CG218*'2. Monitor Criteria'!$D$10),CJ218)</f>
        <v>46.366619999999998</v>
      </c>
    </row>
    <row r="219" spans="1:89" s="39" customFormat="1" ht="15.75" customHeight="1" x14ac:dyDescent="0.2">
      <c r="A219" s="39">
        <v>303</v>
      </c>
      <c r="B219" s="46" t="s">
        <v>1154</v>
      </c>
      <c r="C219" s="46" t="s">
        <v>1182</v>
      </c>
      <c r="D219" s="47">
        <v>42856</v>
      </c>
      <c r="E219" s="46" t="s">
        <v>658</v>
      </c>
      <c r="F219" s="46" t="s">
        <v>103</v>
      </c>
      <c r="G219" s="46" t="s">
        <v>1309</v>
      </c>
      <c r="H219" s="46" t="s">
        <v>75</v>
      </c>
      <c r="I219" s="46" t="s">
        <v>88</v>
      </c>
      <c r="J219" s="46" t="s">
        <v>103</v>
      </c>
      <c r="K219" s="46" t="s">
        <v>77</v>
      </c>
      <c r="L219" s="46" t="s">
        <v>103</v>
      </c>
      <c r="M219" s="48">
        <v>1000</v>
      </c>
      <c r="N219" s="48">
        <v>10.6</v>
      </c>
      <c r="O219" s="48">
        <v>18.8</v>
      </c>
      <c r="P219" s="48">
        <v>21.5</v>
      </c>
      <c r="Q219" s="48">
        <v>198.08</v>
      </c>
      <c r="R219" s="48">
        <v>1.78</v>
      </c>
      <c r="S219" s="48">
        <v>1080</v>
      </c>
      <c r="T219" s="48">
        <v>1920</v>
      </c>
      <c r="U219" s="48">
        <v>2.1</v>
      </c>
      <c r="V219" s="48">
        <v>10469</v>
      </c>
      <c r="W219" s="48">
        <v>60</v>
      </c>
      <c r="X219" s="48">
        <v>32.200000000000003</v>
      </c>
      <c r="Y219" s="46" t="s">
        <v>78</v>
      </c>
      <c r="Z219" s="46" t="s">
        <v>83</v>
      </c>
      <c r="AA219" s="46"/>
      <c r="AB219" s="46"/>
      <c r="AC219" s="46" t="s">
        <v>81</v>
      </c>
      <c r="AD219" s="46" t="s">
        <v>80</v>
      </c>
      <c r="AE219" s="46" t="s">
        <v>576</v>
      </c>
      <c r="AF219" s="46" t="s">
        <v>1353</v>
      </c>
      <c r="AG219" s="46" t="s">
        <v>99</v>
      </c>
      <c r="AH219" s="46" t="s">
        <v>103</v>
      </c>
      <c r="AI219" s="46" t="s">
        <v>83</v>
      </c>
      <c r="AJ219" s="46" t="s">
        <v>83</v>
      </c>
      <c r="AK219" s="46" t="s">
        <v>94</v>
      </c>
      <c r="AL219" s="46" t="s">
        <v>1353</v>
      </c>
      <c r="AM219" s="46" t="s">
        <v>83</v>
      </c>
      <c r="AN219" s="46" t="s">
        <v>83</v>
      </c>
      <c r="AO219" s="46" t="s">
        <v>83</v>
      </c>
      <c r="AP219" s="46" t="s">
        <v>91</v>
      </c>
      <c r="AQ219" s="46" t="s">
        <v>103</v>
      </c>
      <c r="AR219" s="46" t="s">
        <v>81</v>
      </c>
      <c r="AS219" s="46" t="s">
        <v>86</v>
      </c>
      <c r="AT219" s="46" t="s">
        <v>103</v>
      </c>
      <c r="AU219" s="48">
        <v>0</v>
      </c>
      <c r="AV219" s="46" t="s">
        <v>81</v>
      </c>
      <c r="AW219" s="46" t="s">
        <v>81</v>
      </c>
      <c r="AX219" s="48">
        <v>340</v>
      </c>
      <c r="AY219" s="48">
        <v>340</v>
      </c>
      <c r="AZ219" s="48">
        <v>290</v>
      </c>
      <c r="BA219" s="48">
        <v>200</v>
      </c>
      <c r="BB219" s="46"/>
      <c r="BC219" s="46"/>
      <c r="BD219" s="48">
        <v>12.08</v>
      </c>
      <c r="BE219" s="46"/>
      <c r="BF219" s="48">
        <v>0.3</v>
      </c>
      <c r="BG219" s="46"/>
      <c r="BH219" s="46"/>
      <c r="BI219" s="48">
        <v>0.2</v>
      </c>
      <c r="BJ219" s="48">
        <v>38.75</v>
      </c>
      <c r="BK219" s="48">
        <v>38.75</v>
      </c>
      <c r="BL219" s="48">
        <v>50.6</v>
      </c>
      <c r="BM219" s="46"/>
      <c r="BN219" s="46"/>
      <c r="BO219" s="48">
        <v>0.28999999999999998</v>
      </c>
      <c r="BP219" s="48">
        <v>0.37</v>
      </c>
      <c r="BQ219" s="46"/>
      <c r="BR219" s="48">
        <v>12.12</v>
      </c>
      <c r="BS219" s="48">
        <v>39.270000000000003</v>
      </c>
      <c r="BT219" s="46"/>
      <c r="BU219" s="48">
        <v>0</v>
      </c>
      <c r="BV219" s="39">
        <v>303</v>
      </c>
      <c r="BW219" s="39">
        <f t="shared" si="18"/>
        <v>2</v>
      </c>
      <c r="BX219" s="39">
        <f>IF(COUNTIF($C$2:C219,C219)=1,1,0)</f>
        <v>1</v>
      </c>
      <c r="BY219" s="39">
        <f t="shared" si="19"/>
        <v>0</v>
      </c>
      <c r="BZ219" s="39" t="b">
        <f t="shared" si="20"/>
        <v>0</v>
      </c>
      <c r="CA219" s="39" t="b">
        <f t="array" ref="CA219">ISNUMBER(SEARCH("Touch Screen",$AI219))</f>
        <v>0</v>
      </c>
      <c r="CB219" s="39" t="b">
        <f t="array" ref="CB219">ISNUMBER(SEARCH("Occupancy Sensor",$AI219))</f>
        <v>0</v>
      </c>
      <c r="CC219" s="39" t="b">
        <f t="array" ref="CC219">ISNUMBER(SEARCH("Full Network Connectivity",$AI219))</f>
        <v>0</v>
      </c>
      <c r="CD219" s="49">
        <f t="shared" si="21"/>
        <v>38.745480000000001</v>
      </c>
      <c r="CE219" s="50">
        <f t="shared" si="23"/>
        <v>2.1</v>
      </c>
      <c r="CF219" s="39">
        <f t="shared" si="22"/>
        <v>2</v>
      </c>
      <c r="CG219" s="49">
        <f>IF($BW219=1,($Q219*'2. Monitor Criteria'!$C$4)+('2. Monitor Criteria'!$D$4*'1. Data'!$CE219)+'2. Monitor Criteria'!$C$6,IF('1. Data'!$BW219=2,($Q219*'2. Monitor Criteria'!$C$4)+('2. Monitor Criteria'!$D$4*'1. Data'!$CE219)+'2. Monitor Criteria'!$D$6,IF('1. Data'!$BW219=5,($Q219*'2. Monitor Criteria'!$C$4)+('2. Monitor Criteria'!$D$4*'1. Data'!$CE219)+'2. Monitor Criteria'!$F$6,($Q219*'2. Monitor Criteria'!$C$4)+('2. Monitor Criteria'!$D$4*'1. Data'!$CE219)+'2. Monitor Criteria'!$E$6)))</f>
        <v>42.752839999999999</v>
      </c>
      <c r="CH219" s="51">
        <f>CD219-('2. Monitor Criteria'!$D$4*CE219)</f>
        <v>30.366479999999999</v>
      </c>
      <c r="CI219" s="49">
        <f>IF($BY219=0,CH219,IF($BY219=1,CH219-('2. Monitor Criteria'!$B$10*'1. Data'!CG219),CH219-('2. Monitor Criteria'!$C$10*'1. Data'!CG219)))</f>
        <v>30.366479999999999</v>
      </c>
      <c r="CJ219" s="51">
        <f>IF($CA219=TRUE,CI219-(CG219*'2. Monitor Criteria'!$E$10),CI219)</f>
        <v>30.366479999999999</v>
      </c>
      <c r="CK219" s="51">
        <f>IF($BZ219=TRUE,CJ219-('1. Data'!CG219*'2. Monitor Criteria'!$D$10),CJ219)</f>
        <v>30.366479999999999</v>
      </c>
    </row>
    <row r="220" spans="1:89" s="39" customFormat="1" ht="15.75" customHeight="1" x14ac:dyDescent="0.2">
      <c r="A220" s="39">
        <v>304</v>
      </c>
      <c r="B220" s="46" t="s">
        <v>1154</v>
      </c>
      <c r="C220" s="46" t="s">
        <v>1171</v>
      </c>
      <c r="D220" s="47">
        <v>42685</v>
      </c>
      <c r="E220" s="46" t="s">
        <v>74</v>
      </c>
      <c r="F220" s="46"/>
      <c r="G220" s="46" t="s">
        <v>1307</v>
      </c>
      <c r="H220" s="46" t="s">
        <v>75</v>
      </c>
      <c r="I220" s="46" t="s">
        <v>88</v>
      </c>
      <c r="J220" s="46"/>
      <c r="K220" s="46" t="s">
        <v>77</v>
      </c>
      <c r="L220" s="46"/>
      <c r="M220" s="48">
        <v>1000</v>
      </c>
      <c r="N220" s="48">
        <v>11.9</v>
      </c>
      <c r="O220" s="48">
        <v>14.8</v>
      </c>
      <c r="P220" s="48">
        <v>19</v>
      </c>
      <c r="Q220" s="48">
        <v>175.61</v>
      </c>
      <c r="R220" s="48">
        <v>1.25</v>
      </c>
      <c r="S220" s="48">
        <v>1024</v>
      </c>
      <c r="T220" s="48">
        <v>1280</v>
      </c>
      <c r="U220" s="48">
        <v>1.3</v>
      </c>
      <c r="V220" s="48">
        <v>7464</v>
      </c>
      <c r="W220" s="48">
        <v>60</v>
      </c>
      <c r="X220" s="48">
        <v>35.1</v>
      </c>
      <c r="Y220" s="46" t="s">
        <v>78</v>
      </c>
      <c r="Z220" s="46" t="s">
        <v>83</v>
      </c>
      <c r="AA220" s="46"/>
      <c r="AB220" s="46"/>
      <c r="AC220" s="46" t="s">
        <v>81</v>
      </c>
      <c r="AD220" s="46" t="s">
        <v>81</v>
      </c>
      <c r="AE220" s="46" t="s">
        <v>93</v>
      </c>
      <c r="AF220" s="46"/>
      <c r="AG220" s="46" t="s">
        <v>99</v>
      </c>
      <c r="AH220" s="46"/>
      <c r="AI220" s="46" t="s">
        <v>99</v>
      </c>
      <c r="AJ220" s="46" t="s">
        <v>83</v>
      </c>
      <c r="AK220" s="46" t="s">
        <v>94</v>
      </c>
      <c r="AL220" s="46"/>
      <c r="AM220" s="46" t="s">
        <v>83</v>
      </c>
      <c r="AN220" s="46" t="s">
        <v>83</v>
      </c>
      <c r="AO220" s="46" t="s">
        <v>83</v>
      </c>
      <c r="AP220" s="46" t="s">
        <v>91</v>
      </c>
      <c r="AQ220" s="46"/>
      <c r="AR220" s="46" t="s">
        <v>81</v>
      </c>
      <c r="AS220" s="46" t="s">
        <v>86</v>
      </c>
      <c r="AT220" s="46"/>
      <c r="AU220" s="48">
        <v>1</v>
      </c>
      <c r="AV220" s="46" t="s">
        <v>81</v>
      </c>
      <c r="AW220" s="46" t="s">
        <v>80</v>
      </c>
      <c r="AX220" s="48">
        <v>250</v>
      </c>
      <c r="AY220" s="48">
        <v>348.7</v>
      </c>
      <c r="AZ220" s="48">
        <v>363.8</v>
      </c>
      <c r="BA220" s="48">
        <v>200.9</v>
      </c>
      <c r="BB220" s="46"/>
      <c r="BC220" s="46"/>
      <c r="BD220" s="48">
        <v>12.03</v>
      </c>
      <c r="BE220" s="46"/>
      <c r="BF220" s="48">
        <v>0.28999999999999998</v>
      </c>
      <c r="BG220" s="46"/>
      <c r="BH220" s="46"/>
      <c r="BI220" s="48">
        <v>0.15</v>
      </c>
      <c r="BJ220" s="48">
        <v>38.54</v>
      </c>
      <c r="BK220" s="48">
        <v>38.54</v>
      </c>
      <c r="BL220" s="48">
        <v>44.4</v>
      </c>
      <c r="BM220" s="46"/>
      <c r="BN220" s="46"/>
      <c r="BO220" s="48">
        <v>0.19</v>
      </c>
      <c r="BP220" s="48">
        <v>0.35</v>
      </c>
      <c r="BQ220" s="46"/>
      <c r="BR220" s="48">
        <v>12.12</v>
      </c>
      <c r="BS220" s="48">
        <v>39.15</v>
      </c>
      <c r="BT220" s="46"/>
      <c r="BU220" s="48">
        <v>0</v>
      </c>
      <c r="BV220" s="39">
        <v>304</v>
      </c>
      <c r="BW220" s="39">
        <f t="shared" si="18"/>
        <v>2</v>
      </c>
      <c r="BX220" s="39">
        <f>IF(COUNTIF($C$2:C220,C220)=1,1,0)</f>
        <v>1</v>
      </c>
      <c r="BY220" s="39">
        <f t="shared" si="19"/>
        <v>0</v>
      </c>
      <c r="BZ220" s="39" t="b">
        <f t="shared" si="20"/>
        <v>0</v>
      </c>
      <c r="CA220" s="39" t="b">
        <f t="array" ref="CA220">ISNUMBER(SEARCH("Touch Screen",$AI220))</f>
        <v>0</v>
      </c>
      <c r="CB220" s="39" t="b">
        <f t="array" ref="CB220">ISNUMBER(SEARCH("Occupancy Sensor",$AI220))</f>
        <v>0</v>
      </c>
      <c r="CC220" s="39" t="b">
        <f t="array" ref="CC220">ISNUMBER(SEARCH("Full Network Connectivity",$AI220))</f>
        <v>0</v>
      </c>
      <c r="CD220" s="49">
        <f t="shared" si="21"/>
        <v>38.535240000000002</v>
      </c>
      <c r="CE220" s="50">
        <f t="shared" si="23"/>
        <v>1.3</v>
      </c>
      <c r="CF220" s="39">
        <f t="shared" si="22"/>
        <v>1</v>
      </c>
      <c r="CG220" s="49">
        <f>IF($BW220=1,($Q220*'2. Monitor Criteria'!$C$4)+('2. Monitor Criteria'!$D$4*'1. Data'!$CE220)+'2. Monitor Criteria'!$C$6,IF('1. Data'!$BW220=2,($Q220*'2. Monitor Criteria'!$C$4)+('2. Monitor Criteria'!$D$4*'1. Data'!$CE220)+'2. Monitor Criteria'!$D$6,IF('1. Data'!$BW220=5,($Q220*'2. Monitor Criteria'!$C$4)+('2. Monitor Criteria'!$D$4*'1. Data'!$CE220)+'2. Monitor Criteria'!$F$6,($Q220*'2. Monitor Criteria'!$C$4)+('2. Monitor Criteria'!$D$4*'1. Data'!$CE220)+'2. Monitor Criteria'!$E$6)))</f>
        <v>36.797029999999999</v>
      </c>
      <c r="CH220" s="51">
        <f>CD220-('2. Monitor Criteria'!$D$4*CE220)</f>
        <v>33.348240000000004</v>
      </c>
      <c r="CI220" s="49">
        <f>IF($BY220=0,CH220,IF($BY220=1,CH220-('2. Monitor Criteria'!$B$10*'1. Data'!CG220),CH220-('2. Monitor Criteria'!$C$10*'1. Data'!CG220)))</f>
        <v>33.348240000000004</v>
      </c>
      <c r="CJ220" s="51">
        <f>IF($CA220=TRUE,CI220-(CG220*'2. Monitor Criteria'!$E$10),CI220)</f>
        <v>33.348240000000004</v>
      </c>
      <c r="CK220" s="51">
        <f>IF($BZ220=TRUE,CJ220-('1. Data'!CG220*'2. Monitor Criteria'!$D$10),CJ220)</f>
        <v>33.348240000000004</v>
      </c>
    </row>
    <row r="221" spans="1:89" s="39" customFormat="1" ht="15.75" customHeight="1" x14ac:dyDescent="0.2">
      <c r="A221" s="39">
        <v>306</v>
      </c>
      <c r="B221" s="46" t="s">
        <v>1154</v>
      </c>
      <c r="C221" s="46" t="s">
        <v>1183</v>
      </c>
      <c r="D221" s="47">
        <v>42962</v>
      </c>
      <c r="E221" s="46" t="s">
        <v>590</v>
      </c>
      <c r="F221" s="46"/>
      <c r="G221" s="46" t="s">
        <v>1309</v>
      </c>
      <c r="H221" s="46" t="s">
        <v>75</v>
      </c>
      <c r="I221" s="46" t="s">
        <v>88</v>
      </c>
      <c r="J221" s="46"/>
      <c r="K221" s="46" t="s">
        <v>77</v>
      </c>
      <c r="L221" s="46"/>
      <c r="M221" s="48">
        <v>1000</v>
      </c>
      <c r="N221" s="48">
        <v>10.6</v>
      </c>
      <c r="O221" s="48">
        <v>18.8</v>
      </c>
      <c r="P221" s="48">
        <v>21.5</v>
      </c>
      <c r="Q221" s="48">
        <v>197.52</v>
      </c>
      <c r="R221" s="48">
        <v>1.78</v>
      </c>
      <c r="S221" s="48">
        <v>1080</v>
      </c>
      <c r="T221" s="48">
        <v>1920</v>
      </c>
      <c r="U221" s="48">
        <v>2.1</v>
      </c>
      <c r="V221" s="48">
        <v>10498</v>
      </c>
      <c r="W221" s="48">
        <v>60</v>
      </c>
      <c r="X221" s="48">
        <v>0.3</v>
      </c>
      <c r="Y221" s="46" t="s">
        <v>83</v>
      </c>
      <c r="Z221" s="46" t="s">
        <v>83</v>
      </c>
      <c r="AA221" s="46"/>
      <c r="AB221" s="46"/>
      <c r="AC221" s="46" t="s">
        <v>81</v>
      </c>
      <c r="AD221" s="46" t="s">
        <v>80</v>
      </c>
      <c r="AE221" s="46" t="s">
        <v>93</v>
      </c>
      <c r="AF221" s="46"/>
      <c r="AG221" s="46" t="s">
        <v>83</v>
      </c>
      <c r="AH221" s="46"/>
      <c r="AI221" s="46" t="s">
        <v>83</v>
      </c>
      <c r="AJ221" s="46" t="s">
        <v>83</v>
      </c>
      <c r="AK221" s="46" t="s">
        <v>94</v>
      </c>
      <c r="AL221" s="46"/>
      <c r="AM221" s="46" t="s">
        <v>83</v>
      </c>
      <c r="AN221" s="46" t="s">
        <v>83</v>
      </c>
      <c r="AO221" s="46" t="s">
        <v>83</v>
      </c>
      <c r="AP221" s="46" t="s">
        <v>91</v>
      </c>
      <c r="AQ221" s="46"/>
      <c r="AR221" s="46" t="s">
        <v>81</v>
      </c>
      <c r="AS221" s="46" t="s">
        <v>86</v>
      </c>
      <c r="AT221" s="46"/>
      <c r="AU221" s="48">
        <v>1</v>
      </c>
      <c r="AV221" s="46" t="s">
        <v>81</v>
      </c>
      <c r="AW221" s="46" t="s">
        <v>81</v>
      </c>
      <c r="AX221" s="48">
        <v>250</v>
      </c>
      <c r="AY221" s="48">
        <v>334.9</v>
      </c>
      <c r="AZ221" s="48">
        <v>270.10000000000002</v>
      </c>
      <c r="BA221" s="48">
        <v>200</v>
      </c>
      <c r="BB221" s="46"/>
      <c r="BC221" s="46"/>
      <c r="BD221" s="48">
        <v>12.29</v>
      </c>
      <c r="BE221" s="46"/>
      <c r="BF221" s="48">
        <v>0.3</v>
      </c>
      <c r="BG221" s="48">
        <v>0</v>
      </c>
      <c r="BH221" s="46"/>
      <c r="BI221" s="48">
        <v>0.16</v>
      </c>
      <c r="BJ221" s="48">
        <v>39.33</v>
      </c>
      <c r="BK221" s="48">
        <v>39.33</v>
      </c>
      <c r="BL221" s="48">
        <v>50.6</v>
      </c>
      <c r="BM221" s="46"/>
      <c r="BN221" s="46"/>
      <c r="BO221" s="48">
        <v>0.17</v>
      </c>
      <c r="BP221" s="48">
        <v>0.34</v>
      </c>
      <c r="BQ221" s="46"/>
      <c r="BR221" s="48">
        <v>12.3</v>
      </c>
      <c r="BS221" s="48">
        <v>39.65</v>
      </c>
      <c r="BT221" s="46"/>
      <c r="BU221" s="48">
        <v>0</v>
      </c>
      <c r="BV221" s="39">
        <v>306</v>
      </c>
      <c r="BW221" s="39">
        <f t="shared" si="18"/>
        <v>2</v>
      </c>
      <c r="BX221" s="39">
        <f>IF(COUNTIF($C$2:C221,C221)=1,1,0)</f>
        <v>1</v>
      </c>
      <c r="BY221" s="39">
        <f t="shared" si="19"/>
        <v>0</v>
      </c>
      <c r="BZ221" s="39" t="b">
        <f t="shared" si="20"/>
        <v>0</v>
      </c>
      <c r="CA221" s="39" t="b">
        <f t="array" ref="CA221">ISNUMBER(SEARCH("Touch Screen",$AI221))</f>
        <v>0</v>
      </c>
      <c r="CB221" s="39" t="b">
        <f t="array" ref="CB221">ISNUMBER(SEARCH("Occupancy Sensor",$AI221))</f>
        <v>0</v>
      </c>
      <c r="CC221" s="39" t="b">
        <f t="array" ref="CC221">ISNUMBER(SEARCH("Full Network Connectivity",$AI221))</f>
        <v>0</v>
      </c>
      <c r="CD221" s="49">
        <f t="shared" si="21"/>
        <v>39.38933999999999</v>
      </c>
      <c r="CE221" s="50">
        <f t="shared" si="23"/>
        <v>2.1</v>
      </c>
      <c r="CF221" s="39">
        <f t="shared" si="22"/>
        <v>2</v>
      </c>
      <c r="CG221" s="49">
        <f>IF($BW221=1,($Q221*'2. Monitor Criteria'!$C$4)+('2. Monitor Criteria'!$D$4*'1. Data'!$CE221)+'2. Monitor Criteria'!$C$6,IF('1. Data'!$BW221=2,($Q221*'2. Monitor Criteria'!$C$4)+('2. Monitor Criteria'!$D$4*'1. Data'!$CE221)+'2. Monitor Criteria'!$D$6,IF('1. Data'!$BW221=5,($Q221*'2. Monitor Criteria'!$C$4)+('2. Monitor Criteria'!$D$4*'1. Data'!$CE221)+'2. Monitor Criteria'!$F$6,($Q221*'2. Monitor Criteria'!$C$4)+('2. Monitor Criteria'!$D$4*'1. Data'!$CE221)+'2. Monitor Criteria'!$E$6)))</f>
        <v>42.683959999999999</v>
      </c>
      <c r="CH221" s="51">
        <f>CD221-('2. Monitor Criteria'!$D$4*CE221)</f>
        <v>31.010339999999989</v>
      </c>
      <c r="CI221" s="49">
        <f>IF($BY221=0,CH221,IF($BY221=1,CH221-('2. Monitor Criteria'!$B$10*'1. Data'!CG221),CH221-('2. Monitor Criteria'!$C$10*'1. Data'!CG221)))</f>
        <v>31.010339999999989</v>
      </c>
      <c r="CJ221" s="51">
        <f>IF($CA221=TRUE,CI221-(CG221*'2. Monitor Criteria'!$E$10),CI221)</f>
        <v>31.010339999999989</v>
      </c>
      <c r="CK221" s="51">
        <f>IF($BZ221=TRUE,CJ221-('1. Data'!CG221*'2. Monitor Criteria'!$D$10),CJ221)</f>
        <v>31.010339999999989</v>
      </c>
    </row>
    <row r="222" spans="1:89" s="39" customFormat="1" ht="15.75" customHeight="1" x14ac:dyDescent="0.2">
      <c r="A222" s="39">
        <v>307</v>
      </c>
      <c r="B222" s="46" t="s">
        <v>1154</v>
      </c>
      <c r="C222" s="46" t="s">
        <v>1184</v>
      </c>
      <c r="D222" s="47">
        <v>42901</v>
      </c>
      <c r="E222" s="46" t="s">
        <v>590</v>
      </c>
      <c r="F222" s="46"/>
      <c r="G222" s="46" t="s">
        <v>1309</v>
      </c>
      <c r="H222" s="46" t="s">
        <v>75</v>
      </c>
      <c r="I222" s="46" t="s">
        <v>88</v>
      </c>
      <c r="J222" s="46"/>
      <c r="K222" s="46" t="s">
        <v>77</v>
      </c>
      <c r="L222" s="46"/>
      <c r="M222" s="48">
        <v>1000</v>
      </c>
      <c r="N222" s="48">
        <v>10.6</v>
      </c>
      <c r="O222" s="48">
        <v>18.8</v>
      </c>
      <c r="P222" s="48">
        <v>21.5</v>
      </c>
      <c r="Q222" s="48">
        <v>198.08</v>
      </c>
      <c r="R222" s="48">
        <v>1.78</v>
      </c>
      <c r="S222" s="48">
        <v>1080</v>
      </c>
      <c r="T222" s="48">
        <v>1920</v>
      </c>
      <c r="U222" s="48">
        <v>2.1</v>
      </c>
      <c r="V222" s="48">
        <v>10469</v>
      </c>
      <c r="W222" s="48">
        <v>60</v>
      </c>
      <c r="X222" s="48">
        <v>0.4</v>
      </c>
      <c r="Y222" s="46" t="s">
        <v>83</v>
      </c>
      <c r="Z222" s="46" t="s">
        <v>83</v>
      </c>
      <c r="AA222" s="46"/>
      <c r="AB222" s="46"/>
      <c r="AC222" s="46" t="s">
        <v>81</v>
      </c>
      <c r="AD222" s="46" t="s">
        <v>81</v>
      </c>
      <c r="AE222" s="46" t="s">
        <v>154</v>
      </c>
      <c r="AF222" s="46"/>
      <c r="AG222" s="46" t="s">
        <v>99</v>
      </c>
      <c r="AH222" s="46"/>
      <c r="AI222" s="46" t="s">
        <v>83</v>
      </c>
      <c r="AJ222" s="46" t="s">
        <v>83</v>
      </c>
      <c r="AK222" s="46" t="s">
        <v>90</v>
      </c>
      <c r="AL222" s="46"/>
      <c r="AM222" s="46" t="s">
        <v>83</v>
      </c>
      <c r="AN222" s="46" t="s">
        <v>83</v>
      </c>
      <c r="AO222" s="46" t="s">
        <v>83</v>
      </c>
      <c r="AP222" s="46" t="s">
        <v>91</v>
      </c>
      <c r="AQ222" s="46"/>
      <c r="AR222" s="46" t="s">
        <v>81</v>
      </c>
      <c r="AS222" s="46" t="s">
        <v>86</v>
      </c>
      <c r="AT222" s="46"/>
      <c r="AU222" s="48">
        <v>1</v>
      </c>
      <c r="AV222" s="46" t="s">
        <v>81</v>
      </c>
      <c r="AW222" s="46" t="s">
        <v>81</v>
      </c>
      <c r="AX222" s="48">
        <v>250</v>
      </c>
      <c r="AY222" s="48">
        <v>273.2</v>
      </c>
      <c r="AZ222" s="48">
        <v>259.39999999999998</v>
      </c>
      <c r="BA222" s="48">
        <v>200.1</v>
      </c>
      <c r="BB222" s="46"/>
      <c r="BC222" s="46"/>
      <c r="BD222" s="48">
        <v>15.59</v>
      </c>
      <c r="BE222" s="46"/>
      <c r="BF222" s="48">
        <v>0.28999999999999998</v>
      </c>
      <c r="BG222" s="48">
        <v>0.28999999999999998</v>
      </c>
      <c r="BH222" s="46"/>
      <c r="BI222" s="48">
        <v>0.22</v>
      </c>
      <c r="BJ222" s="48">
        <v>49.45</v>
      </c>
      <c r="BK222" s="48">
        <v>49.45</v>
      </c>
      <c r="BL222" s="48">
        <v>50.6</v>
      </c>
      <c r="BM222" s="46"/>
      <c r="BN222" s="46"/>
      <c r="BO222" s="48">
        <v>0.3</v>
      </c>
      <c r="BP222" s="48">
        <v>0.36</v>
      </c>
      <c r="BQ222" s="48">
        <v>0.36</v>
      </c>
      <c r="BR222" s="48">
        <v>15.26</v>
      </c>
      <c r="BS222" s="48">
        <v>48.84</v>
      </c>
      <c r="BT222" s="46"/>
      <c r="BU222" s="48">
        <v>0</v>
      </c>
      <c r="BV222" s="39">
        <v>307</v>
      </c>
      <c r="BW222" s="39">
        <f t="shared" si="18"/>
        <v>2</v>
      </c>
      <c r="BX222" s="39">
        <f>IF(COUNTIF($C$2:C222,C222)=1,1,0)</f>
        <v>1</v>
      </c>
      <c r="BY222" s="39">
        <f t="shared" si="19"/>
        <v>0</v>
      </c>
      <c r="BZ222" s="39" t="b">
        <f t="shared" si="20"/>
        <v>0</v>
      </c>
      <c r="CA222" s="39" t="b">
        <f t="array" ref="CA222">ISNUMBER(SEARCH("Touch Screen",$AI222))</f>
        <v>0</v>
      </c>
      <c r="CB222" s="39" t="b">
        <f t="array" ref="CB222">ISNUMBER(SEARCH("Occupancy Sensor",$AI222))</f>
        <v>0</v>
      </c>
      <c r="CC222" s="39" t="b">
        <f t="array" ref="CC222">ISNUMBER(SEARCH("Full Network Connectivity",$AI222))</f>
        <v>0</v>
      </c>
      <c r="CD222" s="49">
        <f t="shared" si="21"/>
        <v>49.450199999999995</v>
      </c>
      <c r="CE222" s="50">
        <f t="shared" si="23"/>
        <v>2.1</v>
      </c>
      <c r="CF222" s="39">
        <f t="shared" si="22"/>
        <v>2</v>
      </c>
      <c r="CG222" s="49">
        <f>IF($BW222=1,($Q222*'2. Monitor Criteria'!$C$4)+('2. Monitor Criteria'!$D$4*'1. Data'!$CE222)+'2. Monitor Criteria'!$C$6,IF('1. Data'!$BW222=2,($Q222*'2. Monitor Criteria'!$C$4)+('2. Monitor Criteria'!$D$4*'1. Data'!$CE222)+'2. Monitor Criteria'!$D$6,IF('1. Data'!$BW222=5,($Q222*'2. Monitor Criteria'!$C$4)+('2. Monitor Criteria'!$D$4*'1. Data'!$CE222)+'2. Monitor Criteria'!$F$6,($Q222*'2. Monitor Criteria'!$C$4)+('2. Monitor Criteria'!$D$4*'1. Data'!$CE222)+'2. Monitor Criteria'!$E$6)))</f>
        <v>42.752839999999999</v>
      </c>
      <c r="CH222" s="51">
        <f>CD222-('2. Monitor Criteria'!$D$4*CE222)</f>
        <v>41.07119999999999</v>
      </c>
      <c r="CI222" s="49">
        <f>IF($BY222=0,CH222,IF($BY222=1,CH222-('2. Monitor Criteria'!$B$10*'1. Data'!CG222),CH222-('2. Monitor Criteria'!$C$10*'1. Data'!CG222)))</f>
        <v>41.07119999999999</v>
      </c>
      <c r="CJ222" s="51">
        <f>IF($CA222=TRUE,CI222-(CG222*'2. Monitor Criteria'!$E$10),CI222)</f>
        <v>41.07119999999999</v>
      </c>
      <c r="CK222" s="51">
        <f>IF($BZ222=TRUE,CJ222-('1. Data'!CG222*'2. Monitor Criteria'!$D$10),CJ222)</f>
        <v>41.07119999999999</v>
      </c>
    </row>
    <row r="223" spans="1:89" s="39" customFormat="1" ht="15.75" customHeight="1" x14ac:dyDescent="0.2">
      <c r="A223" s="39">
        <v>308</v>
      </c>
      <c r="B223" s="46" t="s">
        <v>1154</v>
      </c>
      <c r="C223" s="46" t="s">
        <v>1186</v>
      </c>
      <c r="D223" s="47">
        <v>42917</v>
      </c>
      <c r="E223" s="46" t="s">
        <v>658</v>
      </c>
      <c r="F223" s="46" t="s">
        <v>103</v>
      </c>
      <c r="G223" s="46" t="s">
        <v>1309</v>
      </c>
      <c r="H223" s="46" t="s">
        <v>75</v>
      </c>
      <c r="I223" s="46" t="s">
        <v>76</v>
      </c>
      <c r="J223" s="46" t="s">
        <v>103</v>
      </c>
      <c r="K223" s="46" t="s">
        <v>77</v>
      </c>
      <c r="L223" s="46" t="s">
        <v>103</v>
      </c>
      <c r="M223" s="48">
        <v>1000</v>
      </c>
      <c r="N223" s="48">
        <v>10.5</v>
      </c>
      <c r="O223" s="48">
        <v>18.7</v>
      </c>
      <c r="P223" s="48">
        <v>21.5</v>
      </c>
      <c r="Q223" s="48">
        <v>197.6</v>
      </c>
      <c r="R223" s="48">
        <v>1.78</v>
      </c>
      <c r="S223" s="48">
        <v>1080</v>
      </c>
      <c r="T223" s="48">
        <v>1920</v>
      </c>
      <c r="U223" s="48">
        <v>2.1</v>
      </c>
      <c r="V223" s="48">
        <v>10494</v>
      </c>
      <c r="W223" s="48">
        <v>60</v>
      </c>
      <c r="X223" s="48">
        <v>32.4</v>
      </c>
      <c r="Y223" s="46" t="s">
        <v>78</v>
      </c>
      <c r="Z223" s="46" t="s">
        <v>83</v>
      </c>
      <c r="AA223" s="46"/>
      <c r="AB223" s="46"/>
      <c r="AC223" s="46" t="s">
        <v>81</v>
      </c>
      <c r="AD223" s="46" t="s">
        <v>80</v>
      </c>
      <c r="AE223" s="46" t="s">
        <v>157</v>
      </c>
      <c r="AF223" s="46" t="s">
        <v>1353</v>
      </c>
      <c r="AG223" s="46" t="s">
        <v>99</v>
      </c>
      <c r="AH223" s="46" t="s">
        <v>103</v>
      </c>
      <c r="AI223" s="46" t="s">
        <v>83</v>
      </c>
      <c r="AJ223" s="46" t="s">
        <v>83</v>
      </c>
      <c r="AK223" s="46" t="s">
        <v>90</v>
      </c>
      <c r="AL223" s="46" t="s">
        <v>1353</v>
      </c>
      <c r="AM223" s="46" t="s">
        <v>83</v>
      </c>
      <c r="AN223" s="46" t="s">
        <v>83</v>
      </c>
      <c r="AO223" s="46" t="s">
        <v>83</v>
      </c>
      <c r="AP223" s="46" t="s">
        <v>91</v>
      </c>
      <c r="AQ223" s="46" t="s">
        <v>103</v>
      </c>
      <c r="AR223" s="46" t="s">
        <v>81</v>
      </c>
      <c r="AS223" s="46" t="s">
        <v>86</v>
      </c>
      <c r="AT223" s="46" t="s">
        <v>103</v>
      </c>
      <c r="AU223" s="48">
        <v>0</v>
      </c>
      <c r="AV223" s="46" t="s">
        <v>81</v>
      </c>
      <c r="AW223" s="46" t="s">
        <v>81</v>
      </c>
      <c r="AX223" s="48">
        <v>241</v>
      </c>
      <c r="AY223" s="48">
        <v>241</v>
      </c>
      <c r="AZ223" s="48">
        <v>221</v>
      </c>
      <c r="BA223" s="48">
        <v>200</v>
      </c>
      <c r="BB223" s="46"/>
      <c r="BC223" s="46"/>
      <c r="BD223" s="48">
        <v>15.08</v>
      </c>
      <c r="BE223" s="46"/>
      <c r="BF223" s="48">
        <v>0.3</v>
      </c>
      <c r="BG223" s="46"/>
      <c r="BH223" s="46"/>
      <c r="BI223" s="48">
        <v>0.28999999999999998</v>
      </c>
      <c r="BJ223" s="48">
        <v>47.94</v>
      </c>
      <c r="BK223" s="48">
        <v>47.94</v>
      </c>
      <c r="BL223" s="48">
        <v>50.6</v>
      </c>
      <c r="BM223" s="46"/>
      <c r="BN223" s="46"/>
      <c r="BO223" s="48">
        <v>0.3</v>
      </c>
      <c r="BP223" s="48">
        <v>0.37</v>
      </c>
      <c r="BQ223" s="46"/>
      <c r="BR223" s="48">
        <v>15.7</v>
      </c>
      <c r="BS223" s="48">
        <v>50.24</v>
      </c>
      <c r="BT223" s="46"/>
      <c r="BU223" s="48">
        <v>0</v>
      </c>
      <c r="BV223" s="39">
        <v>308</v>
      </c>
      <c r="BW223" s="39">
        <f t="shared" si="18"/>
        <v>2</v>
      </c>
      <c r="BX223" s="39">
        <f>IF(COUNTIF($C$2:C223,C223)=1,1,0)</f>
        <v>1</v>
      </c>
      <c r="BY223" s="39">
        <f t="shared" si="19"/>
        <v>0</v>
      </c>
      <c r="BZ223" s="39" t="b">
        <f t="shared" si="20"/>
        <v>0</v>
      </c>
      <c r="CA223" s="39" t="b">
        <f t="array" ref="CA223">ISNUMBER(SEARCH("Touch Screen",$AI223))</f>
        <v>0</v>
      </c>
      <c r="CB223" s="39" t="b">
        <f t="array" ref="CB223">ISNUMBER(SEARCH("Occupancy Sensor",$AI223))</f>
        <v>0</v>
      </c>
      <c r="CC223" s="39" t="b">
        <f t="array" ref="CC223">ISNUMBER(SEARCH("Full Network Connectivity",$AI223))</f>
        <v>0</v>
      </c>
      <c r="CD223" s="49">
        <f t="shared" si="21"/>
        <v>47.943480000000001</v>
      </c>
      <c r="CE223" s="50">
        <f t="shared" si="23"/>
        <v>2.1</v>
      </c>
      <c r="CF223" s="39">
        <f t="shared" si="22"/>
        <v>2</v>
      </c>
      <c r="CG223" s="49">
        <f>IF($BW223=1,($Q223*'2. Monitor Criteria'!$C$4)+('2. Monitor Criteria'!$D$4*'1. Data'!$CE223)+'2. Monitor Criteria'!$C$6,IF('1. Data'!$BW223=2,($Q223*'2. Monitor Criteria'!$C$4)+('2. Monitor Criteria'!$D$4*'1. Data'!$CE223)+'2. Monitor Criteria'!$D$6,IF('1. Data'!$BW223=5,($Q223*'2. Monitor Criteria'!$C$4)+('2. Monitor Criteria'!$D$4*'1. Data'!$CE223)+'2. Monitor Criteria'!$F$6,($Q223*'2. Monitor Criteria'!$C$4)+('2. Monitor Criteria'!$D$4*'1. Data'!$CE223)+'2. Monitor Criteria'!$E$6)))</f>
        <v>42.693800000000003</v>
      </c>
      <c r="CH223" s="51">
        <f>CD223-('2. Monitor Criteria'!$D$4*CE223)</f>
        <v>39.564480000000003</v>
      </c>
      <c r="CI223" s="49">
        <f>IF($BY223=0,CH223,IF($BY223=1,CH223-('2. Monitor Criteria'!$B$10*'1. Data'!CG223),CH223-('2. Monitor Criteria'!$C$10*'1. Data'!CG223)))</f>
        <v>39.564480000000003</v>
      </c>
      <c r="CJ223" s="51">
        <f>IF($CA223=TRUE,CI223-(CG223*'2. Monitor Criteria'!$E$10),CI223)</f>
        <v>39.564480000000003</v>
      </c>
      <c r="CK223" s="51">
        <f>IF($BZ223=TRUE,CJ223-('1. Data'!CG223*'2. Monitor Criteria'!$D$10),CJ223)</f>
        <v>39.564480000000003</v>
      </c>
    </row>
    <row r="224" spans="1:89" s="39" customFormat="1" ht="15.75" customHeight="1" x14ac:dyDescent="0.2">
      <c r="A224" s="39">
        <v>309</v>
      </c>
      <c r="B224" s="46" t="s">
        <v>1154</v>
      </c>
      <c r="C224" s="46" t="s">
        <v>1205</v>
      </c>
      <c r="D224" s="47">
        <v>42856</v>
      </c>
      <c r="E224" s="46" t="s">
        <v>658</v>
      </c>
      <c r="F224" s="46" t="s">
        <v>103</v>
      </c>
      <c r="G224" s="46" t="s">
        <v>1309</v>
      </c>
      <c r="H224" s="46" t="s">
        <v>75</v>
      </c>
      <c r="I224" s="46" t="s">
        <v>88</v>
      </c>
      <c r="J224" s="46" t="s">
        <v>103</v>
      </c>
      <c r="K224" s="46" t="s">
        <v>77</v>
      </c>
      <c r="L224" s="46" t="s">
        <v>103</v>
      </c>
      <c r="M224" s="48">
        <v>1000</v>
      </c>
      <c r="N224" s="48">
        <v>11.5</v>
      </c>
      <c r="O224" s="48">
        <v>20.5</v>
      </c>
      <c r="P224" s="48">
        <v>23.6</v>
      </c>
      <c r="Q224" s="48">
        <v>236.92</v>
      </c>
      <c r="R224" s="48">
        <v>1.78</v>
      </c>
      <c r="S224" s="48">
        <v>1080</v>
      </c>
      <c r="T224" s="48">
        <v>1920</v>
      </c>
      <c r="U224" s="48">
        <v>2.1</v>
      </c>
      <c r="V224" s="48">
        <v>8752</v>
      </c>
      <c r="W224" s="48">
        <v>60</v>
      </c>
      <c r="X224" s="48">
        <v>32.9</v>
      </c>
      <c r="Y224" s="46" t="s">
        <v>78</v>
      </c>
      <c r="Z224" s="46" t="s">
        <v>83</v>
      </c>
      <c r="AA224" s="46"/>
      <c r="AB224" s="46"/>
      <c r="AC224" s="46" t="s">
        <v>81</v>
      </c>
      <c r="AD224" s="46" t="s">
        <v>80</v>
      </c>
      <c r="AE224" s="46" t="s">
        <v>576</v>
      </c>
      <c r="AF224" s="46" t="s">
        <v>1353</v>
      </c>
      <c r="AG224" s="46" t="s">
        <v>99</v>
      </c>
      <c r="AH224" s="46" t="s">
        <v>103</v>
      </c>
      <c r="AI224" s="46" t="s">
        <v>83</v>
      </c>
      <c r="AJ224" s="46" t="s">
        <v>83</v>
      </c>
      <c r="AK224" s="46" t="s">
        <v>94</v>
      </c>
      <c r="AL224" s="46" t="s">
        <v>1353</v>
      </c>
      <c r="AM224" s="46" t="s">
        <v>83</v>
      </c>
      <c r="AN224" s="46" t="s">
        <v>83</v>
      </c>
      <c r="AO224" s="46" t="s">
        <v>83</v>
      </c>
      <c r="AP224" s="46" t="s">
        <v>91</v>
      </c>
      <c r="AQ224" s="46" t="s">
        <v>103</v>
      </c>
      <c r="AR224" s="46" t="s">
        <v>81</v>
      </c>
      <c r="AS224" s="46" t="s">
        <v>86</v>
      </c>
      <c r="AT224" s="46" t="s">
        <v>103</v>
      </c>
      <c r="AU224" s="48">
        <v>0</v>
      </c>
      <c r="AV224" s="46" t="s">
        <v>81</v>
      </c>
      <c r="AW224" s="46" t="s">
        <v>81</v>
      </c>
      <c r="AX224" s="48">
        <v>360</v>
      </c>
      <c r="AY224" s="48">
        <v>360</v>
      </c>
      <c r="AZ224" s="48">
        <v>300</v>
      </c>
      <c r="BA224" s="48">
        <v>200</v>
      </c>
      <c r="BB224" s="46"/>
      <c r="BC224" s="46"/>
      <c r="BD224" s="48">
        <v>13.64</v>
      </c>
      <c r="BE224" s="46"/>
      <c r="BF224" s="48">
        <v>0.28000000000000003</v>
      </c>
      <c r="BG224" s="46"/>
      <c r="BH224" s="46"/>
      <c r="BI224" s="48">
        <v>0.15</v>
      </c>
      <c r="BJ224" s="48">
        <v>43.41</v>
      </c>
      <c r="BK224" s="48">
        <v>43.41</v>
      </c>
      <c r="BL224" s="48">
        <v>53.1</v>
      </c>
      <c r="BM224" s="46"/>
      <c r="BN224" s="46"/>
      <c r="BO224" s="48">
        <v>0.23</v>
      </c>
      <c r="BP224" s="48">
        <v>0.36</v>
      </c>
      <c r="BQ224" s="46"/>
      <c r="BR224" s="48">
        <v>13.67</v>
      </c>
      <c r="BS224" s="48">
        <v>43.96</v>
      </c>
      <c r="BT224" s="46"/>
      <c r="BU224" s="48">
        <v>0</v>
      </c>
      <c r="BV224" s="39">
        <v>309</v>
      </c>
      <c r="BW224" s="39">
        <f t="shared" si="18"/>
        <v>3</v>
      </c>
      <c r="BX224" s="39">
        <f>IF(COUNTIF($C$2:C224,C224)=1,1,0)</f>
        <v>1</v>
      </c>
      <c r="BY224" s="39">
        <f t="shared" si="19"/>
        <v>0</v>
      </c>
      <c r="BZ224" s="39" t="b">
        <f t="shared" si="20"/>
        <v>0</v>
      </c>
      <c r="CA224" s="39" t="b">
        <f t="array" ref="CA224">ISNUMBER(SEARCH("Touch Screen",$AI224))</f>
        <v>0</v>
      </c>
      <c r="CB224" s="39" t="b">
        <f t="array" ref="CB224">ISNUMBER(SEARCH("Occupancy Sensor",$AI224))</f>
        <v>0</v>
      </c>
      <c r="CC224" s="39" t="b">
        <f t="array" ref="CC224">ISNUMBER(SEARCH("Full Network Connectivity",$AI224))</f>
        <v>0</v>
      </c>
      <c r="CD224" s="49">
        <f t="shared" si="21"/>
        <v>43.414560000000002</v>
      </c>
      <c r="CE224" s="50">
        <f t="shared" si="23"/>
        <v>2.1</v>
      </c>
      <c r="CF224" s="39">
        <f t="shared" si="22"/>
        <v>3</v>
      </c>
      <c r="CG224" s="49">
        <f>IF($BW224=1,($Q224*'2. Monitor Criteria'!$C$4)+('2. Monitor Criteria'!$D$4*'1. Data'!$CE224)+'2. Monitor Criteria'!$C$6,IF('1. Data'!$BW224=2,($Q224*'2. Monitor Criteria'!$C$4)+('2. Monitor Criteria'!$D$4*'1. Data'!$CE224)+'2. Monitor Criteria'!$D$6,IF('1. Data'!$BW224=5,($Q224*'2. Monitor Criteria'!$C$4)+('2. Monitor Criteria'!$D$4*'1. Data'!$CE224)+'2. Monitor Criteria'!$F$6,($Q224*'2. Monitor Criteria'!$C$4)+('2. Monitor Criteria'!$D$4*'1. Data'!$CE224)+'2. Monitor Criteria'!$E$6)))</f>
        <v>46.000160000000008</v>
      </c>
      <c r="CH224" s="51">
        <f>CD224-('2. Monitor Criteria'!$D$4*CE224)</f>
        <v>35.035560000000004</v>
      </c>
      <c r="CI224" s="49">
        <f>IF($BY224=0,CH224,IF($BY224=1,CH224-('2. Monitor Criteria'!$B$10*'1. Data'!CG224),CH224-('2. Monitor Criteria'!$C$10*'1. Data'!CG224)))</f>
        <v>35.035560000000004</v>
      </c>
      <c r="CJ224" s="51">
        <f>IF($CA224=TRUE,CI224-(CG224*'2. Monitor Criteria'!$E$10),CI224)</f>
        <v>35.035560000000004</v>
      </c>
      <c r="CK224" s="51">
        <f>IF($BZ224=TRUE,CJ224-('1. Data'!CG224*'2. Monitor Criteria'!$D$10),CJ224)</f>
        <v>35.035560000000004</v>
      </c>
    </row>
    <row r="225" spans="1:89" s="39" customFormat="1" ht="15.75" customHeight="1" x14ac:dyDescent="0.2">
      <c r="A225" s="39">
        <v>310</v>
      </c>
      <c r="B225" s="46" t="s">
        <v>1154</v>
      </c>
      <c r="C225" s="46" t="s">
        <v>1251</v>
      </c>
      <c r="D225" s="47">
        <v>42825</v>
      </c>
      <c r="E225" s="46" t="s">
        <v>590</v>
      </c>
      <c r="F225" s="46" t="s">
        <v>103</v>
      </c>
      <c r="G225" s="46" t="s">
        <v>1307</v>
      </c>
      <c r="H225" s="46" t="s">
        <v>75</v>
      </c>
      <c r="I225" s="46" t="s">
        <v>88</v>
      </c>
      <c r="J225" s="46" t="s">
        <v>103</v>
      </c>
      <c r="K225" s="46" t="s">
        <v>77</v>
      </c>
      <c r="L225" s="46" t="s">
        <v>103</v>
      </c>
      <c r="M225" s="48">
        <v>1000</v>
      </c>
      <c r="N225" s="48">
        <v>13.2</v>
      </c>
      <c r="O225" s="48">
        <v>23.5</v>
      </c>
      <c r="P225" s="48">
        <v>27</v>
      </c>
      <c r="Q225" s="48">
        <v>311.66000000000003</v>
      </c>
      <c r="R225" s="48">
        <v>1.78</v>
      </c>
      <c r="S225" s="48">
        <v>1080</v>
      </c>
      <c r="T225" s="48">
        <v>1920</v>
      </c>
      <c r="U225" s="48">
        <v>2.1</v>
      </c>
      <c r="V225" s="48">
        <v>6653</v>
      </c>
      <c r="W225" s="48">
        <v>60</v>
      </c>
      <c r="X225" s="48">
        <v>33.5</v>
      </c>
      <c r="Y225" s="46" t="s">
        <v>78</v>
      </c>
      <c r="Z225" s="46" t="s">
        <v>83</v>
      </c>
      <c r="AA225" s="46"/>
      <c r="AB225" s="46"/>
      <c r="AC225" s="46" t="s">
        <v>81</v>
      </c>
      <c r="AD225" s="46" t="s">
        <v>80</v>
      </c>
      <c r="AE225" s="46" t="s">
        <v>208</v>
      </c>
      <c r="AF225" s="46" t="s">
        <v>103</v>
      </c>
      <c r="AG225" s="46" t="s">
        <v>99</v>
      </c>
      <c r="AH225" s="46" t="s">
        <v>103</v>
      </c>
      <c r="AI225" s="46" t="s">
        <v>99</v>
      </c>
      <c r="AJ225" s="46" t="s">
        <v>83</v>
      </c>
      <c r="AK225" s="46" t="s">
        <v>84</v>
      </c>
      <c r="AL225" s="46" t="s">
        <v>103</v>
      </c>
      <c r="AM225" s="46" t="s">
        <v>83</v>
      </c>
      <c r="AN225" s="46" t="s">
        <v>83</v>
      </c>
      <c r="AO225" s="46" t="s">
        <v>83</v>
      </c>
      <c r="AP225" s="46" t="s">
        <v>91</v>
      </c>
      <c r="AQ225" s="46" t="s">
        <v>103</v>
      </c>
      <c r="AR225" s="46" t="s">
        <v>81</v>
      </c>
      <c r="AS225" s="46" t="s">
        <v>86</v>
      </c>
      <c r="AT225" s="46" t="s">
        <v>103</v>
      </c>
      <c r="AU225" s="48">
        <v>0</v>
      </c>
      <c r="AV225" s="46" t="s">
        <v>81</v>
      </c>
      <c r="AW225" s="46" t="s">
        <v>81</v>
      </c>
      <c r="AX225" s="48">
        <v>450</v>
      </c>
      <c r="AY225" s="48">
        <v>455.7</v>
      </c>
      <c r="AZ225" s="48">
        <v>357.4</v>
      </c>
      <c r="BA225" s="48">
        <v>208</v>
      </c>
      <c r="BB225" s="46"/>
      <c r="BC225" s="46"/>
      <c r="BD225" s="48">
        <v>15.63</v>
      </c>
      <c r="BE225" s="46"/>
      <c r="BF225" s="48">
        <v>0.39</v>
      </c>
      <c r="BG225" s="48">
        <v>0.38</v>
      </c>
      <c r="BH225" s="46"/>
      <c r="BI225" s="48">
        <v>0.22</v>
      </c>
      <c r="BJ225" s="48">
        <v>50.14</v>
      </c>
      <c r="BK225" s="48">
        <v>50.14</v>
      </c>
      <c r="BL225" s="48">
        <v>64</v>
      </c>
      <c r="BM225" s="46"/>
      <c r="BN225" s="46"/>
      <c r="BO225" s="48">
        <v>0.28000000000000003</v>
      </c>
      <c r="BP225" s="48">
        <v>0.48</v>
      </c>
      <c r="BQ225" s="48">
        <v>0.47</v>
      </c>
      <c r="BR225" s="48">
        <v>15.94</v>
      </c>
      <c r="BS225" s="48">
        <v>51.61</v>
      </c>
      <c r="BT225" s="46"/>
      <c r="BU225" s="48">
        <v>0</v>
      </c>
      <c r="BV225" s="39">
        <v>310</v>
      </c>
      <c r="BW225" s="39">
        <f t="shared" si="18"/>
        <v>4</v>
      </c>
      <c r="BX225" s="39">
        <f>IF(COUNTIF($C$2:C225,C225)=1,1,0)</f>
        <v>1</v>
      </c>
      <c r="BY225" s="39">
        <f t="shared" si="19"/>
        <v>0</v>
      </c>
      <c r="BZ225" s="39" t="b">
        <f t="shared" si="20"/>
        <v>0</v>
      </c>
      <c r="CA225" s="39" t="b">
        <f t="array" ref="CA225">ISNUMBER(SEARCH("Touch Screen",$AI225))</f>
        <v>0</v>
      </c>
      <c r="CB225" s="39" t="b">
        <f t="array" ref="CB225">ISNUMBER(SEARCH("Occupancy Sensor",$AI225))</f>
        <v>0</v>
      </c>
      <c r="CC225" s="39" t="b">
        <f t="array" ref="CC225">ISNUMBER(SEARCH("Full Network Connectivity",$AI225))</f>
        <v>0</v>
      </c>
      <c r="CD225" s="49">
        <f t="shared" si="21"/>
        <v>50.142240000000001</v>
      </c>
      <c r="CE225" s="50">
        <f t="shared" si="23"/>
        <v>2.1</v>
      </c>
      <c r="CF225" s="39">
        <f t="shared" si="22"/>
        <v>4</v>
      </c>
      <c r="CG225" s="49">
        <f>IF($BW225=1,($Q225*'2. Monitor Criteria'!$C$4)+('2. Monitor Criteria'!$D$4*'1. Data'!$CE225)+'2. Monitor Criteria'!$C$6,IF('1. Data'!$BW225=2,($Q225*'2. Monitor Criteria'!$C$4)+('2. Monitor Criteria'!$D$4*'1. Data'!$CE225)+'2. Monitor Criteria'!$D$6,IF('1. Data'!$BW225=5,($Q225*'2. Monitor Criteria'!$C$4)+('2. Monitor Criteria'!$D$4*'1. Data'!$CE225)+'2. Monitor Criteria'!$F$6,($Q225*'2. Monitor Criteria'!$C$4)+('2. Monitor Criteria'!$D$4*'1. Data'!$CE225)+'2. Monitor Criteria'!$E$6)))</f>
        <v>55.193180000000012</v>
      </c>
      <c r="CH225" s="51">
        <f>CD225-('2. Monitor Criteria'!$D$4*CE225)</f>
        <v>41.763239999999996</v>
      </c>
      <c r="CI225" s="49">
        <f>IF($BY225=0,CH225,IF($BY225=1,CH225-('2. Monitor Criteria'!$B$10*'1. Data'!CG225),CH225-('2. Monitor Criteria'!$C$10*'1. Data'!CG225)))</f>
        <v>41.763239999999996</v>
      </c>
      <c r="CJ225" s="51">
        <f>IF($CA225=TRUE,CI225-(CG225*'2. Monitor Criteria'!$E$10),CI225)</f>
        <v>41.763239999999996</v>
      </c>
      <c r="CK225" s="51">
        <f>IF($BZ225=TRUE,CJ225-('1. Data'!CG225*'2. Monitor Criteria'!$D$10),CJ225)</f>
        <v>41.763239999999996</v>
      </c>
    </row>
    <row r="226" spans="1:89" s="39" customFormat="1" ht="15.75" customHeight="1" x14ac:dyDescent="0.2">
      <c r="A226" s="39">
        <v>311</v>
      </c>
      <c r="B226" s="46" t="s">
        <v>1154</v>
      </c>
      <c r="C226" s="46" t="s">
        <v>1187</v>
      </c>
      <c r="D226" s="47">
        <v>42901</v>
      </c>
      <c r="E226" s="46" t="s">
        <v>590</v>
      </c>
      <c r="F226" s="46"/>
      <c r="G226" s="46" t="s">
        <v>1309</v>
      </c>
      <c r="H226" s="46" t="s">
        <v>75</v>
      </c>
      <c r="I226" s="46" t="s">
        <v>88</v>
      </c>
      <c r="J226" s="46"/>
      <c r="K226" s="46" t="s">
        <v>77</v>
      </c>
      <c r="L226" s="46"/>
      <c r="M226" s="48">
        <v>1000</v>
      </c>
      <c r="N226" s="48">
        <v>10.6</v>
      </c>
      <c r="O226" s="48">
        <v>18.8</v>
      </c>
      <c r="P226" s="48">
        <v>21.5</v>
      </c>
      <c r="Q226" s="48">
        <v>199.36</v>
      </c>
      <c r="R226" s="48">
        <v>1.78</v>
      </c>
      <c r="S226" s="48">
        <v>1080</v>
      </c>
      <c r="T226" s="48">
        <v>1920</v>
      </c>
      <c r="U226" s="48">
        <v>2.1</v>
      </c>
      <c r="V226" s="48">
        <v>10401</v>
      </c>
      <c r="W226" s="48">
        <v>60</v>
      </c>
      <c r="X226" s="48">
        <v>0.3</v>
      </c>
      <c r="Y226" s="46" t="s">
        <v>83</v>
      </c>
      <c r="Z226" s="46" t="s">
        <v>83</v>
      </c>
      <c r="AA226" s="46"/>
      <c r="AB226" s="46"/>
      <c r="AC226" s="46" t="s">
        <v>81</v>
      </c>
      <c r="AD226" s="46" t="s">
        <v>81</v>
      </c>
      <c r="AE226" s="46" t="s">
        <v>113</v>
      </c>
      <c r="AF226" s="46"/>
      <c r="AG226" s="46" t="s">
        <v>99</v>
      </c>
      <c r="AH226" s="46"/>
      <c r="AI226" s="46" t="s">
        <v>99</v>
      </c>
      <c r="AJ226" s="46" t="s">
        <v>83</v>
      </c>
      <c r="AK226" s="46" t="s">
        <v>94</v>
      </c>
      <c r="AL226" s="46"/>
      <c r="AM226" s="46" t="s">
        <v>83</v>
      </c>
      <c r="AN226" s="46" t="s">
        <v>83</v>
      </c>
      <c r="AO226" s="46" t="s">
        <v>83</v>
      </c>
      <c r="AP226" s="46" t="s">
        <v>91</v>
      </c>
      <c r="AQ226" s="46"/>
      <c r="AR226" s="46" t="s">
        <v>81</v>
      </c>
      <c r="AS226" s="46" t="s">
        <v>86</v>
      </c>
      <c r="AT226" s="46"/>
      <c r="AU226" s="48">
        <v>1</v>
      </c>
      <c r="AV226" s="46" t="s">
        <v>81</v>
      </c>
      <c r="AW226" s="46" t="s">
        <v>80</v>
      </c>
      <c r="AX226" s="48">
        <v>254.1</v>
      </c>
      <c r="AY226" s="48">
        <v>253.5</v>
      </c>
      <c r="AZ226" s="48">
        <v>205.7</v>
      </c>
      <c r="BA226" s="48">
        <v>200</v>
      </c>
      <c r="BB226" s="46"/>
      <c r="BC226" s="46"/>
      <c r="BD226" s="48">
        <v>14.2</v>
      </c>
      <c r="BE226" s="46"/>
      <c r="BF226" s="48">
        <v>0.3</v>
      </c>
      <c r="BG226" s="48">
        <v>0.28999999999999998</v>
      </c>
      <c r="BH226" s="46"/>
      <c r="BI226" s="48">
        <v>0.22</v>
      </c>
      <c r="BJ226" s="48">
        <v>45.26</v>
      </c>
      <c r="BK226" s="48">
        <v>45.26</v>
      </c>
      <c r="BL226" s="48">
        <v>50.7</v>
      </c>
      <c r="BM226" s="46"/>
      <c r="BN226" s="46"/>
      <c r="BO226" s="48">
        <v>0.28000000000000003</v>
      </c>
      <c r="BP226" s="48">
        <v>0.35</v>
      </c>
      <c r="BQ226" s="48">
        <v>0.35</v>
      </c>
      <c r="BR226" s="48">
        <v>14.24</v>
      </c>
      <c r="BS226" s="48">
        <v>45.68</v>
      </c>
      <c r="BT226" s="46"/>
      <c r="BU226" s="48">
        <v>0</v>
      </c>
      <c r="BV226" s="39">
        <v>311</v>
      </c>
      <c r="BW226" s="39">
        <f t="shared" si="18"/>
        <v>2</v>
      </c>
      <c r="BX226" s="39">
        <f>IF(COUNTIF($C$2:C226,C226)=1,1,0)</f>
        <v>1</v>
      </c>
      <c r="BY226" s="39">
        <f t="shared" si="19"/>
        <v>0</v>
      </c>
      <c r="BZ226" s="39" t="b">
        <f t="shared" si="20"/>
        <v>0</v>
      </c>
      <c r="CA226" s="39" t="b">
        <f t="array" ref="CA226">ISNUMBER(SEARCH("Touch Screen",$AI226))</f>
        <v>0</v>
      </c>
      <c r="CB226" s="39" t="b">
        <f t="array" ref="CB226">ISNUMBER(SEARCH("Occupancy Sensor",$AI226))</f>
        <v>0</v>
      </c>
      <c r="CC226" s="39" t="b">
        <f t="array" ref="CC226">ISNUMBER(SEARCH("Full Network Connectivity",$AI226))</f>
        <v>0</v>
      </c>
      <c r="CD226" s="49">
        <f t="shared" si="21"/>
        <v>45.245399999999997</v>
      </c>
      <c r="CE226" s="50">
        <f t="shared" si="23"/>
        <v>2.1</v>
      </c>
      <c r="CF226" s="39">
        <f t="shared" si="22"/>
        <v>2</v>
      </c>
      <c r="CG226" s="49">
        <f>IF($BW226=1,($Q226*'2. Monitor Criteria'!$C$4)+('2. Monitor Criteria'!$D$4*'1. Data'!$CE226)+'2. Monitor Criteria'!$C$6,IF('1. Data'!$BW226=2,($Q226*'2. Monitor Criteria'!$C$4)+('2. Monitor Criteria'!$D$4*'1. Data'!$CE226)+'2. Monitor Criteria'!$D$6,IF('1. Data'!$BW226=5,($Q226*'2. Monitor Criteria'!$C$4)+('2. Monitor Criteria'!$D$4*'1. Data'!$CE226)+'2. Monitor Criteria'!$F$6,($Q226*'2. Monitor Criteria'!$C$4)+('2. Monitor Criteria'!$D$4*'1. Data'!$CE226)+'2. Monitor Criteria'!$E$6)))</f>
        <v>42.91028</v>
      </c>
      <c r="CH226" s="51">
        <f>CD226-('2. Monitor Criteria'!$D$4*CE226)</f>
        <v>36.866399999999999</v>
      </c>
      <c r="CI226" s="49">
        <f>IF($BY226=0,CH226,IF($BY226=1,CH226-('2. Monitor Criteria'!$B$10*'1. Data'!CG226),CH226-('2. Monitor Criteria'!$C$10*'1. Data'!CG226)))</f>
        <v>36.866399999999999</v>
      </c>
      <c r="CJ226" s="51">
        <f>IF($CA226=TRUE,CI226-(CG226*'2. Monitor Criteria'!$E$10),CI226)</f>
        <v>36.866399999999999</v>
      </c>
      <c r="CK226" s="51">
        <f>IF($BZ226=TRUE,CJ226-('1. Data'!CG226*'2. Monitor Criteria'!$D$10),CJ226)</f>
        <v>36.866399999999999</v>
      </c>
    </row>
    <row r="227" spans="1:89" s="39" customFormat="1" ht="15.75" customHeight="1" x14ac:dyDescent="0.2">
      <c r="A227" s="39">
        <v>312</v>
      </c>
      <c r="B227" s="46" t="s">
        <v>1154</v>
      </c>
      <c r="C227" s="46" t="s">
        <v>1215</v>
      </c>
      <c r="D227" s="47">
        <v>42693</v>
      </c>
      <c r="E227" s="46" t="s">
        <v>312</v>
      </c>
      <c r="F227" s="46" t="s">
        <v>1355</v>
      </c>
      <c r="G227" s="46" t="s">
        <v>1307</v>
      </c>
      <c r="H227" s="46" t="s">
        <v>75</v>
      </c>
      <c r="I227" s="46" t="s">
        <v>85</v>
      </c>
      <c r="J227" s="46" t="s">
        <v>119</v>
      </c>
      <c r="K227" s="46" t="s">
        <v>77</v>
      </c>
      <c r="L227" s="46"/>
      <c r="M227" s="48">
        <v>800</v>
      </c>
      <c r="N227" s="48">
        <v>11.7</v>
      </c>
      <c r="O227" s="48">
        <v>20.7</v>
      </c>
      <c r="P227" s="48">
        <v>23.8</v>
      </c>
      <c r="Q227" s="48">
        <v>242</v>
      </c>
      <c r="R227" s="48">
        <v>1.78</v>
      </c>
      <c r="S227" s="48">
        <v>1080</v>
      </c>
      <c r="T227" s="48">
        <v>1920</v>
      </c>
      <c r="U227" s="48">
        <v>2.1</v>
      </c>
      <c r="V227" s="48">
        <v>9</v>
      </c>
      <c r="W227" s="48">
        <v>75</v>
      </c>
      <c r="X227" s="48">
        <v>0.8</v>
      </c>
      <c r="Y227" s="46" t="s">
        <v>83</v>
      </c>
      <c r="Z227" s="46" t="s">
        <v>83</v>
      </c>
      <c r="AA227" s="46"/>
      <c r="AB227" s="46"/>
      <c r="AC227" s="46" t="s">
        <v>81</v>
      </c>
      <c r="AD227" s="46" t="s">
        <v>81</v>
      </c>
      <c r="AE227" s="46" t="s">
        <v>576</v>
      </c>
      <c r="AF227" s="46" t="s">
        <v>137</v>
      </c>
      <c r="AG227" s="46" t="s">
        <v>99</v>
      </c>
      <c r="AH227" s="46"/>
      <c r="AI227" s="46" t="s">
        <v>99</v>
      </c>
      <c r="AJ227" s="46" t="s">
        <v>83</v>
      </c>
      <c r="AK227" s="46" t="s">
        <v>85</v>
      </c>
      <c r="AL227" s="46" t="s">
        <v>137</v>
      </c>
      <c r="AM227" s="46" t="s">
        <v>83</v>
      </c>
      <c r="AN227" s="46" t="s">
        <v>83</v>
      </c>
      <c r="AO227" s="46" t="s">
        <v>83</v>
      </c>
      <c r="AP227" s="46" t="s">
        <v>91</v>
      </c>
      <c r="AQ227" s="46"/>
      <c r="AR227" s="46" t="s">
        <v>81</v>
      </c>
      <c r="AS227" s="46" t="s">
        <v>226</v>
      </c>
      <c r="AT227" s="46"/>
      <c r="AU227" s="48">
        <v>2</v>
      </c>
      <c r="AV227" s="46" t="s">
        <v>81</v>
      </c>
      <c r="AW227" s="46" t="s">
        <v>80</v>
      </c>
      <c r="AX227" s="48">
        <v>213</v>
      </c>
      <c r="AY227" s="48">
        <v>213</v>
      </c>
      <c r="AZ227" s="48">
        <v>178</v>
      </c>
      <c r="BA227" s="48">
        <v>200</v>
      </c>
      <c r="BB227" s="46"/>
      <c r="BC227" s="46"/>
      <c r="BD227" s="48">
        <v>16.3</v>
      </c>
      <c r="BE227" s="46"/>
      <c r="BF227" s="48">
        <v>0.4</v>
      </c>
      <c r="BG227" s="46"/>
      <c r="BH227" s="46"/>
      <c r="BI227" s="48">
        <v>0.3</v>
      </c>
      <c r="BJ227" s="48">
        <v>52.1</v>
      </c>
      <c r="BK227" s="48">
        <v>52.1</v>
      </c>
      <c r="BL227" s="48">
        <v>54.1</v>
      </c>
      <c r="BM227" s="46"/>
      <c r="BN227" s="46"/>
      <c r="BO227" s="48">
        <v>0.3</v>
      </c>
      <c r="BP227" s="48">
        <v>0.4</v>
      </c>
      <c r="BQ227" s="46"/>
      <c r="BR227" s="48">
        <v>16.7</v>
      </c>
      <c r="BS227" s="48">
        <v>53.5</v>
      </c>
      <c r="BT227" s="46"/>
      <c r="BU227" s="48">
        <v>0</v>
      </c>
      <c r="BV227" s="39">
        <v>312</v>
      </c>
      <c r="BW227" s="39">
        <f t="shared" si="18"/>
        <v>3</v>
      </c>
      <c r="BX227" s="39">
        <f>IF(COUNTIF($C$2:C227,C227)=1,1,0)</f>
        <v>1</v>
      </c>
      <c r="BY227" s="39">
        <f t="shared" si="19"/>
        <v>0</v>
      </c>
      <c r="BZ227" s="39" t="b">
        <f t="shared" si="20"/>
        <v>0</v>
      </c>
      <c r="CA227" s="39" t="b">
        <f t="array" ref="CA227">ISNUMBER(SEARCH("Touch Screen",$AI227))</f>
        <v>0</v>
      </c>
      <c r="CB227" s="39" t="b">
        <f t="array" ref="CB227">ISNUMBER(SEARCH("Occupancy Sensor",$AI227))</f>
        <v>0</v>
      </c>
      <c r="CC227" s="39" t="b">
        <f t="array" ref="CC227">ISNUMBER(SEARCH("Full Network Connectivity",$AI227))</f>
        <v>0</v>
      </c>
      <c r="CD227" s="49">
        <f t="shared" si="21"/>
        <v>52.253399999999999</v>
      </c>
      <c r="CE227" s="50">
        <f t="shared" si="23"/>
        <v>2.1</v>
      </c>
      <c r="CF227" s="39">
        <f t="shared" si="22"/>
        <v>3</v>
      </c>
      <c r="CG227" s="49">
        <f>IF($BW227=1,($Q227*'2. Monitor Criteria'!$C$4)+('2. Monitor Criteria'!$D$4*'1. Data'!$CE227)+'2. Monitor Criteria'!$C$6,IF('1. Data'!$BW227=2,($Q227*'2. Monitor Criteria'!$C$4)+('2. Monitor Criteria'!$D$4*'1. Data'!$CE227)+'2. Monitor Criteria'!$D$6,IF('1. Data'!$BW227=5,($Q227*'2. Monitor Criteria'!$C$4)+('2. Monitor Criteria'!$D$4*'1. Data'!$CE227)+'2. Monitor Criteria'!$F$6,($Q227*'2. Monitor Criteria'!$C$4)+('2. Monitor Criteria'!$D$4*'1. Data'!$CE227)+'2. Monitor Criteria'!$E$6)))</f>
        <v>46.625</v>
      </c>
      <c r="CH227" s="51">
        <f>CD227-('2. Monitor Criteria'!$D$4*CE227)</f>
        <v>43.874399999999994</v>
      </c>
      <c r="CI227" s="49">
        <f>IF($BY227=0,CH227,IF($BY227=1,CH227-('2. Monitor Criteria'!$B$10*'1. Data'!CG227),CH227-('2. Monitor Criteria'!$C$10*'1. Data'!CG227)))</f>
        <v>43.874399999999994</v>
      </c>
      <c r="CJ227" s="51">
        <f>IF($CA227=TRUE,CI227-(CG227*'2. Monitor Criteria'!$E$10),CI227)</f>
        <v>43.874399999999994</v>
      </c>
      <c r="CK227" s="51">
        <f>IF($BZ227=TRUE,CJ227-('1. Data'!CG227*'2. Monitor Criteria'!$D$10),CJ227)</f>
        <v>43.874399999999994</v>
      </c>
    </row>
    <row r="228" spans="1:89" s="39" customFormat="1" ht="15.75" customHeight="1" x14ac:dyDescent="0.2">
      <c r="A228" s="39">
        <v>313</v>
      </c>
      <c r="B228" s="46" t="s">
        <v>1154</v>
      </c>
      <c r="C228" s="46" t="s">
        <v>1230</v>
      </c>
      <c r="D228" s="47">
        <v>42840</v>
      </c>
      <c r="E228" s="46" t="s">
        <v>590</v>
      </c>
      <c r="F228" s="46" t="s">
        <v>103</v>
      </c>
      <c r="G228" s="46" t="s">
        <v>1307</v>
      </c>
      <c r="H228" s="46" t="s">
        <v>75</v>
      </c>
      <c r="I228" s="46" t="s">
        <v>88</v>
      </c>
      <c r="J228" s="46" t="s">
        <v>103</v>
      </c>
      <c r="K228" s="46" t="s">
        <v>77</v>
      </c>
      <c r="L228" s="46" t="s">
        <v>103</v>
      </c>
      <c r="M228" s="48">
        <v>1000</v>
      </c>
      <c r="N228" s="48">
        <v>12.8</v>
      </c>
      <c r="O228" s="48">
        <v>20.399999999999999</v>
      </c>
      <c r="P228" s="48">
        <v>24</v>
      </c>
      <c r="Q228" s="48">
        <v>260.33999999999997</v>
      </c>
      <c r="R228" s="48">
        <v>1.6</v>
      </c>
      <c r="S228" s="48">
        <v>1200</v>
      </c>
      <c r="T228" s="48">
        <v>1920</v>
      </c>
      <c r="U228" s="48">
        <v>2.2999999999999998</v>
      </c>
      <c r="V228" s="48">
        <v>8849</v>
      </c>
      <c r="W228" s="48">
        <v>60</v>
      </c>
      <c r="X228" s="48">
        <v>33.1</v>
      </c>
      <c r="Y228" s="46" t="s">
        <v>78</v>
      </c>
      <c r="Z228" s="46" t="s">
        <v>83</v>
      </c>
      <c r="AA228" s="46"/>
      <c r="AB228" s="46"/>
      <c r="AC228" s="46" t="s">
        <v>81</v>
      </c>
      <c r="AD228" s="46" t="s">
        <v>80</v>
      </c>
      <c r="AE228" s="46" t="s">
        <v>111</v>
      </c>
      <c r="AF228" s="46" t="s">
        <v>103</v>
      </c>
      <c r="AG228" s="46" t="s">
        <v>99</v>
      </c>
      <c r="AH228" s="46" t="s">
        <v>103</v>
      </c>
      <c r="AI228" s="46" t="s">
        <v>99</v>
      </c>
      <c r="AJ228" s="46" t="s">
        <v>83</v>
      </c>
      <c r="AK228" s="46" t="s">
        <v>84</v>
      </c>
      <c r="AL228" s="46" t="s">
        <v>103</v>
      </c>
      <c r="AM228" s="46" t="s">
        <v>83</v>
      </c>
      <c r="AN228" s="46" t="s">
        <v>83</v>
      </c>
      <c r="AO228" s="46" t="s">
        <v>83</v>
      </c>
      <c r="AP228" s="46" t="s">
        <v>91</v>
      </c>
      <c r="AQ228" s="46" t="s">
        <v>103</v>
      </c>
      <c r="AR228" s="46" t="s">
        <v>81</v>
      </c>
      <c r="AS228" s="46" t="s">
        <v>226</v>
      </c>
      <c r="AT228" s="46" t="s">
        <v>103</v>
      </c>
      <c r="AU228" s="48">
        <v>0</v>
      </c>
      <c r="AV228" s="46" t="s">
        <v>81</v>
      </c>
      <c r="AW228" s="46" t="s">
        <v>81</v>
      </c>
      <c r="AX228" s="48">
        <v>300</v>
      </c>
      <c r="AY228" s="48">
        <v>310</v>
      </c>
      <c r="AZ228" s="48">
        <v>250</v>
      </c>
      <c r="BA228" s="48">
        <v>200</v>
      </c>
      <c r="BB228" s="46"/>
      <c r="BC228" s="46"/>
      <c r="BD228" s="48">
        <v>17.45</v>
      </c>
      <c r="BE228" s="46"/>
      <c r="BF228" s="48">
        <v>0.37</v>
      </c>
      <c r="BG228" s="48">
        <v>0.37</v>
      </c>
      <c r="BH228" s="46"/>
      <c r="BI228" s="48">
        <v>0.22</v>
      </c>
      <c r="BJ228" s="48">
        <v>55.61</v>
      </c>
      <c r="BK228" s="48">
        <v>55.61</v>
      </c>
      <c r="BL228" s="48">
        <v>59.1</v>
      </c>
      <c r="BM228" s="46"/>
      <c r="BN228" s="46"/>
      <c r="BO228" s="48">
        <v>0.28999999999999998</v>
      </c>
      <c r="BP228" s="48">
        <v>0.42</v>
      </c>
      <c r="BQ228" s="48">
        <v>0.42</v>
      </c>
      <c r="BR228" s="48">
        <v>17.43</v>
      </c>
      <c r="BS228" s="48">
        <v>55.83</v>
      </c>
      <c r="BT228" s="46"/>
      <c r="BU228" s="48">
        <v>0</v>
      </c>
      <c r="BV228" s="39">
        <v>313</v>
      </c>
      <c r="BW228" s="39">
        <f t="shared" si="18"/>
        <v>3</v>
      </c>
      <c r="BX228" s="39">
        <f>IF(COUNTIF($C$2:C228,C228)=1,1,0)</f>
        <v>1</v>
      </c>
      <c r="BY228" s="39">
        <f t="shared" si="19"/>
        <v>0</v>
      </c>
      <c r="BZ228" s="39" t="b">
        <f t="shared" si="20"/>
        <v>0</v>
      </c>
      <c r="CA228" s="39" t="b">
        <f t="array" ref="CA228">ISNUMBER(SEARCH("Touch Screen",$AI228))</f>
        <v>0</v>
      </c>
      <c r="CB228" s="39" t="b">
        <f t="array" ref="CB228">ISNUMBER(SEARCH("Occupancy Sensor",$AI228))</f>
        <v>0</v>
      </c>
      <c r="CC228" s="39" t="b">
        <f t="array" ref="CC228">ISNUMBER(SEARCH("Full Network Connectivity",$AI228))</f>
        <v>0</v>
      </c>
      <c r="CD228" s="49">
        <f t="shared" si="21"/>
        <v>55.608479999999993</v>
      </c>
      <c r="CE228" s="50">
        <f t="shared" si="23"/>
        <v>2.2999999999999998</v>
      </c>
      <c r="CF228" s="39">
        <f t="shared" si="22"/>
        <v>3</v>
      </c>
      <c r="CG228" s="49">
        <f>IF($BW228=1,($Q228*'2. Monitor Criteria'!$C$4)+('2. Monitor Criteria'!$D$4*'1. Data'!$CE228)+'2. Monitor Criteria'!$C$6,IF('1. Data'!$BW228=2,($Q228*'2. Monitor Criteria'!$C$4)+('2. Monitor Criteria'!$D$4*'1. Data'!$CE228)+'2. Monitor Criteria'!$D$6,IF('1. Data'!$BW228=5,($Q228*'2. Monitor Criteria'!$C$4)+('2. Monitor Criteria'!$D$4*'1. Data'!$CE228)+'2. Monitor Criteria'!$F$6,($Q228*'2. Monitor Criteria'!$C$4)+('2. Monitor Criteria'!$D$4*'1. Data'!$CE228)+'2. Monitor Criteria'!$E$6)))</f>
        <v>49.678820000000002</v>
      </c>
      <c r="CH228" s="51">
        <f>CD228-('2. Monitor Criteria'!$D$4*CE228)</f>
        <v>46.431479999999993</v>
      </c>
      <c r="CI228" s="49">
        <f>IF($BY228=0,CH228,IF($BY228=1,CH228-('2. Monitor Criteria'!$B$10*'1. Data'!CG228),CH228-('2. Monitor Criteria'!$C$10*'1. Data'!CG228)))</f>
        <v>46.431479999999993</v>
      </c>
      <c r="CJ228" s="51">
        <f>IF($CA228=TRUE,CI228-(CG228*'2. Monitor Criteria'!$E$10),CI228)</f>
        <v>46.431479999999993</v>
      </c>
      <c r="CK228" s="51">
        <f>IF($BZ228=TRUE,CJ228-('1. Data'!CG228*'2. Monitor Criteria'!$D$10),CJ228)</f>
        <v>46.431479999999993</v>
      </c>
    </row>
    <row r="229" spans="1:89" s="39" customFormat="1" ht="15.75" customHeight="1" x14ac:dyDescent="0.2">
      <c r="A229" s="39">
        <v>314</v>
      </c>
      <c r="B229" s="46" t="s">
        <v>1154</v>
      </c>
      <c r="C229" s="46" t="s">
        <v>1230</v>
      </c>
      <c r="D229" s="47">
        <v>42993</v>
      </c>
      <c r="E229" s="46" t="s">
        <v>590</v>
      </c>
      <c r="F229" s="46"/>
      <c r="G229" s="46" t="s">
        <v>1309</v>
      </c>
      <c r="H229" s="46" t="s">
        <v>75</v>
      </c>
      <c r="I229" s="46" t="s">
        <v>88</v>
      </c>
      <c r="J229" s="46"/>
      <c r="K229" s="46" t="s">
        <v>77</v>
      </c>
      <c r="L229" s="46"/>
      <c r="M229" s="48">
        <v>1000</v>
      </c>
      <c r="N229" s="48">
        <v>12.8</v>
      </c>
      <c r="O229" s="48">
        <v>20.399999999999999</v>
      </c>
      <c r="P229" s="48">
        <v>24</v>
      </c>
      <c r="Q229" s="48">
        <v>258.88</v>
      </c>
      <c r="R229" s="48">
        <v>1.6</v>
      </c>
      <c r="S229" s="48">
        <v>1200</v>
      </c>
      <c r="T229" s="48">
        <v>1920</v>
      </c>
      <c r="U229" s="48">
        <v>2.2999999999999998</v>
      </c>
      <c r="V229" s="48">
        <v>8900</v>
      </c>
      <c r="W229" s="48">
        <v>60</v>
      </c>
      <c r="X229" s="48">
        <v>0.3</v>
      </c>
      <c r="Y229" s="46" t="s">
        <v>83</v>
      </c>
      <c r="Z229" s="46" t="s">
        <v>83</v>
      </c>
      <c r="AA229" s="46"/>
      <c r="AB229" s="46"/>
      <c r="AC229" s="46" t="s">
        <v>81</v>
      </c>
      <c r="AD229" s="46" t="s">
        <v>80</v>
      </c>
      <c r="AE229" s="46" t="s">
        <v>1043</v>
      </c>
      <c r="AF229" s="46"/>
      <c r="AG229" s="46" t="s">
        <v>83</v>
      </c>
      <c r="AH229" s="46"/>
      <c r="AI229" s="46" t="s">
        <v>83</v>
      </c>
      <c r="AJ229" s="46" t="s">
        <v>83</v>
      </c>
      <c r="AK229" s="46" t="s">
        <v>84</v>
      </c>
      <c r="AL229" s="46"/>
      <c r="AM229" s="46" t="s">
        <v>83</v>
      </c>
      <c r="AN229" s="46" t="s">
        <v>83</v>
      </c>
      <c r="AO229" s="46" t="s">
        <v>83</v>
      </c>
      <c r="AP229" s="46" t="s">
        <v>91</v>
      </c>
      <c r="AQ229" s="46"/>
      <c r="AR229" s="46" t="s">
        <v>81</v>
      </c>
      <c r="AS229" s="46" t="s">
        <v>86</v>
      </c>
      <c r="AT229" s="46"/>
      <c r="AU229" s="48">
        <v>0</v>
      </c>
      <c r="AV229" s="46" t="s">
        <v>81</v>
      </c>
      <c r="AW229" s="46" t="s">
        <v>81</v>
      </c>
      <c r="AX229" s="48">
        <v>250</v>
      </c>
      <c r="AY229" s="48">
        <v>322.10000000000002</v>
      </c>
      <c r="AZ229" s="48">
        <v>268.10000000000002</v>
      </c>
      <c r="BA229" s="48">
        <v>200</v>
      </c>
      <c r="BB229" s="46"/>
      <c r="BC229" s="46"/>
      <c r="BD229" s="48">
        <v>15.74</v>
      </c>
      <c r="BE229" s="46"/>
      <c r="BF229" s="48">
        <v>0.3</v>
      </c>
      <c r="BG229" s="48">
        <v>0</v>
      </c>
      <c r="BH229" s="46"/>
      <c r="BI229" s="48">
        <v>0.17</v>
      </c>
      <c r="BJ229" s="48">
        <v>49.76</v>
      </c>
      <c r="BK229" s="48">
        <v>49.76</v>
      </c>
      <c r="BL229" s="48">
        <v>58.9</v>
      </c>
      <c r="BM229" s="46"/>
      <c r="BN229" s="46"/>
      <c r="BO229" s="48">
        <v>0.23</v>
      </c>
      <c r="BP229" s="48">
        <v>0.3</v>
      </c>
      <c r="BQ229" s="48">
        <v>0</v>
      </c>
      <c r="BR229" s="48">
        <v>15.91</v>
      </c>
      <c r="BS229" s="48">
        <v>50.5</v>
      </c>
      <c r="BT229" s="46"/>
      <c r="BU229" s="48">
        <v>0</v>
      </c>
      <c r="BV229" s="39">
        <v>314</v>
      </c>
      <c r="BW229" s="39">
        <f t="shared" si="18"/>
        <v>3</v>
      </c>
      <c r="BX229" s="39">
        <f>IF(COUNTIF($C$2:C229,C229)=1,1,0)</f>
        <v>0</v>
      </c>
      <c r="BY229" s="39">
        <f t="shared" si="19"/>
        <v>0</v>
      </c>
      <c r="BZ229" s="39" t="b">
        <f t="shared" si="20"/>
        <v>0</v>
      </c>
      <c r="CA229" s="39" t="b">
        <f t="array" ref="CA229">ISNUMBER(SEARCH("Touch Screen",$AI229))</f>
        <v>0</v>
      </c>
      <c r="CB229" s="39" t="b">
        <f t="array" ref="CB229">ISNUMBER(SEARCH("Occupancy Sensor",$AI229))</f>
        <v>0</v>
      </c>
      <c r="CC229" s="39" t="b">
        <f t="array" ref="CC229">ISNUMBER(SEARCH("Full Network Connectivity",$AI229))</f>
        <v>0</v>
      </c>
      <c r="CD229" s="49">
        <f t="shared" si="21"/>
        <v>49.967039999999997</v>
      </c>
      <c r="CE229" s="50">
        <f t="shared" si="23"/>
        <v>2.2999999999999998</v>
      </c>
      <c r="CF229" s="39">
        <f t="shared" si="22"/>
        <v>3</v>
      </c>
      <c r="CG229" s="49">
        <f>IF($BW229=1,($Q229*'2. Monitor Criteria'!$C$4)+('2. Monitor Criteria'!$D$4*'1. Data'!$CE229)+'2. Monitor Criteria'!$C$6,IF('1. Data'!$BW229=2,($Q229*'2. Monitor Criteria'!$C$4)+('2. Monitor Criteria'!$D$4*'1. Data'!$CE229)+'2. Monitor Criteria'!$D$6,IF('1. Data'!$BW229=5,($Q229*'2. Monitor Criteria'!$C$4)+('2. Monitor Criteria'!$D$4*'1. Data'!$CE229)+'2. Monitor Criteria'!$F$6,($Q229*'2. Monitor Criteria'!$C$4)+('2. Monitor Criteria'!$D$4*'1. Data'!$CE229)+'2. Monitor Criteria'!$E$6)))</f>
        <v>49.49924</v>
      </c>
      <c r="CH229" s="51">
        <f>CD229-('2. Monitor Criteria'!$D$4*CE229)</f>
        <v>40.790039999999998</v>
      </c>
      <c r="CI229" s="49">
        <f>IF($BY229=0,CH229,IF($BY229=1,CH229-('2. Monitor Criteria'!$B$10*'1. Data'!CG229),CH229-('2. Monitor Criteria'!$C$10*'1. Data'!CG229)))</f>
        <v>40.790039999999998</v>
      </c>
      <c r="CJ229" s="51">
        <f>IF($CA229=TRUE,CI229-(CG229*'2. Monitor Criteria'!$E$10),CI229)</f>
        <v>40.790039999999998</v>
      </c>
      <c r="CK229" s="51">
        <f>IF($BZ229=TRUE,CJ229-('1. Data'!CG229*'2. Monitor Criteria'!$D$10),CJ229)</f>
        <v>40.790039999999998</v>
      </c>
    </row>
    <row r="230" spans="1:89" s="39" customFormat="1" ht="15.75" customHeight="1" x14ac:dyDescent="0.2">
      <c r="A230" s="39">
        <v>315</v>
      </c>
      <c r="B230" s="46" t="s">
        <v>1154</v>
      </c>
      <c r="C230" s="46" t="s">
        <v>1161</v>
      </c>
      <c r="D230" s="47">
        <v>42785</v>
      </c>
      <c r="E230" s="46" t="s">
        <v>590</v>
      </c>
      <c r="F230" s="46"/>
      <c r="G230" s="46" t="s">
        <v>1307</v>
      </c>
      <c r="H230" s="46" t="s">
        <v>75</v>
      </c>
      <c r="I230" s="46" t="s">
        <v>85</v>
      </c>
      <c r="J230" s="46" t="s">
        <v>119</v>
      </c>
      <c r="K230" s="46" t="s">
        <v>77</v>
      </c>
      <c r="L230" s="46"/>
      <c r="M230" s="48">
        <v>500</v>
      </c>
      <c r="N230" s="48">
        <v>7.6</v>
      </c>
      <c r="O230" s="48">
        <v>13.6</v>
      </c>
      <c r="P230" s="48">
        <v>15.5</v>
      </c>
      <c r="Q230" s="48">
        <v>103.96</v>
      </c>
      <c r="R230" s="48">
        <v>1.78</v>
      </c>
      <c r="S230" s="48">
        <v>768</v>
      </c>
      <c r="T230" s="48">
        <v>1366</v>
      </c>
      <c r="U230" s="48">
        <v>1</v>
      </c>
      <c r="V230" s="48">
        <v>10091</v>
      </c>
      <c r="W230" s="48">
        <v>60</v>
      </c>
      <c r="X230" s="48">
        <v>0.2</v>
      </c>
      <c r="Y230" s="46" t="s">
        <v>83</v>
      </c>
      <c r="Z230" s="46" t="s">
        <v>83</v>
      </c>
      <c r="AA230" s="46"/>
      <c r="AB230" s="46"/>
      <c r="AC230" s="46" t="s">
        <v>80</v>
      </c>
      <c r="AD230" s="46" t="s">
        <v>80</v>
      </c>
      <c r="AE230" s="46" t="s">
        <v>622</v>
      </c>
      <c r="AF230" s="46" t="s">
        <v>1356</v>
      </c>
      <c r="AG230" s="46" t="s">
        <v>193</v>
      </c>
      <c r="AH230" s="46"/>
      <c r="AI230" s="46" t="s">
        <v>193</v>
      </c>
      <c r="AJ230" s="46" t="s">
        <v>83</v>
      </c>
      <c r="AK230" s="46" t="s">
        <v>90</v>
      </c>
      <c r="AL230" s="46" t="s">
        <v>1356</v>
      </c>
      <c r="AM230" s="46" t="s">
        <v>83</v>
      </c>
      <c r="AN230" s="46" t="s">
        <v>83</v>
      </c>
      <c r="AO230" s="46" t="s">
        <v>83</v>
      </c>
      <c r="AP230" s="46" t="s">
        <v>91</v>
      </c>
      <c r="AQ230" s="46"/>
      <c r="AR230" s="46" t="s">
        <v>81</v>
      </c>
      <c r="AS230" s="46" t="s">
        <v>86</v>
      </c>
      <c r="AT230" s="46"/>
      <c r="AU230" s="48">
        <v>1</v>
      </c>
      <c r="AV230" s="46" t="s">
        <v>81</v>
      </c>
      <c r="AW230" s="46" t="s">
        <v>81</v>
      </c>
      <c r="AX230" s="48">
        <v>220</v>
      </c>
      <c r="AY230" s="48">
        <v>211.3</v>
      </c>
      <c r="AZ230" s="48">
        <v>196.5</v>
      </c>
      <c r="BA230" s="48">
        <v>200.3</v>
      </c>
      <c r="BB230" s="46"/>
      <c r="BC230" s="46"/>
      <c r="BD230" s="48">
        <v>5.83</v>
      </c>
      <c r="BE230" s="46"/>
      <c r="BF230" s="48">
        <v>0.19</v>
      </c>
      <c r="BG230" s="46"/>
      <c r="BH230" s="46"/>
      <c r="BI230" s="48">
        <v>0.18</v>
      </c>
      <c r="BJ230" s="48">
        <v>18.96</v>
      </c>
      <c r="BK230" s="48">
        <v>18.96</v>
      </c>
      <c r="BL230" s="48">
        <v>24.9</v>
      </c>
      <c r="BM230" s="46"/>
      <c r="BN230" s="46"/>
      <c r="BO230" s="48">
        <v>0.22</v>
      </c>
      <c r="BP230" s="48">
        <v>0.22</v>
      </c>
      <c r="BQ230" s="46"/>
      <c r="BR230" s="48">
        <v>5.82</v>
      </c>
      <c r="BS230" s="48">
        <v>19.100000000000001</v>
      </c>
      <c r="BT230" s="46"/>
      <c r="BU230" s="48">
        <v>0</v>
      </c>
      <c r="BV230" s="39">
        <v>315</v>
      </c>
      <c r="BW230" s="39">
        <f t="shared" si="18"/>
        <v>1</v>
      </c>
      <c r="BX230" s="39">
        <f>IF(COUNTIF($C$2:C230,C230)=1,1,0)</f>
        <v>1</v>
      </c>
      <c r="BY230" s="39">
        <f t="shared" si="19"/>
        <v>0</v>
      </c>
      <c r="BZ230" s="39" t="b">
        <f t="shared" si="20"/>
        <v>0</v>
      </c>
      <c r="CA230" s="39" t="b">
        <f t="array" ref="CA230">ISNUMBER(SEARCH("Touch Screen",$AI230))</f>
        <v>1</v>
      </c>
      <c r="CB230" s="39" t="b">
        <f t="array" ref="CB230">ISNUMBER(SEARCH("Occupancy Sensor",$AI230))</f>
        <v>0</v>
      </c>
      <c r="CC230" s="39" t="b">
        <f t="array" ref="CC230">ISNUMBER(SEARCH("Full Network Connectivity",$AI230))</f>
        <v>0</v>
      </c>
      <c r="CD230" s="49">
        <f t="shared" si="21"/>
        <v>18.956639999999997</v>
      </c>
      <c r="CE230" s="50">
        <f t="shared" si="23"/>
        <v>1</v>
      </c>
      <c r="CF230" s="39">
        <f t="shared" si="22"/>
        <v>1</v>
      </c>
      <c r="CG230" s="49">
        <f>IF($BW230=1,($Q230*'2. Monitor Criteria'!$C$4)+('2. Monitor Criteria'!$D$4*'1. Data'!$CE230)+'2. Monitor Criteria'!$C$6,IF('1. Data'!$BW230=2,($Q230*'2. Monitor Criteria'!$C$4)+('2. Monitor Criteria'!$D$4*'1. Data'!$CE230)+'2. Monitor Criteria'!$D$6,IF('1. Data'!$BW230=5,($Q230*'2. Monitor Criteria'!$C$4)+('2. Monitor Criteria'!$D$4*'1. Data'!$CE230)+'2. Monitor Criteria'!$F$6,($Q230*'2. Monitor Criteria'!$C$4)+('2. Monitor Criteria'!$D$4*'1. Data'!$CE230)+'2. Monitor Criteria'!$E$6)))</f>
        <v>25.557079999999999</v>
      </c>
      <c r="CH230" s="51">
        <f>CD230-('2. Monitor Criteria'!$D$4*CE230)</f>
        <v>14.966639999999996</v>
      </c>
      <c r="CI230" s="49">
        <f>IF($BY230=0,CH230,IF($BY230=1,CH230-('2. Monitor Criteria'!$B$10*'1. Data'!CG230),CH230-('2. Monitor Criteria'!$C$10*'1. Data'!CG230)))</f>
        <v>14.966639999999996</v>
      </c>
      <c r="CJ230" s="51">
        <f>IF($CA230=TRUE,CI230-(CG230*'2. Monitor Criteria'!$E$10),CI230)</f>
        <v>9.8552239999999962</v>
      </c>
      <c r="CK230" s="51">
        <f>IF($BZ230=TRUE,CJ230-('1. Data'!CG230*'2. Monitor Criteria'!$D$10),CJ230)</f>
        <v>9.8552239999999962</v>
      </c>
    </row>
    <row r="231" spans="1:89" s="39" customFormat="1" ht="15.75" customHeight="1" x14ac:dyDescent="0.2">
      <c r="A231" s="39">
        <v>316</v>
      </c>
      <c r="B231" s="46" t="s">
        <v>1154</v>
      </c>
      <c r="C231" s="46" t="s">
        <v>1201</v>
      </c>
      <c r="D231" s="47">
        <v>42541</v>
      </c>
      <c r="E231" s="46" t="s">
        <v>590</v>
      </c>
      <c r="F231" s="46" t="s">
        <v>481</v>
      </c>
      <c r="G231" s="46" t="s">
        <v>1307</v>
      </c>
      <c r="H231" s="46" t="s">
        <v>75</v>
      </c>
      <c r="I231" s="46" t="s">
        <v>88</v>
      </c>
      <c r="J231" s="46"/>
      <c r="K231" s="46" t="s">
        <v>77</v>
      </c>
      <c r="L231" s="46"/>
      <c r="M231" s="48">
        <v>1000</v>
      </c>
      <c r="N231" s="48">
        <v>11.3</v>
      </c>
      <c r="O231" s="48">
        <v>20</v>
      </c>
      <c r="P231" s="48">
        <v>23</v>
      </c>
      <c r="Q231" s="48">
        <v>226.04</v>
      </c>
      <c r="R231" s="48">
        <v>1.78</v>
      </c>
      <c r="S231" s="48">
        <v>1080</v>
      </c>
      <c r="T231" s="48">
        <v>1920</v>
      </c>
      <c r="U231" s="48">
        <v>2.1</v>
      </c>
      <c r="V231" s="48">
        <v>9174</v>
      </c>
      <c r="W231" s="48">
        <v>60</v>
      </c>
      <c r="X231" s="48">
        <v>0.3</v>
      </c>
      <c r="Y231" s="46" t="s">
        <v>83</v>
      </c>
      <c r="Z231" s="46" t="s">
        <v>83</v>
      </c>
      <c r="AA231" s="46"/>
      <c r="AB231" s="46"/>
      <c r="AC231" s="46" t="s">
        <v>80</v>
      </c>
      <c r="AD231" s="46" t="s">
        <v>81</v>
      </c>
      <c r="AE231" s="46" t="s">
        <v>1291</v>
      </c>
      <c r="AF231" s="46"/>
      <c r="AG231" s="46" t="s">
        <v>189</v>
      </c>
      <c r="AH231" s="46"/>
      <c r="AI231" s="46" t="s">
        <v>189</v>
      </c>
      <c r="AJ231" s="46" t="s">
        <v>83</v>
      </c>
      <c r="AK231" s="46" t="s">
        <v>90</v>
      </c>
      <c r="AL231" s="46"/>
      <c r="AM231" s="46" t="s">
        <v>83</v>
      </c>
      <c r="AN231" s="46" t="s">
        <v>83</v>
      </c>
      <c r="AO231" s="46" t="s">
        <v>83</v>
      </c>
      <c r="AP231" s="46" t="s">
        <v>91</v>
      </c>
      <c r="AQ231" s="46"/>
      <c r="AR231" s="46" t="s">
        <v>81</v>
      </c>
      <c r="AS231" s="46" t="s">
        <v>86</v>
      </c>
      <c r="AT231" s="46"/>
      <c r="AU231" s="48">
        <v>1</v>
      </c>
      <c r="AV231" s="46" t="s">
        <v>81</v>
      </c>
      <c r="AW231" s="46" t="s">
        <v>80</v>
      </c>
      <c r="AX231" s="48">
        <v>250</v>
      </c>
      <c r="AY231" s="48">
        <v>202.1</v>
      </c>
      <c r="AZ231" s="48">
        <v>151.5</v>
      </c>
      <c r="BA231" s="48">
        <v>200</v>
      </c>
      <c r="BB231" s="46"/>
      <c r="BC231" s="46"/>
      <c r="BD231" s="48">
        <v>17.43</v>
      </c>
      <c r="BE231" s="46"/>
      <c r="BF231" s="48">
        <v>0.4</v>
      </c>
      <c r="BG231" s="48">
        <v>0.39</v>
      </c>
      <c r="BH231" s="46"/>
      <c r="BI231" s="48">
        <v>0.27</v>
      </c>
      <c r="BJ231" s="48">
        <v>55.72</v>
      </c>
      <c r="BK231" s="48">
        <v>55.72</v>
      </c>
      <c r="BL231" s="48">
        <v>58.4</v>
      </c>
      <c r="BM231" s="46"/>
      <c r="BN231" s="46"/>
      <c r="BO231" s="48">
        <v>0.32</v>
      </c>
      <c r="BP231" s="48">
        <v>0.4</v>
      </c>
      <c r="BQ231" s="48">
        <v>0.4</v>
      </c>
      <c r="BR231" s="48">
        <v>17.510000000000002</v>
      </c>
      <c r="BS231" s="48">
        <v>55.96</v>
      </c>
      <c r="BT231" s="46"/>
      <c r="BU231" s="48">
        <v>0</v>
      </c>
      <c r="BV231" s="39">
        <v>316</v>
      </c>
      <c r="BW231" s="39">
        <f t="shared" si="18"/>
        <v>3</v>
      </c>
      <c r="BX231" s="39">
        <f>IF(COUNTIF($C$2:C231,C231)=1,1,0)</f>
        <v>1</v>
      </c>
      <c r="BY231" s="39">
        <f t="shared" si="19"/>
        <v>0</v>
      </c>
      <c r="BZ231" s="39" t="b">
        <f t="shared" si="20"/>
        <v>0</v>
      </c>
      <c r="CA231" s="39" t="b">
        <f t="array" ref="CA231">ISNUMBER(SEARCH("Touch Screen",$AI231))</f>
        <v>1</v>
      </c>
      <c r="CB231" s="39" t="b">
        <f t="array" ref="CB231">ISNUMBER(SEARCH("Occupancy Sensor",$AI231))</f>
        <v>0</v>
      </c>
      <c r="CC231" s="39" t="b">
        <f t="array" ref="CC231">ISNUMBER(SEARCH("Full Network Connectivity",$AI231))</f>
        <v>0</v>
      </c>
      <c r="CD231" s="49">
        <f t="shared" si="21"/>
        <v>55.71797999999999</v>
      </c>
      <c r="CE231" s="50">
        <f t="shared" si="23"/>
        <v>2.1</v>
      </c>
      <c r="CF231" s="39">
        <f t="shared" si="22"/>
        <v>3</v>
      </c>
      <c r="CG231" s="49">
        <f>IF($BW231=1,($Q231*'2. Monitor Criteria'!$C$4)+('2. Monitor Criteria'!$D$4*'1. Data'!$CE231)+'2. Monitor Criteria'!$C$6,IF('1. Data'!$BW231=2,($Q231*'2. Monitor Criteria'!$C$4)+('2. Monitor Criteria'!$D$4*'1. Data'!$CE231)+'2. Monitor Criteria'!$D$6,IF('1. Data'!$BW231=5,($Q231*'2. Monitor Criteria'!$C$4)+('2. Monitor Criteria'!$D$4*'1. Data'!$CE231)+'2. Monitor Criteria'!$F$6,($Q231*'2. Monitor Criteria'!$C$4)+('2. Monitor Criteria'!$D$4*'1. Data'!$CE231)+'2. Monitor Criteria'!$E$6)))</f>
        <v>44.661920000000009</v>
      </c>
      <c r="CH231" s="51">
        <f>CD231-('2. Monitor Criteria'!$D$4*CE231)</f>
        <v>47.338979999999992</v>
      </c>
      <c r="CI231" s="49">
        <f>IF($BY231=0,CH231,IF($BY231=1,CH231-('2. Monitor Criteria'!$B$10*'1. Data'!CG231),CH231-('2. Monitor Criteria'!$C$10*'1. Data'!CG231)))</f>
        <v>47.338979999999992</v>
      </c>
      <c r="CJ231" s="51">
        <f>IF($CA231=TRUE,CI231-(CG231*'2. Monitor Criteria'!$E$10),CI231)</f>
        <v>38.406595999999993</v>
      </c>
      <c r="CK231" s="51">
        <f>IF($BZ231=TRUE,CJ231-('1. Data'!CG231*'2. Monitor Criteria'!$D$10),CJ231)</f>
        <v>38.406595999999993</v>
      </c>
    </row>
    <row r="232" spans="1:89" s="39" customFormat="1" ht="15.75" customHeight="1" x14ac:dyDescent="0.2">
      <c r="A232" s="39">
        <v>317</v>
      </c>
      <c r="B232" s="46" t="s">
        <v>1154</v>
      </c>
      <c r="C232" s="46" t="s">
        <v>1252</v>
      </c>
      <c r="D232" s="47">
        <v>42558</v>
      </c>
      <c r="E232" s="46" t="s">
        <v>590</v>
      </c>
      <c r="F232" s="46"/>
      <c r="G232" s="46" t="s">
        <v>1307</v>
      </c>
      <c r="H232" s="46" t="s">
        <v>75</v>
      </c>
      <c r="I232" s="46" t="s">
        <v>88</v>
      </c>
      <c r="J232" s="46"/>
      <c r="K232" s="46" t="s">
        <v>77</v>
      </c>
      <c r="L232" s="46"/>
      <c r="M232" s="48">
        <v>1000</v>
      </c>
      <c r="N232" s="48">
        <v>13.2</v>
      </c>
      <c r="O232" s="48">
        <v>23.5</v>
      </c>
      <c r="P232" s="48">
        <v>27</v>
      </c>
      <c r="Q232" s="48">
        <v>311.5</v>
      </c>
      <c r="R232" s="48">
        <v>1.78</v>
      </c>
      <c r="S232" s="48">
        <v>1080</v>
      </c>
      <c r="T232" s="48">
        <v>1920</v>
      </c>
      <c r="U232" s="48">
        <v>2.1</v>
      </c>
      <c r="V232" s="48">
        <v>6657</v>
      </c>
      <c r="W232" s="48">
        <v>60</v>
      </c>
      <c r="X232" s="48">
        <v>0.4</v>
      </c>
      <c r="Y232" s="46" t="s">
        <v>78</v>
      </c>
      <c r="Z232" s="46" t="s">
        <v>83</v>
      </c>
      <c r="AA232" s="46"/>
      <c r="AB232" s="46"/>
      <c r="AC232" s="46" t="s">
        <v>80</v>
      </c>
      <c r="AD232" s="46" t="s">
        <v>81</v>
      </c>
      <c r="AE232" s="46" t="s">
        <v>1298</v>
      </c>
      <c r="AF232" s="46"/>
      <c r="AG232" s="46" t="s">
        <v>189</v>
      </c>
      <c r="AH232" s="46"/>
      <c r="AI232" s="46" t="s">
        <v>189</v>
      </c>
      <c r="AJ232" s="46" t="s">
        <v>83</v>
      </c>
      <c r="AK232" s="46" t="s">
        <v>90</v>
      </c>
      <c r="AL232" s="46"/>
      <c r="AM232" s="46" t="s">
        <v>83</v>
      </c>
      <c r="AN232" s="46" t="s">
        <v>83</v>
      </c>
      <c r="AO232" s="46" t="s">
        <v>83</v>
      </c>
      <c r="AP232" s="46" t="s">
        <v>91</v>
      </c>
      <c r="AQ232" s="46"/>
      <c r="AR232" s="46" t="s">
        <v>81</v>
      </c>
      <c r="AS232" s="46" t="s">
        <v>86</v>
      </c>
      <c r="AT232" s="46"/>
      <c r="AU232" s="48">
        <v>1</v>
      </c>
      <c r="AV232" s="46" t="s">
        <v>81</v>
      </c>
      <c r="AW232" s="46" t="s">
        <v>80</v>
      </c>
      <c r="AX232" s="48">
        <v>300</v>
      </c>
      <c r="AY232" s="48">
        <v>217.4</v>
      </c>
      <c r="AZ232" s="48">
        <v>183.3</v>
      </c>
      <c r="BA232" s="48">
        <v>200</v>
      </c>
      <c r="BB232" s="46"/>
      <c r="BC232" s="46"/>
      <c r="BD232" s="48">
        <v>22.8</v>
      </c>
      <c r="BE232" s="46"/>
      <c r="BF232" s="48">
        <v>0.3</v>
      </c>
      <c r="BG232" s="48">
        <v>0.3</v>
      </c>
      <c r="BH232" s="46"/>
      <c r="BI232" s="48">
        <v>0.2</v>
      </c>
      <c r="BJ232" s="48">
        <v>71.61</v>
      </c>
      <c r="BK232" s="48">
        <v>71.61</v>
      </c>
      <c r="BL232" s="48">
        <v>73.599999999999994</v>
      </c>
      <c r="BM232" s="46"/>
      <c r="BN232" s="46"/>
      <c r="BO232" s="48">
        <v>0.2</v>
      </c>
      <c r="BP232" s="48">
        <v>0.3</v>
      </c>
      <c r="BQ232" s="48">
        <v>0.3</v>
      </c>
      <c r="BR232" s="48">
        <v>23.1</v>
      </c>
      <c r="BS232" s="48">
        <v>72.53</v>
      </c>
      <c r="BT232" s="46"/>
      <c r="BU232" s="48">
        <v>0</v>
      </c>
      <c r="BV232" s="39">
        <v>317</v>
      </c>
      <c r="BW232" s="39">
        <f t="shared" si="18"/>
        <v>4</v>
      </c>
      <c r="BX232" s="39">
        <f>IF(COUNTIF($C$2:C232,C232)=1,1,0)</f>
        <v>1</v>
      </c>
      <c r="BY232" s="39">
        <f t="shared" si="19"/>
        <v>0</v>
      </c>
      <c r="BZ232" s="39" t="b">
        <f t="shared" si="20"/>
        <v>0</v>
      </c>
      <c r="CA232" s="39" t="b">
        <f t="array" ref="CA232">ISNUMBER(SEARCH("Touch Screen",$AI232))</f>
        <v>1</v>
      </c>
      <c r="CB232" s="39" t="b">
        <f t="array" ref="CB232">ISNUMBER(SEARCH("Occupancy Sensor",$AI232))</f>
        <v>0</v>
      </c>
      <c r="CC232" s="39" t="b">
        <f t="array" ref="CC232">ISNUMBER(SEARCH("Full Network Connectivity",$AI232))</f>
        <v>0</v>
      </c>
      <c r="CD232" s="49">
        <f t="shared" si="21"/>
        <v>71.612999999999985</v>
      </c>
      <c r="CE232" s="50">
        <f t="shared" si="23"/>
        <v>2.1</v>
      </c>
      <c r="CF232" s="39">
        <f t="shared" si="22"/>
        <v>4</v>
      </c>
      <c r="CG232" s="49">
        <f>IF($BW232=1,($Q232*'2. Monitor Criteria'!$C$4)+('2. Monitor Criteria'!$D$4*'1. Data'!$CE232)+'2. Monitor Criteria'!$C$6,IF('1. Data'!$BW232=2,($Q232*'2. Monitor Criteria'!$C$4)+('2. Monitor Criteria'!$D$4*'1. Data'!$CE232)+'2. Monitor Criteria'!$D$6,IF('1. Data'!$BW232=5,($Q232*'2. Monitor Criteria'!$C$4)+('2. Monitor Criteria'!$D$4*'1. Data'!$CE232)+'2. Monitor Criteria'!$F$6,($Q232*'2. Monitor Criteria'!$C$4)+('2. Monitor Criteria'!$D$4*'1. Data'!$CE232)+'2. Monitor Criteria'!$E$6)))</f>
        <v>55.173500000000004</v>
      </c>
      <c r="CH232" s="51">
        <f>CD232-('2. Monitor Criteria'!$D$4*CE232)</f>
        <v>63.23399999999998</v>
      </c>
      <c r="CI232" s="49">
        <f>IF($BY232=0,CH232,IF($BY232=1,CH232-('2. Monitor Criteria'!$B$10*'1. Data'!CG232),CH232-('2. Monitor Criteria'!$C$10*'1. Data'!CG232)))</f>
        <v>63.23399999999998</v>
      </c>
      <c r="CJ232" s="51">
        <f>IF($CA232=TRUE,CI232-(CG232*'2. Monitor Criteria'!$E$10),CI232)</f>
        <v>52.19929999999998</v>
      </c>
      <c r="CK232" s="51">
        <f>IF($BZ232=TRUE,CJ232-('1. Data'!CG232*'2. Monitor Criteria'!$D$10),CJ232)</f>
        <v>52.19929999999998</v>
      </c>
    </row>
    <row r="233" spans="1:89" s="39" customFormat="1" ht="15.75" customHeight="1" x14ac:dyDescent="0.2">
      <c r="A233" s="39">
        <v>318</v>
      </c>
      <c r="B233" s="46" t="s">
        <v>1154</v>
      </c>
      <c r="C233" s="46" t="s">
        <v>1252</v>
      </c>
      <c r="D233" s="47">
        <v>42752</v>
      </c>
      <c r="E233" s="46" t="s">
        <v>312</v>
      </c>
      <c r="F233" s="46"/>
      <c r="G233" s="46" t="s">
        <v>1307</v>
      </c>
      <c r="H233" s="46" t="s">
        <v>75</v>
      </c>
      <c r="I233" s="46" t="s">
        <v>88</v>
      </c>
      <c r="J233" s="46"/>
      <c r="K233" s="46" t="s">
        <v>77</v>
      </c>
      <c r="L233" s="46"/>
      <c r="M233" s="48">
        <v>1000</v>
      </c>
      <c r="N233" s="48">
        <v>13.2</v>
      </c>
      <c r="O233" s="48">
        <v>23.5</v>
      </c>
      <c r="P233" s="48">
        <v>27</v>
      </c>
      <c r="Q233" s="48">
        <v>310.2</v>
      </c>
      <c r="R233" s="48">
        <v>1.78</v>
      </c>
      <c r="S233" s="48">
        <v>1080</v>
      </c>
      <c r="T233" s="48">
        <v>1920</v>
      </c>
      <c r="U233" s="48">
        <v>2.1</v>
      </c>
      <c r="V233" s="48">
        <v>6685</v>
      </c>
      <c r="W233" s="48">
        <v>60</v>
      </c>
      <c r="X233" s="48">
        <v>0.3</v>
      </c>
      <c r="Y233" s="46" t="s">
        <v>78</v>
      </c>
      <c r="Z233" s="46" t="s">
        <v>83</v>
      </c>
      <c r="AA233" s="46"/>
      <c r="AB233" s="46"/>
      <c r="AC233" s="46" t="s">
        <v>80</v>
      </c>
      <c r="AD233" s="46" t="s">
        <v>80</v>
      </c>
      <c r="AE233" s="46" t="s">
        <v>622</v>
      </c>
      <c r="AF233" s="46" t="s">
        <v>1357</v>
      </c>
      <c r="AG233" s="46" t="s">
        <v>193</v>
      </c>
      <c r="AH233" s="46"/>
      <c r="AI233" s="46" t="s">
        <v>193</v>
      </c>
      <c r="AJ233" s="46" t="s">
        <v>83</v>
      </c>
      <c r="AK233" s="46" t="s">
        <v>90</v>
      </c>
      <c r="AL233" s="46" t="s">
        <v>1357</v>
      </c>
      <c r="AM233" s="46" t="s">
        <v>83</v>
      </c>
      <c r="AN233" s="46" t="s">
        <v>83</v>
      </c>
      <c r="AO233" s="46" t="s">
        <v>83</v>
      </c>
      <c r="AP233" s="46" t="s">
        <v>91</v>
      </c>
      <c r="AQ233" s="46"/>
      <c r="AR233" s="46" t="s">
        <v>81</v>
      </c>
      <c r="AS233" s="46" t="s">
        <v>86</v>
      </c>
      <c r="AT233" s="46"/>
      <c r="AU233" s="48">
        <v>1</v>
      </c>
      <c r="AV233" s="46" t="s">
        <v>81</v>
      </c>
      <c r="AW233" s="46" t="s">
        <v>81</v>
      </c>
      <c r="AX233" s="48">
        <v>300</v>
      </c>
      <c r="AY233" s="48">
        <v>213.5</v>
      </c>
      <c r="AZ233" s="48">
        <v>177.2</v>
      </c>
      <c r="BA233" s="48">
        <v>200.1</v>
      </c>
      <c r="BB233" s="46"/>
      <c r="BC233" s="46"/>
      <c r="BD233" s="48">
        <v>21.6</v>
      </c>
      <c r="BE233" s="46"/>
      <c r="BF233" s="48">
        <v>0.26</v>
      </c>
      <c r="BG233" s="46"/>
      <c r="BH233" s="46"/>
      <c r="BI233" s="48">
        <v>0.15</v>
      </c>
      <c r="BJ233" s="48">
        <v>67.709999999999994</v>
      </c>
      <c r="BK233" s="48">
        <v>67.709999999999994</v>
      </c>
      <c r="BL233" s="48">
        <v>73.599999999999994</v>
      </c>
      <c r="BM233" s="46"/>
      <c r="BN233" s="46"/>
      <c r="BO233" s="48">
        <v>0.18</v>
      </c>
      <c r="BP233" s="48">
        <v>0.28000000000000003</v>
      </c>
      <c r="BQ233" s="46"/>
      <c r="BR233" s="48">
        <v>21.5</v>
      </c>
      <c r="BS233" s="48">
        <v>67.510000000000005</v>
      </c>
      <c r="BT233" s="46"/>
      <c r="BU233" s="48">
        <v>0</v>
      </c>
      <c r="BV233" s="39">
        <v>318</v>
      </c>
      <c r="BW233" s="39">
        <f t="shared" si="18"/>
        <v>4</v>
      </c>
      <c r="BX233" s="39">
        <f>IF(COUNTIF($C$2:C233,C233)=1,1,0)</f>
        <v>0</v>
      </c>
      <c r="BY233" s="39">
        <f t="shared" si="19"/>
        <v>0</v>
      </c>
      <c r="BZ233" s="39" t="b">
        <f t="shared" si="20"/>
        <v>0</v>
      </c>
      <c r="CA233" s="39" t="b">
        <f t="array" ref="CA233">ISNUMBER(SEARCH("Touch Screen",$AI233))</f>
        <v>1</v>
      </c>
      <c r="CB233" s="39" t="b">
        <f t="array" ref="CB233">ISNUMBER(SEARCH("Occupancy Sensor",$AI233))</f>
        <v>0</v>
      </c>
      <c r="CC233" s="39" t="b">
        <f t="array" ref="CC233">ISNUMBER(SEARCH("Full Network Connectivity",$AI233))</f>
        <v>0</v>
      </c>
      <c r="CD233" s="49">
        <f t="shared" si="21"/>
        <v>67.706039999999987</v>
      </c>
      <c r="CE233" s="50">
        <f t="shared" si="23"/>
        <v>2.1</v>
      </c>
      <c r="CF233" s="39">
        <f t="shared" si="22"/>
        <v>4</v>
      </c>
      <c r="CG233" s="49">
        <f>IF($BW233=1,($Q233*'2. Monitor Criteria'!$C$4)+('2. Monitor Criteria'!$D$4*'1. Data'!$CE233)+'2. Monitor Criteria'!$C$6,IF('1. Data'!$BW233=2,($Q233*'2. Monitor Criteria'!$C$4)+('2. Monitor Criteria'!$D$4*'1. Data'!$CE233)+'2. Monitor Criteria'!$D$6,IF('1. Data'!$BW233=5,($Q233*'2. Monitor Criteria'!$C$4)+('2. Monitor Criteria'!$D$4*'1. Data'!$CE233)+'2. Monitor Criteria'!$F$6,($Q233*'2. Monitor Criteria'!$C$4)+('2. Monitor Criteria'!$D$4*'1. Data'!$CE233)+'2. Monitor Criteria'!$E$6)))</f>
        <v>55.013599999999997</v>
      </c>
      <c r="CH233" s="51">
        <f>CD233-('2. Monitor Criteria'!$D$4*CE233)</f>
        <v>59.327039999999982</v>
      </c>
      <c r="CI233" s="49">
        <f>IF($BY233=0,CH233,IF($BY233=1,CH233-('2. Monitor Criteria'!$B$10*'1. Data'!CG233),CH233-('2. Monitor Criteria'!$C$10*'1. Data'!CG233)))</f>
        <v>59.327039999999982</v>
      </c>
      <c r="CJ233" s="51">
        <f>IF($CA233=TRUE,CI233-(CG233*'2. Monitor Criteria'!$E$10),CI233)</f>
        <v>48.324319999999986</v>
      </c>
      <c r="CK233" s="51">
        <f>IF($BZ233=TRUE,CJ233-('1. Data'!CG233*'2. Monitor Criteria'!$D$10),CJ233)</f>
        <v>48.324319999999986</v>
      </c>
    </row>
    <row r="234" spans="1:89" s="39" customFormat="1" ht="15.75" customHeight="1" x14ac:dyDescent="0.2">
      <c r="A234" s="39">
        <v>319</v>
      </c>
      <c r="B234" s="46" t="s">
        <v>1154</v>
      </c>
      <c r="C234" s="46" t="s">
        <v>1206</v>
      </c>
      <c r="D234" s="47">
        <v>42901</v>
      </c>
      <c r="E234" s="46" t="s">
        <v>590</v>
      </c>
      <c r="F234" s="46" t="s">
        <v>481</v>
      </c>
      <c r="G234" s="46" t="s">
        <v>1309</v>
      </c>
      <c r="H234" s="46" t="s">
        <v>75</v>
      </c>
      <c r="I234" s="46" t="s">
        <v>88</v>
      </c>
      <c r="J234" s="46"/>
      <c r="K234" s="46" t="s">
        <v>77</v>
      </c>
      <c r="L234" s="46"/>
      <c r="M234" s="48">
        <v>1000</v>
      </c>
      <c r="N234" s="48">
        <v>11.5</v>
      </c>
      <c r="O234" s="48">
        <v>20.5</v>
      </c>
      <c r="P234" s="48">
        <v>23.6</v>
      </c>
      <c r="Q234" s="48">
        <v>235.98</v>
      </c>
      <c r="R234" s="48">
        <v>1.78</v>
      </c>
      <c r="S234" s="48">
        <v>1080</v>
      </c>
      <c r="T234" s="48">
        <v>1920</v>
      </c>
      <c r="U234" s="48">
        <v>2.1</v>
      </c>
      <c r="V234" s="48">
        <v>8787</v>
      </c>
      <c r="W234" s="48">
        <v>60</v>
      </c>
      <c r="X234" s="48">
        <v>0.3</v>
      </c>
      <c r="Y234" s="46" t="s">
        <v>83</v>
      </c>
      <c r="Z234" s="46" t="s">
        <v>83</v>
      </c>
      <c r="AA234" s="46"/>
      <c r="AB234" s="46"/>
      <c r="AC234" s="46" t="s">
        <v>81</v>
      </c>
      <c r="AD234" s="46" t="s">
        <v>81</v>
      </c>
      <c r="AE234" s="46" t="s">
        <v>108</v>
      </c>
      <c r="AF234" s="46"/>
      <c r="AG234" s="46" t="s">
        <v>99</v>
      </c>
      <c r="AH234" s="46"/>
      <c r="AI234" s="46" t="s">
        <v>99</v>
      </c>
      <c r="AJ234" s="46" t="s">
        <v>83</v>
      </c>
      <c r="AK234" s="46" t="s">
        <v>90</v>
      </c>
      <c r="AL234" s="46"/>
      <c r="AM234" s="46" t="s">
        <v>83</v>
      </c>
      <c r="AN234" s="46" t="s">
        <v>83</v>
      </c>
      <c r="AO234" s="46" t="s">
        <v>83</v>
      </c>
      <c r="AP234" s="46" t="s">
        <v>91</v>
      </c>
      <c r="AQ234" s="46"/>
      <c r="AR234" s="46" t="s">
        <v>81</v>
      </c>
      <c r="AS234" s="46" t="s">
        <v>86</v>
      </c>
      <c r="AT234" s="46"/>
      <c r="AU234" s="48">
        <v>1</v>
      </c>
      <c r="AV234" s="46" t="s">
        <v>81</v>
      </c>
      <c r="AW234" s="46" t="s">
        <v>80</v>
      </c>
      <c r="AX234" s="48">
        <v>307.39999999999998</v>
      </c>
      <c r="AY234" s="48">
        <v>307.39999999999998</v>
      </c>
      <c r="AZ234" s="48">
        <v>273.10000000000002</v>
      </c>
      <c r="BA234" s="48">
        <v>200.3</v>
      </c>
      <c r="BB234" s="46"/>
      <c r="BC234" s="46"/>
      <c r="BD234" s="48">
        <v>15.83</v>
      </c>
      <c r="BE234" s="46"/>
      <c r="BF234" s="48">
        <v>0.26</v>
      </c>
      <c r="BG234" s="48">
        <v>0.26</v>
      </c>
      <c r="BH234" s="46"/>
      <c r="BI234" s="48">
        <v>0.19</v>
      </c>
      <c r="BJ234" s="48">
        <v>50.03</v>
      </c>
      <c r="BK234" s="48">
        <v>50.03</v>
      </c>
      <c r="BL234" s="48">
        <v>53.1</v>
      </c>
      <c r="BM234" s="46"/>
      <c r="BN234" s="46"/>
      <c r="BO234" s="48">
        <v>0.26</v>
      </c>
      <c r="BP234" s="48">
        <v>0.32</v>
      </c>
      <c r="BQ234" s="48">
        <v>0.32</v>
      </c>
      <c r="BR234" s="48">
        <v>15.9</v>
      </c>
      <c r="BS234" s="48">
        <v>50.57</v>
      </c>
      <c r="BT234" s="46"/>
      <c r="BU234" s="48">
        <v>0</v>
      </c>
      <c r="BV234" s="39">
        <v>319</v>
      </c>
      <c r="BW234" s="39">
        <f t="shared" si="18"/>
        <v>3</v>
      </c>
      <c r="BX234" s="39">
        <f>IF(COUNTIF($C$2:C234,C234)=1,1,0)</f>
        <v>1</v>
      </c>
      <c r="BY234" s="39">
        <f t="shared" si="19"/>
        <v>0</v>
      </c>
      <c r="BZ234" s="39" t="b">
        <f t="shared" si="20"/>
        <v>0</v>
      </c>
      <c r="CA234" s="39" t="b">
        <f t="array" ref="CA234">ISNUMBER(SEARCH("Touch Screen",$AI234))</f>
        <v>0</v>
      </c>
      <c r="CB234" s="39" t="b">
        <f t="array" ref="CB234">ISNUMBER(SEARCH("Occupancy Sensor",$AI234))</f>
        <v>0</v>
      </c>
      <c r="CC234" s="39" t="b">
        <f t="array" ref="CC234">ISNUMBER(SEARCH("Full Network Connectivity",$AI234))</f>
        <v>0</v>
      </c>
      <c r="CD234" s="49">
        <f t="shared" si="21"/>
        <v>50.015219999999992</v>
      </c>
      <c r="CE234" s="50">
        <f t="shared" si="23"/>
        <v>2.1</v>
      </c>
      <c r="CF234" s="39">
        <f t="shared" si="22"/>
        <v>3</v>
      </c>
      <c r="CG234" s="49">
        <f>IF($BW234=1,($Q234*'2. Monitor Criteria'!$C$4)+('2. Monitor Criteria'!$D$4*'1. Data'!$CE234)+'2. Monitor Criteria'!$C$6,IF('1. Data'!$BW234=2,($Q234*'2. Monitor Criteria'!$C$4)+('2. Monitor Criteria'!$D$4*'1. Data'!$CE234)+'2. Monitor Criteria'!$D$6,IF('1. Data'!$BW234=5,($Q234*'2. Monitor Criteria'!$C$4)+('2. Monitor Criteria'!$D$4*'1. Data'!$CE234)+'2. Monitor Criteria'!$F$6,($Q234*'2. Monitor Criteria'!$C$4)+('2. Monitor Criteria'!$D$4*'1. Data'!$CE234)+'2. Monitor Criteria'!$E$6)))</f>
        <v>45.884540000000001</v>
      </c>
      <c r="CH234" s="51">
        <f>CD234-('2. Monitor Criteria'!$D$4*CE234)</f>
        <v>41.636219999999994</v>
      </c>
      <c r="CI234" s="49">
        <f>IF($BY234=0,CH234,IF($BY234=1,CH234-('2. Monitor Criteria'!$B$10*'1. Data'!CG234),CH234-('2. Monitor Criteria'!$C$10*'1. Data'!CG234)))</f>
        <v>41.636219999999994</v>
      </c>
      <c r="CJ234" s="51">
        <f>IF($CA234=TRUE,CI234-(CG234*'2. Monitor Criteria'!$E$10),CI234)</f>
        <v>41.636219999999994</v>
      </c>
      <c r="CK234" s="51">
        <f>IF($BZ234=TRUE,CJ234-('1. Data'!CG234*'2. Monitor Criteria'!$D$10),CJ234)</f>
        <v>41.636219999999994</v>
      </c>
    </row>
    <row r="235" spans="1:89" s="39" customFormat="1" ht="15.75" customHeight="1" x14ac:dyDescent="0.2">
      <c r="A235" s="39">
        <v>321</v>
      </c>
      <c r="B235" s="46" t="s">
        <v>483</v>
      </c>
      <c r="C235" s="46" t="s">
        <v>485</v>
      </c>
      <c r="D235" s="47">
        <v>42379</v>
      </c>
      <c r="E235" s="46" t="s">
        <v>74</v>
      </c>
      <c r="F235" s="46" t="s">
        <v>103</v>
      </c>
      <c r="G235" s="46" t="s">
        <v>1307</v>
      </c>
      <c r="H235" s="46" t="s">
        <v>75</v>
      </c>
      <c r="I235" s="46" t="s">
        <v>85</v>
      </c>
      <c r="J235" s="46" t="s">
        <v>119</v>
      </c>
      <c r="K235" s="46" t="s">
        <v>77</v>
      </c>
      <c r="L235" s="46" t="s">
        <v>103</v>
      </c>
      <c r="M235" s="48">
        <v>600</v>
      </c>
      <c r="N235" s="48">
        <v>9.1</v>
      </c>
      <c r="O235" s="48">
        <v>16.100000000000001</v>
      </c>
      <c r="P235" s="48">
        <v>18.5</v>
      </c>
      <c r="Q235" s="48">
        <v>146.35</v>
      </c>
      <c r="R235" s="48">
        <v>1.78</v>
      </c>
      <c r="S235" s="48">
        <v>768</v>
      </c>
      <c r="T235" s="48">
        <v>1366</v>
      </c>
      <c r="U235" s="48">
        <v>1</v>
      </c>
      <c r="V235" s="48">
        <v>7168</v>
      </c>
      <c r="W235" s="48">
        <v>60</v>
      </c>
      <c r="X235" s="48">
        <v>34.1</v>
      </c>
      <c r="Y235" s="46" t="s">
        <v>78</v>
      </c>
      <c r="Z235" s="46" t="s">
        <v>83</v>
      </c>
      <c r="AA235" s="46"/>
      <c r="AB235" s="46"/>
      <c r="AC235" s="46" t="s">
        <v>81</v>
      </c>
      <c r="AD235" s="46" t="s">
        <v>80</v>
      </c>
      <c r="AE235" s="46" t="s">
        <v>195</v>
      </c>
      <c r="AF235" s="46" t="s">
        <v>103</v>
      </c>
      <c r="AG235" s="46" t="s">
        <v>83</v>
      </c>
      <c r="AH235" s="46" t="s">
        <v>103</v>
      </c>
      <c r="AI235" s="46" t="s">
        <v>83</v>
      </c>
      <c r="AJ235" s="46" t="s">
        <v>83</v>
      </c>
      <c r="AK235" s="46" t="s">
        <v>195</v>
      </c>
      <c r="AL235" s="46" t="s">
        <v>103</v>
      </c>
      <c r="AM235" s="46" t="s">
        <v>83</v>
      </c>
      <c r="AN235" s="46" t="s">
        <v>83</v>
      </c>
      <c r="AO235" s="46" t="s">
        <v>83</v>
      </c>
      <c r="AP235" s="46" t="s">
        <v>91</v>
      </c>
      <c r="AQ235" s="46" t="s">
        <v>103</v>
      </c>
      <c r="AR235" s="46" t="s">
        <v>81</v>
      </c>
      <c r="AS235" s="46" t="s">
        <v>86</v>
      </c>
      <c r="AT235" s="46" t="s">
        <v>103</v>
      </c>
      <c r="AU235" s="48">
        <v>2</v>
      </c>
      <c r="AV235" s="46" t="s">
        <v>81</v>
      </c>
      <c r="AW235" s="46" t="s">
        <v>81</v>
      </c>
      <c r="AX235" s="48">
        <v>200</v>
      </c>
      <c r="AY235" s="48">
        <v>202.9</v>
      </c>
      <c r="AZ235" s="48">
        <v>169.1</v>
      </c>
      <c r="BA235" s="48">
        <v>200</v>
      </c>
      <c r="BB235" s="46"/>
      <c r="BC235" s="46"/>
      <c r="BD235" s="48">
        <v>10.130000000000001</v>
      </c>
      <c r="BE235" s="46"/>
      <c r="BF235" s="48">
        <v>0.2</v>
      </c>
      <c r="BG235" s="46"/>
      <c r="BH235" s="46"/>
      <c r="BI235" s="48">
        <v>0.13</v>
      </c>
      <c r="BJ235" s="48">
        <v>32.21</v>
      </c>
      <c r="BK235" s="48">
        <v>32.21</v>
      </c>
      <c r="BL235" s="48">
        <v>35</v>
      </c>
      <c r="BM235" s="46"/>
      <c r="BN235" s="46"/>
      <c r="BO235" s="48">
        <v>0.16</v>
      </c>
      <c r="BP235" s="48">
        <v>0.23</v>
      </c>
      <c r="BQ235" s="46"/>
      <c r="BR235" s="48">
        <v>10.39</v>
      </c>
      <c r="BS235" s="48">
        <v>33.159999999999997</v>
      </c>
      <c r="BT235" s="46"/>
      <c r="BU235" s="48">
        <v>1</v>
      </c>
      <c r="BV235" s="39">
        <v>321</v>
      </c>
      <c r="BW235" s="39">
        <f t="shared" si="18"/>
        <v>1</v>
      </c>
      <c r="BX235" s="39">
        <f>IF(COUNTIF($C$2:C235,C235)=1,1,0)</f>
        <v>1</v>
      </c>
      <c r="BY235" s="39">
        <f t="shared" si="19"/>
        <v>0</v>
      </c>
      <c r="BZ235" s="39" t="b">
        <f t="shared" si="20"/>
        <v>0</v>
      </c>
      <c r="CA235" s="39" t="b">
        <f t="array" ref="CA235">ISNUMBER(SEARCH("Touch Screen",$AI235))</f>
        <v>0</v>
      </c>
      <c r="CB235" s="39" t="b">
        <f t="array" ref="CB235">ISNUMBER(SEARCH("Occupancy Sensor",$AI235))</f>
        <v>0</v>
      </c>
      <c r="CC235" s="39" t="b">
        <f t="array" ref="CC235">ISNUMBER(SEARCH("Full Network Connectivity",$AI235))</f>
        <v>0</v>
      </c>
      <c r="CD235" s="49">
        <f t="shared" si="21"/>
        <v>32.197380000000003</v>
      </c>
      <c r="CE235" s="50">
        <f t="shared" si="23"/>
        <v>1</v>
      </c>
      <c r="CF235" s="39">
        <f t="shared" si="22"/>
        <v>1</v>
      </c>
      <c r="CG235" s="49">
        <f>IF($BW235=1,($Q235*'2. Monitor Criteria'!$C$4)+('2. Monitor Criteria'!$D$4*'1. Data'!$CE235)+'2. Monitor Criteria'!$C$6,IF('1. Data'!$BW235=2,($Q235*'2. Monitor Criteria'!$C$4)+('2. Monitor Criteria'!$D$4*'1. Data'!$CE235)+'2. Monitor Criteria'!$D$6,IF('1. Data'!$BW235=5,($Q235*'2. Monitor Criteria'!$C$4)+('2. Monitor Criteria'!$D$4*'1. Data'!$CE235)+'2. Monitor Criteria'!$F$6,($Q235*'2. Monitor Criteria'!$C$4)+('2. Monitor Criteria'!$D$4*'1. Data'!$CE235)+'2. Monitor Criteria'!$E$6)))</f>
        <v>30.771050000000002</v>
      </c>
      <c r="CH235" s="51">
        <f>CD235-('2. Monitor Criteria'!$D$4*CE235)</f>
        <v>28.207380000000001</v>
      </c>
      <c r="CI235" s="49">
        <f>IF($BY235=0,CH235,IF($BY235=1,CH235-('2. Monitor Criteria'!$B$10*'1. Data'!CG235),CH235-('2. Monitor Criteria'!$C$10*'1. Data'!CG235)))</f>
        <v>28.207380000000001</v>
      </c>
      <c r="CJ235" s="51">
        <f>IF($CA235=TRUE,CI235-(CG235*'2. Monitor Criteria'!$E$10),CI235)</f>
        <v>28.207380000000001</v>
      </c>
      <c r="CK235" s="51">
        <f>IF($BZ235=TRUE,CJ235-('1. Data'!CG235*'2. Monitor Criteria'!$D$10),CJ235)</f>
        <v>28.207380000000001</v>
      </c>
    </row>
    <row r="236" spans="1:89" s="39" customFormat="1" ht="15.75" customHeight="1" x14ac:dyDescent="0.2">
      <c r="A236" s="39">
        <v>322</v>
      </c>
      <c r="B236" s="46" t="s">
        <v>483</v>
      </c>
      <c r="C236" s="46" t="s">
        <v>486</v>
      </c>
      <c r="D236" s="47">
        <v>42430</v>
      </c>
      <c r="E236" s="46" t="s">
        <v>74</v>
      </c>
      <c r="F236" s="46" t="s">
        <v>103</v>
      </c>
      <c r="G236" s="46" t="s">
        <v>1307</v>
      </c>
      <c r="H236" s="46" t="s">
        <v>75</v>
      </c>
      <c r="I236" s="46" t="s">
        <v>85</v>
      </c>
      <c r="J236" s="46" t="s">
        <v>119</v>
      </c>
      <c r="K236" s="46" t="s">
        <v>77</v>
      </c>
      <c r="L236" s="46" t="s">
        <v>103</v>
      </c>
      <c r="M236" s="48">
        <v>1000</v>
      </c>
      <c r="N236" s="48">
        <v>10.3</v>
      </c>
      <c r="O236" s="48">
        <v>16.399999999999999</v>
      </c>
      <c r="P236" s="48">
        <v>19.5</v>
      </c>
      <c r="Q236" s="48">
        <v>170.2</v>
      </c>
      <c r="R236" s="48">
        <v>1.6</v>
      </c>
      <c r="S236" s="48">
        <v>900</v>
      </c>
      <c r="T236" s="48">
        <v>1440</v>
      </c>
      <c r="U236" s="48">
        <v>1.2</v>
      </c>
      <c r="V236" s="48">
        <v>7620</v>
      </c>
      <c r="W236" s="48">
        <v>60</v>
      </c>
      <c r="X236" s="48">
        <v>34.4</v>
      </c>
      <c r="Y236" s="46" t="s">
        <v>78</v>
      </c>
      <c r="Z236" s="46" t="s">
        <v>83</v>
      </c>
      <c r="AA236" s="46"/>
      <c r="AB236" s="46"/>
      <c r="AC236" s="46" t="s">
        <v>81</v>
      </c>
      <c r="AD236" s="46" t="s">
        <v>81</v>
      </c>
      <c r="AE236" s="46" t="s">
        <v>113</v>
      </c>
      <c r="AF236" s="46" t="s">
        <v>103</v>
      </c>
      <c r="AG236" s="46" t="s">
        <v>83</v>
      </c>
      <c r="AH236" s="46" t="s">
        <v>103</v>
      </c>
      <c r="AI236" s="46" t="s">
        <v>83</v>
      </c>
      <c r="AJ236" s="46" t="s">
        <v>83</v>
      </c>
      <c r="AK236" s="46" t="s">
        <v>94</v>
      </c>
      <c r="AL236" s="46" t="s">
        <v>103</v>
      </c>
      <c r="AM236" s="46" t="s">
        <v>83</v>
      </c>
      <c r="AN236" s="46" t="s">
        <v>83</v>
      </c>
      <c r="AO236" s="46" t="s">
        <v>83</v>
      </c>
      <c r="AP236" s="46" t="s">
        <v>91</v>
      </c>
      <c r="AQ236" s="46" t="s">
        <v>103</v>
      </c>
      <c r="AR236" s="46" t="s">
        <v>81</v>
      </c>
      <c r="AS236" s="46" t="s">
        <v>86</v>
      </c>
      <c r="AT236" s="46" t="s">
        <v>103</v>
      </c>
      <c r="AU236" s="48">
        <v>0</v>
      </c>
      <c r="AV236" s="46" t="s">
        <v>81</v>
      </c>
      <c r="AW236" s="46" t="s">
        <v>80</v>
      </c>
      <c r="AX236" s="48">
        <v>250</v>
      </c>
      <c r="AY236" s="48">
        <v>239.5</v>
      </c>
      <c r="AZ236" s="48">
        <v>201.1</v>
      </c>
      <c r="BA236" s="48">
        <v>200</v>
      </c>
      <c r="BB236" s="46"/>
      <c r="BC236" s="46"/>
      <c r="BD236" s="48">
        <v>13.35</v>
      </c>
      <c r="BE236" s="46"/>
      <c r="BF236" s="48">
        <v>0.31</v>
      </c>
      <c r="BG236" s="46"/>
      <c r="BH236" s="46"/>
      <c r="BI236" s="48">
        <v>0.16</v>
      </c>
      <c r="BJ236" s="48">
        <v>42.69</v>
      </c>
      <c r="BK236" s="48">
        <v>42.69</v>
      </c>
      <c r="BL236" s="48">
        <v>43.2</v>
      </c>
      <c r="BM236" s="46"/>
      <c r="BN236" s="46"/>
      <c r="BO236" s="48">
        <v>0.45</v>
      </c>
      <c r="BP236" s="48">
        <v>0.45</v>
      </c>
      <c r="BQ236" s="46"/>
      <c r="BR236" s="48">
        <v>13.25</v>
      </c>
      <c r="BS236" s="48">
        <v>43.19</v>
      </c>
      <c r="BT236" s="46"/>
      <c r="BU236" s="48">
        <v>0</v>
      </c>
      <c r="BV236" s="39">
        <v>322</v>
      </c>
      <c r="BW236" s="39">
        <f t="shared" si="18"/>
        <v>1</v>
      </c>
      <c r="BX236" s="39">
        <f>IF(COUNTIF($C$2:C236,C236)=1,1,0)</f>
        <v>1</v>
      </c>
      <c r="BY236" s="39">
        <f t="shared" si="19"/>
        <v>0</v>
      </c>
      <c r="BZ236" s="39" t="b">
        <f t="shared" si="20"/>
        <v>0</v>
      </c>
      <c r="CA236" s="39" t="b">
        <f t="array" ref="CA236">ISNUMBER(SEARCH("Touch Screen",$AI236))</f>
        <v>0</v>
      </c>
      <c r="CB236" s="39" t="b">
        <f t="array" ref="CB236">ISNUMBER(SEARCH("Occupancy Sensor",$AI236))</f>
        <v>0</v>
      </c>
      <c r="CC236" s="39" t="b">
        <f t="array" ref="CC236">ISNUMBER(SEARCH("Full Network Connectivity",$AI236))</f>
        <v>0</v>
      </c>
      <c r="CD236" s="49">
        <f t="shared" si="21"/>
        <v>42.696239999999996</v>
      </c>
      <c r="CE236" s="50">
        <f t="shared" si="23"/>
        <v>1.2</v>
      </c>
      <c r="CF236" s="39">
        <f t="shared" si="22"/>
        <v>1</v>
      </c>
      <c r="CG236" s="49">
        <f>IF($BW236=1,($Q236*'2. Monitor Criteria'!$C$4)+('2. Monitor Criteria'!$D$4*'1. Data'!$CE236)+'2. Monitor Criteria'!$C$6,IF('1. Data'!$BW236=2,($Q236*'2. Monitor Criteria'!$C$4)+('2. Monitor Criteria'!$D$4*'1. Data'!$CE236)+'2. Monitor Criteria'!$D$6,IF('1. Data'!$BW236=5,($Q236*'2. Monitor Criteria'!$C$4)+('2. Monitor Criteria'!$D$4*'1. Data'!$CE236)+'2. Monitor Criteria'!$F$6,($Q236*'2. Monitor Criteria'!$C$4)+('2. Monitor Criteria'!$D$4*'1. Data'!$CE236)+'2. Monitor Criteria'!$E$6)))</f>
        <v>34.502600000000001</v>
      </c>
      <c r="CH236" s="51">
        <f>CD236-('2. Monitor Criteria'!$D$4*CE236)</f>
        <v>37.908239999999992</v>
      </c>
      <c r="CI236" s="49">
        <f>IF($BY236=0,CH236,IF($BY236=1,CH236-('2. Monitor Criteria'!$B$10*'1. Data'!CG236),CH236-('2. Monitor Criteria'!$C$10*'1. Data'!CG236)))</f>
        <v>37.908239999999992</v>
      </c>
      <c r="CJ236" s="51">
        <f>IF($CA236=TRUE,CI236-(CG236*'2. Monitor Criteria'!$E$10),CI236)</f>
        <v>37.908239999999992</v>
      </c>
      <c r="CK236" s="51">
        <f>IF($BZ236=TRUE,CJ236-('1. Data'!CG236*'2. Monitor Criteria'!$D$10),CJ236)</f>
        <v>37.908239999999992</v>
      </c>
    </row>
    <row r="237" spans="1:89" s="39" customFormat="1" ht="15.75" customHeight="1" x14ac:dyDescent="0.2">
      <c r="A237" s="39">
        <v>323</v>
      </c>
      <c r="B237" s="46" t="s">
        <v>483</v>
      </c>
      <c r="C237" s="46" t="s">
        <v>487</v>
      </c>
      <c r="D237" s="47">
        <v>42379</v>
      </c>
      <c r="E237" s="46" t="s">
        <v>74</v>
      </c>
      <c r="F237" s="46" t="s">
        <v>103</v>
      </c>
      <c r="G237" s="46" t="s">
        <v>1307</v>
      </c>
      <c r="H237" s="46" t="s">
        <v>75</v>
      </c>
      <c r="I237" s="46" t="s">
        <v>85</v>
      </c>
      <c r="J237" s="46" t="s">
        <v>119</v>
      </c>
      <c r="K237" s="46" t="s">
        <v>77</v>
      </c>
      <c r="L237" s="46" t="s">
        <v>103</v>
      </c>
      <c r="M237" s="48">
        <v>600</v>
      </c>
      <c r="N237" s="48">
        <v>10.1</v>
      </c>
      <c r="O237" s="48">
        <v>18</v>
      </c>
      <c r="P237" s="48">
        <v>20.7</v>
      </c>
      <c r="Q237" s="48">
        <v>182.82</v>
      </c>
      <c r="R237" s="48">
        <v>1.78</v>
      </c>
      <c r="S237" s="48">
        <v>1080</v>
      </c>
      <c r="T237" s="48">
        <v>1920</v>
      </c>
      <c r="U237" s="48">
        <v>2.1</v>
      </c>
      <c r="V237" s="48">
        <v>11342</v>
      </c>
      <c r="W237" s="48">
        <v>60</v>
      </c>
      <c r="X237" s="48">
        <v>33.4</v>
      </c>
      <c r="Y237" s="46" t="s">
        <v>78</v>
      </c>
      <c r="Z237" s="46" t="s">
        <v>83</v>
      </c>
      <c r="AA237" s="46"/>
      <c r="AB237" s="46"/>
      <c r="AC237" s="46" t="s">
        <v>81</v>
      </c>
      <c r="AD237" s="46" t="s">
        <v>80</v>
      </c>
      <c r="AE237" s="46" t="s">
        <v>113</v>
      </c>
      <c r="AF237" s="46" t="s">
        <v>103</v>
      </c>
      <c r="AG237" s="46" t="s">
        <v>83</v>
      </c>
      <c r="AH237" s="46" t="s">
        <v>103</v>
      </c>
      <c r="AI237" s="46" t="s">
        <v>83</v>
      </c>
      <c r="AJ237" s="46" t="s">
        <v>83</v>
      </c>
      <c r="AK237" s="46" t="s">
        <v>94</v>
      </c>
      <c r="AL237" s="46" t="s">
        <v>103</v>
      </c>
      <c r="AM237" s="46" t="s">
        <v>83</v>
      </c>
      <c r="AN237" s="46" t="s">
        <v>83</v>
      </c>
      <c r="AO237" s="46" t="s">
        <v>83</v>
      </c>
      <c r="AP237" s="46" t="s">
        <v>91</v>
      </c>
      <c r="AQ237" s="46" t="s">
        <v>103</v>
      </c>
      <c r="AR237" s="46" t="s">
        <v>81</v>
      </c>
      <c r="AS237" s="46" t="s">
        <v>86</v>
      </c>
      <c r="AT237" s="46" t="s">
        <v>103</v>
      </c>
      <c r="AU237" s="48">
        <v>1</v>
      </c>
      <c r="AV237" s="46" t="s">
        <v>81</v>
      </c>
      <c r="AW237" s="46" t="s">
        <v>81</v>
      </c>
      <c r="AX237" s="48">
        <v>240</v>
      </c>
      <c r="AY237" s="48">
        <v>237.8</v>
      </c>
      <c r="AZ237" s="48">
        <v>201.3</v>
      </c>
      <c r="BA237" s="48">
        <v>200</v>
      </c>
      <c r="BB237" s="46"/>
      <c r="BC237" s="46"/>
      <c r="BD237" s="48">
        <v>15.57</v>
      </c>
      <c r="BE237" s="46"/>
      <c r="BF237" s="48">
        <v>0.34</v>
      </c>
      <c r="BG237" s="46"/>
      <c r="BH237" s="46"/>
      <c r="BI237" s="48">
        <v>0.13</v>
      </c>
      <c r="BJ237" s="48">
        <v>49.68</v>
      </c>
      <c r="BK237" s="48">
        <v>49.68</v>
      </c>
      <c r="BL237" s="48">
        <v>49.9</v>
      </c>
      <c r="BM237" s="46"/>
      <c r="BN237" s="46"/>
      <c r="BO237" s="48">
        <v>0.17</v>
      </c>
      <c r="BP237" s="48">
        <v>0.35</v>
      </c>
      <c r="BQ237" s="46"/>
      <c r="BR237" s="48">
        <v>15.19</v>
      </c>
      <c r="BS237" s="48">
        <v>48.57</v>
      </c>
      <c r="BT237" s="46"/>
      <c r="BU237" s="48">
        <v>1</v>
      </c>
      <c r="BV237" s="39">
        <v>323</v>
      </c>
      <c r="BW237" s="39">
        <f t="shared" si="18"/>
        <v>2</v>
      </c>
      <c r="BX237" s="39">
        <f>IF(COUNTIF($C$2:C237,C237)=1,1,0)</f>
        <v>1</v>
      </c>
      <c r="BY237" s="39">
        <f t="shared" si="19"/>
        <v>0</v>
      </c>
      <c r="BZ237" s="39" t="b">
        <f t="shared" si="20"/>
        <v>0</v>
      </c>
      <c r="CA237" s="39" t="b">
        <f t="array" ref="CA237">ISNUMBER(SEARCH("Touch Screen",$AI237))</f>
        <v>0</v>
      </c>
      <c r="CB237" s="39" t="b">
        <f t="array" ref="CB237">ISNUMBER(SEARCH("Occupancy Sensor",$AI237))</f>
        <v>0</v>
      </c>
      <c r="CC237" s="39" t="b">
        <f t="array" ref="CC237">ISNUMBER(SEARCH("Full Network Connectivity",$AI237))</f>
        <v>0</v>
      </c>
      <c r="CD237" s="49">
        <f t="shared" si="21"/>
        <v>49.673579999999994</v>
      </c>
      <c r="CE237" s="50">
        <f t="shared" si="23"/>
        <v>2.1</v>
      </c>
      <c r="CF237" s="39">
        <f t="shared" si="22"/>
        <v>2</v>
      </c>
      <c r="CG237" s="49">
        <f>IF($BW237=1,($Q237*'2. Monitor Criteria'!$C$4)+('2. Monitor Criteria'!$D$4*'1. Data'!$CE237)+'2. Monitor Criteria'!$C$6,IF('1. Data'!$BW237=2,($Q237*'2. Monitor Criteria'!$C$4)+('2. Monitor Criteria'!$D$4*'1. Data'!$CE237)+'2. Monitor Criteria'!$D$6,IF('1. Data'!$BW237=5,($Q237*'2. Monitor Criteria'!$C$4)+('2. Monitor Criteria'!$D$4*'1. Data'!$CE237)+'2. Monitor Criteria'!$F$6,($Q237*'2. Monitor Criteria'!$C$4)+('2. Monitor Criteria'!$D$4*'1. Data'!$CE237)+'2. Monitor Criteria'!$E$6)))</f>
        <v>40.875860000000003</v>
      </c>
      <c r="CH237" s="51">
        <f>CD237-('2. Monitor Criteria'!$D$4*CE237)</f>
        <v>41.294579999999996</v>
      </c>
      <c r="CI237" s="49">
        <f>IF($BY237=0,CH237,IF($BY237=1,CH237-('2. Monitor Criteria'!$B$10*'1. Data'!CG237),CH237-('2. Monitor Criteria'!$C$10*'1. Data'!CG237)))</f>
        <v>41.294579999999996</v>
      </c>
      <c r="CJ237" s="51">
        <f>IF($CA237=TRUE,CI237-(CG237*'2. Monitor Criteria'!$E$10),CI237)</f>
        <v>41.294579999999996</v>
      </c>
      <c r="CK237" s="51">
        <f>IF($BZ237=TRUE,CJ237-('1. Data'!CG237*'2. Monitor Criteria'!$D$10),CJ237)</f>
        <v>41.294579999999996</v>
      </c>
    </row>
    <row r="238" spans="1:89" s="39" customFormat="1" ht="15.75" customHeight="1" x14ac:dyDescent="0.2">
      <c r="A238" s="39">
        <v>324</v>
      </c>
      <c r="B238" s="46" t="s">
        <v>483</v>
      </c>
      <c r="C238" s="46" t="s">
        <v>488</v>
      </c>
      <c r="D238" s="47">
        <v>42419</v>
      </c>
      <c r="E238" s="46" t="s">
        <v>74</v>
      </c>
      <c r="F238" s="46"/>
      <c r="G238" s="46" t="s">
        <v>1307</v>
      </c>
      <c r="H238" s="46" t="s">
        <v>75</v>
      </c>
      <c r="I238" s="46" t="s">
        <v>76</v>
      </c>
      <c r="J238" s="46"/>
      <c r="K238" s="46" t="s">
        <v>77</v>
      </c>
      <c r="L238" s="46"/>
      <c r="M238" s="48">
        <v>1000</v>
      </c>
      <c r="N238" s="48">
        <v>10.5</v>
      </c>
      <c r="O238" s="48">
        <v>18.7</v>
      </c>
      <c r="P238" s="48">
        <v>21.5</v>
      </c>
      <c r="Q238" s="48">
        <v>197.6</v>
      </c>
      <c r="R238" s="48">
        <v>1.78</v>
      </c>
      <c r="S238" s="48">
        <v>1080</v>
      </c>
      <c r="T238" s="48">
        <v>1920</v>
      </c>
      <c r="U238" s="48">
        <v>2.1</v>
      </c>
      <c r="V238" s="48">
        <v>10494</v>
      </c>
      <c r="W238" s="48">
        <v>60</v>
      </c>
      <c r="X238" s="48">
        <v>84</v>
      </c>
      <c r="Y238" s="46" t="s">
        <v>78</v>
      </c>
      <c r="Z238" s="46" t="s">
        <v>83</v>
      </c>
      <c r="AA238" s="46"/>
      <c r="AB238" s="46"/>
      <c r="AC238" s="46" t="s">
        <v>80</v>
      </c>
      <c r="AD238" s="46" t="s">
        <v>81</v>
      </c>
      <c r="AE238" s="46" t="s">
        <v>154</v>
      </c>
      <c r="AF238" s="46"/>
      <c r="AG238" s="46" t="s">
        <v>252</v>
      </c>
      <c r="AH238" s="46"/>
      <c r="AI238" s="46" t="s">
        <v>83</v>
      </c>
      <c r="AJ238" s="46" t="s">
        <v>83</v>
      </c>
      <c r="AK238" s="46" t="s">
        <v>90</v>
      </c>
      <c r="AL238" s="46"/>
      <c r="AM238" s="46" t="s">
        <v>83</v>
      </c>
      <c r="AN238" s="46" t="s">
        <v>83</v>
      </c>
      <c r="AO238" s="46" t="s">
        <v>83</v>
      </c>
      <c r="AP238" s="46" t="s">
        <v>91</v>
      </c>
      <c r="AQ238" s="46"/>
      <c r="AR238" s="46" t="s">
        <v>81</v>
      </c>
      <c r="AS238" s="46" t="s">
        <v>86</v>
      </c>
      <c r="AT238" s="46"/>
      <c r="AU238" s="48">
        <v>1</v>
      </c>
      <c r="AV238" s="46" t="s">
        <v>81</v>
      </c>
      <c r="AW238" s="46" t="s">
        <v>81</v>
      </c>
      <c r="AX238" s="48">
        <v>280</v>
      </c>
      <c r="AY238" s="48">
        <v>288.8</v>
      </c>
      <c r="AZ238" s="48">
        <v>255.9</v>
      </c>
      <c r="BA238" s="48">
        <v>201.4</v>
      </c>
      <c r="BB238" s="46"/>
      <c r="BC238" s="46"/>
      <c r="BD238" s="48">
        <v>14.39</v>
      </c>
      <c r="BE238" s="46"/>
      <c r="BF238" s="48">
        <v>0.17</v>
      </c>
      <c r="BG238" s="46"/>
      <c r="BH238" s="46"/>
      <c r="BI238" s="48">
        <v>0.12</v>
      </c>
      <c r="BJ238" s="48">
        <v>45.13</v>
      </c>
      <c r="BK238" s="48">
        <v>45.13</v>
      </c>
      <c r="BL238" s="48">
        <v>50.6</v>
      </c>
      <c r="BM238" s="46"/>
      <c r="BN238" s="46"/>
      <c r="BO238" s="48">
        <v>0.16</v>
      </c>
      <c r="BP238" s="48">
        <v>0.2</v>
      </c>
      <c r="BQ238" s="46"/>
      <c r="BR238" s="48">
        <v>14.37</v>
      </c>
      <c r="BS238" s="48">
        <v>45.21</v>
      </c>
      <c r="BT238" s="46"/>
      <c r="BU238" s="48">
        <v>0</v>
      </c>
      <c r="BV238" s="39">
        <v>324</v>
      </c>
      <c r="BW238" s="39">
        <f t="shared" si="18"/>
        <v>2</v>
      </c>
      <c r="BX238" s="39">
        <f>IF(COUNTIF($C$2:C238,C238)=1,1,0)</f>
        <v>1</v>
      </c>
      <c r="BY238" s="39">
        <f t="shared" si="19"/>
        <v>0</v>
      </c>
      <c r="BZ238" s="39" t="b">
        <f t="shared" si="20"/>
        <v>0</v>
      </c>
      <c r="CA238" s="39" t="b">
        <f t="array" ref="CA238">ISNUMBER(SEARCH("Touch Screen",$AI238))</f>
        <v>0</v>
      </c>
      <c r="CB238" s="39" t="b">
        <f t="array" ref="CB238">ISNUMBER(SEARCH("Occupancy Sensor",$AI238))</f>
        <v>0</v>
      </c>
      <c r="CC238" s="39" t="b">
        <f t="array" ref="CC238">ISNUMBER(SEARCH("Full Network Connectivity",$AI238))</f>
        <v>0</v>
      </c>
      <c r="CD238" s="49">
        <f t="shared" si="21"/>
        <v>45.087720000000004</v>
      </c>
      <c r="CE238" s="50">
        <f t="shared" si="23"/>
        <v>2.1</v>
      </c>
      <c r="CF238" s="39">
        <f t="shared" si="22"/>
        <v>2</v>
      </c>
      <c r="CG238" s="49">
        <f>IF($BW238=1,($Q238*'2. Monitor Criteria'!$C$4)+('2. Monitor Criteria'!$D$4*'1. Data'!$CE238)+'2. Monitor Criteria'!$C$6,IF('1. Data'!$BW238=2,($Q238*'2. Monitor Criteria'!$C$4)+('2. Monitor Criteria'!$D$4*'1. Data'!$CE238)+'2. Monitor Criteria'!$D$6,IF('1. Data'!$BW238=5,($Q238*'2. Monitor Criteria'!$C$4)+('2. Monitor Criteria'!$D$4*'1. Data'!$CE238)+'2. Monitor Criteria'!$F$6,($Q238*'2. Monitor Criteria'!$C$4)+('2. Monitor Criteria'!$D$4*'1. Data'!$CE238)+'2. Monitor Criteria'!$E$6)))</f>
        <v>42.693800000000003</v>
      </c>
      <c r="CH238" s="51">
        <f>CD238-('2. Monitor Criteria'!$D$4*CE238)</f>
        <v>36.70872</v>
      </c>
      <c r="CI238" s="49">
        <f>IF($BY238=0,CH238,IF($BY238=1,CH238-('2. Monitor Criteria'!$B$10*'1. Data'!CG238),CH238-('2. Monitor Criteria'!$C$10*'1. Data'!CG238)))</f>
        <v>36.70872</v>
      </c>
      <c r="CJ238" s="51">
        <f>IF($CA238=TRUE,CI238-(CG238*'2. Monitor Criteria'!$E$10),CI238)</f>
        <v>36.70872</v>
      </c>
      <c r="CK238" s="51">
        <f>IF($BZ238=TRUE,CJ238-('1. Data'!CG238*'2. Monitor Criteria'!$D$10),CJ238)</f>
        <v>36.70872</v>
      </c>
    </row>
    <row r="239" spans="1:89" s="39" customFormat="1" ht="15.75" customHeight="1" x14ac:dyDescent="0.2">
      <c r="A239" s="39">
        <v>325</v>
      </c>
      <c r="B239" s="46" t="s">
        <v>483</v>
      </c>
      <c r="C239" s="46" t="s">
        <v>489</v>
      </c>
      <c r="D239" s="47">
        <v>42547</v>
      </c>
      <c r="E239" s="46" t="s">
        <v>74</v>
      </c>
      <c r="F239" s="46"/>
      <c r="G239" s="46" t="s">
        <v>1307</v>
      </c>
      <c r="H239" s="46" t="s">
        <v>75</v>
      </c>
      <c r="I239" s="46" t="s">
        <v>88</v>
      </c>
      <c r="J239" s="46"/>
      <c r="K239" s="46" t="s">
        <v>77</v>
      </c>
      <c r="L239" s="46"/>
      <c r="M239" s="48">
        <v>500</v>
      </c>
      <c r="N239" s="48">
        <v>10.6</v>
      </c>
      <c r="O239" s="48">
        <v>18.8</v>
      </c>
      <c r="P239" s="48">
        <v>21.5</v>
      </c>
      <c r="Q239" s="48">
        <v>198</v>
      </c>
      <c r="R239" s="48">
        <v>1.78</v>
      </c>
      <c r="S239" s="48">
        <v>1080</v>
      </c>
      <c r="T239" s="48">
        <v>1920</v>
      </c>
      <c r="U239" s="48">
        <v>2</v>
      </c>
      <c r="V239" s="48">
        <v>10473</v>
      </c>
      <c r="W239" s="48">
        <v>60</v>
      </c>
      <c r="X239" s="48">
        <v>32.299999999999997</v>
      </c>
      <c r="Y239" s="46" t="s">
        <v>78</v>
      </c>
      <c r="Z239" s="46" t="s">
        <v>83</v>
      </c>
      <c r="AA239" s="46"/>
      <c r="AB239" s="46"/>
      <c r="AC239" s="46" t="s">
        <v>81</v>
      </c>
      <c r="AD239" s="46" t="s">
        <v>80</v>
      </c>
      <c r="AE239" s="46" t="s">
        <v>89</v>
      </c>
      <c r="AF239" s="46"/>
      <c r="AG239" s="46" t="s">
        <v>83</v>
      </c>
      <c r="AH239" s="46"/>
      <c r="AI239" s="46" t="s">
        <v>83</v>
      </c>
      <c r="AJ239" s="46" t="s">
        <v>83</v>
      </c>
      <c r="AK239" s="46" t="s">
        <v>90</v>
      </c>
      <c r="AL239" s="46"/>
      <c r="AM239" s="46" t="s">
        <v>83</v>
      </c>
      <c r="AN239" s="46" t="s">
        <v>83</v>
      </c>
      <c r="AO239" s="46" t="s">
        <v>83</v>
      </c>
      <c r="AP239" s="46" t="s">
        <v>91</v>
      </c>
      <c r="AQ239" s="46"/>
      <c r="AR239" s="46" t="s">
        <v>81</v>
      </c>
      <c r="AS239" s="46" t="s">
        <v>86</v>
      </c>
      <c r="AT239" s="46"/>
      <c r="AU239" s="48">
        <v>60</v>
      </c>
      <c r="AV239" s="46" t="s">
        <v>81</v>
      </c>
      <c r="AW239" s="46" t="s">
        <v>80</v>
      </c>
      <c r="AX239" s="48">
        <v>250</v>
      </c>
      <c r="AY239" s="48">
        <v>279.89999999999998</v>
      </c>
      <c r="AZ239" s="48">
        <v>212.6</v>
      </c>
      <c r="BA239" s="48">
        <v>203.2</v>
      </c>
      <c r="BB239" s="46"/>
      <c r="BC239" s="46"/>
      <c r="BD239" s="48">
        <v>12.61</v>
      </c>
      <c r="BE239" s="46"/>
      <c r="BF239" s="48">
        <v>0.24</v>
      </c>
      <c r="BG239" s="46"/>
      <c r="BH239" s="46"/>
      <c r="BI239" s="48">
        <v>0.11</v>
      </c>
      <c r="BJ239" s="48">
        <v>40.08</v>
      </c>
      <c r="BK239" s="48">
        <v>40.08</v>
      </c>
      <c r="BL239" s="48">
        <v>50.61</v>
      </c>
      <c r="BM239" s="46"/>
      <c r="BN239" s="46"/>
      <c r="BO239" s="48">
        <v>0.19</v>
      </c>
      <c r="BP239" s="48">
        <v>0.33</v>
      </c>
      <c r="BQ239" s="46"/>
      <c r="BR239" s="48">
        <v>12.61</v>
      </c>
      <c r="BS239" s="48">
        <v>40.590000000000003</v>
      </c>
      <c r="BT239" s="46"/>
      <c r="BU239" s="48">
        <v>0</v>
      </c>
      <c r="BV239" s="39">
        <v>325</v>
      </c>
      <c r="BW239" s="39">
        <f t="shared" si="18"/>
        <v>2</v>
      </c>
      <c r="BX239" s="39">
        <f>IF(COUNTIF($C$2:C239,C239)=1,1,0)</f>
        <v>1</v>
      </c>
      <c r="BY239" s="39">
        <f t="shared" si="19"/>
        <v>0</v>
      </c>
      <c r="BZ239" s="39" t="b">
        <f t="shared" si="20"/>
        <v>0</v>
      </c>
      <c r="CA239" s="39" t="b">
        <f t="array" ref="CA239">ISNUMBER(SEARCH("Touch Screen",$AI239))</f>
        <v>0</v>
      </c>
      <c r="CB239" s="39" t="b">
        <f t="array" ref="CB239">ISNUMBER(SEARCH("Occupancy Sensor",$AI239))</f>
        <v>0</v>
      </c>
      <c r="CC239" s="39" t="b">
        <f t="array" ref="CC239">ISNUMBER(SEARCH("Full Network Connectivity",$AI239))</f>
        <v>0</v>
      </c>
      <c r="CD239" s="49">
        <f t="shared" si="21"/>
        <v>40.028819999999989</v>
      </c>
      <c r="CE239" s="50">
        <f t="shared" si="23"/>
        <v>2</v>
      </c>
      <c r="CF239" s="39">
        <f t="shared" si="22"/>
        <v>2</v>
      </c>
      <c r="CG239" s="49">
        <f>IF($BW239=1,($Q239*'2. Monitor Criteria'!$C$4)+('2. Monitor Criteria'!$D$4*'1. Data'!$CE239)+'2. Monitor Criteria'!$C$6,IF('1. Data'!$BW239=2,($Q239*'2. Monitor Criteria'!$C$4)+('2. Monitor Criteria'!$D$4*'1. Data'!$CE239)+'2. Monitor Criteria'!$D$6,IF('1. Data'!$BW239=5,($Q239*'2. Monitor Criteria'!$C$4)+('2. Monitor Criteria'!$D$4*'1. Data'!$CE239)+'2. Monitor Criteria'!$F$6,($Q239*'2. Monitor Criteria'!$C$4)+('2. Monitor Criteria'!$D$4*'1. Data'!$CE239)+'2. Monitor Criteria'!$E$6)))</f>
        <v>42.344000000000001</v>
      </c>
      <c r="CH239" s="51">
        <f>CD239-('2. Monitor Criteria'!$D$4*CE239)</f>
        <v>32.048819999999992</v>
      </c>
      <c r="CI239" s="49">
        <f>IF($BY239=0,CH239,IF($BY239=1,CH239-('2. Monitor Criteria'!$B$10*'1. Data'!CG239),CH239-('2. Monitor Criteria'!$C$10*'1. Data'!CG239)))</f>
        <v>32.048819999999992</v>
      </c>
      <c r="CJ239" s="51">
        <f>IF($CA239=TRUE,CI239-(CG239*'2. Monitor Criteria'!$E$10),CI239)</f>
        <v>32.048819999999992</v>
      </c>
      <c r="CK239" s="51">
        <f>IF($BZ239=TRUE,CJ239-('1. Data'!CG239*'2. Monitor Criteria'!$D$10),CJ239)</f>
        <v>32.048819999999992</v>
      </c>
    </row>
    <row r="240" spans="1:89" s="39" customFormat="1" ht="15.75" customHeight="1" x14ac:dyDescent="0.2">
      <c r="A240" s="39">
        <v>326</v>
      </c>
      <c r="B240" s="46" t="s">
        <v>483</v>
      </c>
      <c r="C240" s="46" t="s">
        <v>490</v>
      </c>
      <c r="D240" s="47">
        <v>42798</v>
      </c>
      <c r="E240" s="46" t="s">
        <v>74</v>
      </c>
      <c r="F240" s="46" t="s">
        <v>103</v>
      </c>
      <c r="G240" s="46" t="s">
        <v>1307</v>
      </c>
      <c r="H240" s="46" t="s">
        <v>75</v>
      </c>
      <c r="I240" s="46" t="s">
        <v>76</v>
      </c>
      <c r="J240" s="46" t="s">
        <v>103</v>
      </c>
      <c r="K240" s="46" t="s">
        <v>77</v>
      </c>
      <c r="L240" s="46" t="s">
        <v>103</v>
      </c>
      <c r="M240" s="48">
        <v>1000</v>
      </c>
      <c r="N240" s="48">
        <v>10.5</v>
      </c>
      <c r="O240" s="48">
        <v>18.7</v>
      </c>
      <c r="P240" s="48">
        <v>21.5</v>
      </c>
      <c r="Q240" s="48">
        <v>197.6</v>
      </c>
      <c r="R240" s="48">
        <v>1.78</v>
      </c>
      <c r="S240" s="48">
        <v>1080</v>
      </c>
      <c r="T240" s="48">
        <v>1920</v>
      </c>
      <c r="U240" s="48">
        <v>2.1</v>
      </c>
      <c r="V240" s="48">
        <v>10494</v>
      </c>
      <c r="W240" s="48">
        <v>60</v>
      </c>
      <c r="X240" s="48">
        <v>29.8</v>
      </c>
      <c r="Y240" s="46" t="s">
        <v>83</v>
      </c>
      <c r="Z240" s="46" t="s">
        <v>83</v>
      </c>
      <c r="AA240" s="46"/>
      <c r="AB240" s="46"/>
      <c r="AC240" s="46" t="s">
        <v>81</v>
      </c>
      <c r="AD240" s="46" t="s">
        <v>81</v>
      </c>
      <c r="AE240" s="46" t="s">
        <v>154</v>
      </c>
      <c r="AF240" s="46" t="s">
        <v>103</v>
      </c>
      <c r="AG240" s="46" t="s">
        <v>83</v>
      </c>
      <c r="AH240" s="46" t="s">
        <v>103</v>
      </c>
      <c r="AI240" s="46" t="s">
        <v>83</v>
      </c>
      <c r="AJ240" s="46" t="s">
        <v>83</v>
      </c>
      <c r="AK240" s="46" t="s">
        <v>90</v>
      </c>
      <c r="AL240" s="46" t="s">
        <v>103</v>
      </c>
      <c r="AM240" s="46" t="s">
        <v>83</v>
      </c>
      <c r="AN240" s="46" t="s">
        <v>83</v>
      </c>
      <c r="AO240" s="46" t="s">
        <v>83</v>
      </c>
      <c r="AP240" s="46" t="s">
        <v>91</v>
      </c>
      <c r="AQ240" s="46" t="s">
        <v>103</v>
      </c>
      <c r="AR240" s="46" t="s">
        <v>81</v>
      </c>
      <c r="AS240" s="46" t="s">
        <v>86</v>
      </c>
      <c r="AT240" s="46" t="s">
        <v>103</v>
      </c>
      <c r="AU240" s="48">
        <v>0</v>
      </c>
      <c r="AV240" s="46" t="s">
        <v>81</v>
      </c>
      <c r="AW240" s="46" t="s">
        <v>81</v>
      </c>
      <c r="AX240" s="48">
        <v>250</v>
      </c>
      <c r="AY240" s="48">
        <v>287.7</v>
      </c>
      <c r="AZ240" s="48">
        <v>241.2</v>
      </c>
      <c r="BA240" s="48">
        <v>200</v>
      </c>
      <c r="BB240" s="46"/>
      <c r="BC240" s="46"/>
      <c r="BD240" s="48">
        <v>13.29</v>
      </c>
      <c r="BE240" s="46"/>
      <c r="BF240" s="48">
        <v>0.21</v>
      </c>
      <c r="BG240" s="46"/>
      <c r="BH240" s="46"/>
      <c r="BI240" s="48">
        <v>0.11</v>
      </c>
      <c r="BJ240" s="48">
        <v>41.94</v>
      </c>
      <c r="BK240" s="48">
        <v>41.94</v>
      </c>
      <c r="BL240" s="48">
        <v>50.6</v>
      </c>
      <c r="BM240" s="46"/>
      <c r="BN240" s="46"/>
      <c r="BO240" s="48">
        <v>0.17</v>
      </c>
      <c r="BP240" s="48">
        <v>0.27</v>
      </c>
      <c r="BQ240" s="46"/>
      <c r="BR240" s="48">
        <v>13.25</v>
      </c>
      <c r="BS240" s="48">
        <v>42.15</v>
      </c>
      <c r="BT240" s="46"/>
      <c r="BU240" s="48">
        <v>0</v>
      </c>
      <c r="BV240" s="39">
        <v>326</v>
      </c>
      <c r="BW240" s="39">
        <f t="shared" si="18"/>
        <v>2</v>
      </c>
      <c r="BX240" s="39">
        <f>IF(COUNTIF($C$2:C240,C240)=1,1,0)</f>
        <v>1</v>
      </c>
      <c r="BY240" s="39">
        <f t="shared" si="19"/>
        <v>0</v>
      </c>
      <c r="BZ240" s="39" t="b">
        <f t="shared" si="20"/>
        <v>0</v>
      </c>
      <c r="CA240" s="39" t="b">
        <f t="array" ref="CA240">ISNUMBER(SEARCH("Touch Screen",$AI240))</f>
        <v>0</v>
      </c>
      <c r="CB240" s="39" t="b">
        <f t="array" ref="CB240">ISNUMBER(SEARCH("Occupancy Sensor",$AI240))</f>
        <v>0</v>
      </c>
      <c r="CC240" s="39" t="b">
        <f t="array" ref="CC240">ISNUMBER(SEARCH("Full Network Connectivity",$AI240))</f>
        <v>0</v>
      </c>
      <c r="CD240" s="49">
        <f t="shared" si="21"/>
        <v>41.942879999999995</v>
      </c>
      <c r="CE240" s="50">
        <f t="shared" si="23"/>
        <v>2.1</v>
      </c>
      <c r="CF240" s="39">
        <f t="shared" si="22"/>
        <v>2</v>
      </c>
      <c r="CG240" s="49">
        <f>IF($BW240=1,($Q240*'2. Monitor Criteria'!$C$4)+('2. Monitor Criteria'!$D$4*'1. Data'!$CE240)+'2. Monitor Criteria'!$C$6,IF('1. Data'!$BW240=2,($Q240*'2. Monitor Criteria'!$C$4)+('2. Monitor Criteria'!$D$4*'1. Data'!$CE240)+'2. Monitor Criteria'!$D$6,IF('1. Data'!$BW240=5,($Q240*'2. Monitor Criteria'!$C$4)+('2. Monitor Criteria'!$D$4*'1. Data'!$CE240)+'2. Monitor Criteria'!$F$6,($Q240*'2. Monitor Criteria'!$C$4)+('2. Monitor Criteria'!$D$4*'1. Data'!$CE240)+'2. Monitor Criteria'!$E$6)))</f>
        <v>42.693800000000003</v>
      </c>
      <c r="CH240" s="51">
        <f>CD240-('2. Monitor Criteria'!$D$4*CE240)</f>
        <v>33.563879999999997</v>
      </c>
      <c r="CI240" s="49">
        <f>IF($BY240=0,CH240,IF($BY240=1,CH240-('2. Monitor Criteria'!$B$10*'1. Data'!CG240),CH240-('2. Monitor Criteria'!$C$10*'1. Data'!CG240)))</f>
        <v>33.563879999999997</v>
      </c>
      <c r="CJ240" s="51">
        <f>IF($CA240=TRUE,CI240-(CG240*'2. Monitor Criteria'!$E$10),CI240)</f>
        <v>33.563879999999997</v>
      </c>
      <c r="CK240" s="51">
        <f>IF($BZ240=TRUE,CJ240-('1. Data'!CG240*'2. Monitor Criteria'!$D$10),CJ240)</f>
        <v>33.563879999999997</v>
      </c>
    </row>
    <row r="241" spans="1:89" s="39" customFormat="1" ht="15.75" customHeight="1" x14ac:dyDescent="0.2">
      <c r="A241" s="39">
        <v>327</v>
      </c>
      <c r="B241" s="46" t="s">
        <v>483</v>
      </c>
      <c r="C241" s="46" t="s">
        <v>491</v>
      </c>
      <c r="D241" s="47">
        <v>42349</v>
      </c>
      <c r="E241" s="46" t="s">
        <v>74</v>
      </c>
      <c r="F241" s="46" t="s">
        <v>103</v>
      </c>
      <c r="G241" s="46" t="s">
        <v>1307</v>
      </c>
      <c r="H241" s="46" t="s">
        <v>75</v>
      </c>
      <c r="I241" s="46" t="s">
        <v>76</v>
      </c>
      <c r="J241" s="46" t="s">
        <v>103</v>
      </c>
      <c r="K241" s="46" t="s">
        <v>77</v>
      </c>
      <c r="L241" s="46" t="s">
        <v>103</v>
      </c>
      <c r="M241" s="48">
        <v>1000</v>
      </c>
      <c r="N241" s="48">
        <v>10.5</v>
      </c>
      <c r="O241" s="48">
        <v>18.7</v>
      </c>
      <c r="P241" s="48">
        <v>21.5</v>
      </c>
      <c r="Q241" s="48">
        <v>197.6</v>
      </c>
      <c r="R241" s="48">
        <v>1.78</v>
      </c>
      <c r="S241" s="48">
        <v>1080</v>
      </c>
      <c r="T241" s="48">
        <v>1920</v>
      </c>
      <c r="U241" s="48">
        <v>2.1</v>
      </c>
      <c r="V241" s="48">
        <v>10494</v>
      </c>
      <c r="W241" s="48">
        <v>60</v>
      </c>
      <c r="X241" s="48">
        <v>32.6</v>
      </c>
      <c r="Y241" s="46" t="s">
        <v>83</v>
      </c>
      <c r="Z241" s="46" t="s">
        <v>83</v>
      </c>
      <c r="AA241" s="46"/>
      <c r="AB241" s="46"/>
      <c r="AC241" s="46" t="s">
        <v>80</v>
      </c>
      <c r="AD241" s="46" t="s">
        <v>80</v>
      </c>
      <c r="AE241" s="46" t="s">
        <v>154</v>
      </c>
      <c r="AF241" s="46" t="s">
        <v>103</v>
      </c>
      <c r="AG241" s="46" t="s">
        <v>83</v>
      </c>
      <c r="AH241" s="46" t="s">
        <v>103</v>
      </c>
      <c r="AI241" s="46" t="s">
        <v>83</v>
      </c>
      <c r="AJ241" s="46" t="s">
        <v>83</v>
      </c>
      <c r="AK241" s="46" t="s">
        <v>90</v>
      </c>
      <c r="AL241" s="46" t="s">
        <v>103</v>
      </c>
      <c r="AM241" s="46" t="s">
        <v>83</v>
      </c>
      <c r="AN241" s="46" t="s">
        <v>83</v>
      </c>
      <c r="AO241" s="46" t="s">
        <v>83</v>
      </c>
      <c r="AP241" s="46" t="s">
        <v>91</v>
      </c>
      <c r="AQ241" s="46" t="s">
        <v>103</v>
      </c>
      <c r="AR241" s="46" t="s">
        <v>81</v>
      </c>
      <c r="AS241" s="46" t="s">
        <v>86</v>
      </c>
      <c r="AT241" s="46" t="s">
        <v>103</v>
      </c>
      <c r="AU241" s="48">
        <v>2</v>
      </c>
      <c r="AV241" s="46" t="s">
        <v>81</v>
      </c>
      <c r="AW241" s="46" t="s">
        <v>81</v>
      </c>
      <c r="AX241" s="48">
        <v>250</v>
      </c>
      <c r="AY241" s="48">
        <v>236.8</v>
      </c>
      <c r="AZ241" s="48">
        <v>208.3</v>
      </c>
      <c r="BA241" s="48">
        <v>200</v>
      </c>
      <c r="BB241" s="46"/>
      <c r="BC241" s="46"/>
      <c r="BD241" s="48">
        <v>15.44</v>
      </c>
      <c r="BE241" s="46"/>
      <c r="BF241" s="48">
        <v>0.22</v>
      </c>
      <c r="BG241" s="46"/>
      <c r="BH241" s="46"/>
      <c r="BI241" s="48">
        <v>0.16</v>
      </c>
      <c r="BJ241" s="48">
        <v>48.59</v>
      </c>
      <c r="BK241" s="48">
        <v>48.59</v>
      </c>
      <c r="BL241" s="48">
        <v>50.6</v>
      </c>
      <c r="BM241" s="46"/>
      <c r="BN241" s="46"/>
      <c r="BO241" s="48">
        <v>0.15</v>
      </c>
      <c r="BP241" s="48">
        <v>0.21</v>
      </c>
      <c r="BQ241" s="46"/>
      <c r="BR241" s="48">
        <v>15.57</v>
      </c>
      <c r="BS241" s="48">
        <v>48.95</v>
      </c>
      <c r="BT241" s="46"/>
      <c r="BU241" s="48">
        <v>0</v>
      </c>
      <c r="BV241" s="39">
        <v>327</v>
      </c>
      <c r="BW241" s="39">
        <f t="shared" si="18"/>
        <v>2</v>
      </c>
      <c r="BX241" s="39">
        <f>IF(COUNTIF($C$2:C241,C241)=1,1,0)</f>
        <v>1</v>
      </c>
      <c r="BY241" s="39">
        <f t="shared" si="19"/>
        <v>0</v>
      </c>
      <c r="BZ241" s="39" t="b">
        <f t="shared" si="20"/>
        <v>0</v>
      </c>
      <c r="CA241" s="39" t="b">
        <f t="array" ref="CA241">ISNUMBER(SEARCH("Touch Screen",$AI241))</f>
        <v>0</v>
      </c>
      <c r="CB241" s="39" t="b">
        <f t="array" ref="CB241">ISNUMBER(SEARCH("Occupancy Sensor",$AI241))</f>
        <v>0</v>
      </c>
      <c r="CC241" s="39" t="b">
        <f t="array" ref="CC241">ISNUMBER(SEARCH("Full Network Connectivity",$AI241))</f>
        <v>0</v>
      </c>
      <c r="CD241" s="49">
        <f t="shared" si="21"/>
        <v>48.591719999999995</v>
      </c>
      <c r="CE241" s="50">
        <f t="shared" si="23"/>
        <v>2.1</v>
      </c>
      <c r="CF241" s="39">
        <f t="shared" si="22"/>
        <v>2</v>
      </c>
      <c r="CG241" s="49">
        <f>IF($BW241=1,($Q241*'2. Monitor Criteria'!$C$4)+('2. Monitor Criteria'!$D$4*'1. Data'!$CE241)+'2. Monitor Criteria'!$C$6,IF('1. Data'!$BW241=2,($Q241*'2. Monitor Criteria'!$C$4)+('2. Monitor Criteria'!$D$4*'1. Data'!$CE241)+'2. Monitor Criteria'!$D$6,IF('1. Data'!$BW241=5,($Q241*'2. Monitor Criteria'!$C$4)+('2. Monitor Criteria'!$D$4*'1. Data'!$CE241)+'2. Monitor Criteria'!$F$6,($Q241*'2. Monitor Criteria'!$C$4)+('2. Monitor Criteria'!$D$4*'1. Data'!$CE241)+'2. Monitor Criteria'!$E$6)))</f>
        <v>42.693800000000003</v>
      </c>
      <c r="CH241" s="51">
        <f>CD241-('2. Monitor Criteria'!$D$4*CE241)</f>
        <v>40.21271999999999</v>
      </c>
      <c r="CI241" s="49">
        <f>IF($BY241=0,CH241,IF($BY241=1,CH241-('2. Monitor Criteria'!$B$10*'1. Data'!CG241),CH241-('2. Monitor Criteria'!$C$10*'1. Data'!CG241)))</f>
        <v>40.21271999999999</v>
      </c>
      <c r="CJ241" s="51">
        <f>IF($CA241=TRUE,CI241-(CG241*'2. Monitor Criteria'!$E$10),CI241)</f>
        <v>40.21271999999999</v>
      </c>
      <c r="CK241" s="51">
        <f>IF($BZ241=TRUE,CJ241-('1. Data'!CG241*'2. Monitor Criteria'!$D$10),CJ241)</f>
        <v>40.21271999999999</v>
      </c>
    </row>
    <row r="242" spans="1:89" s="39" customFormat="1" ht="15.75" customHeight="1" x14ac:dyDescent="0.2">
      <c r="A242" s="39">
        <v>328</v>
      </c>
      <c r="B242" s="46" t="s">
        <v>483</v>
      </c>
      <c r="C242" s="46" t="s">
        <v>492</v>
      </c>
      <c r="D242" s="47">
        <v>42418</v>
      </c>
      <c r="E242" s="46" t="s">
        <v>74</v>
      </c>
      <c r="F242" s="46"/>
      <c r="G242" s="46" t="s">
        <v>1307</v>
      </c>
      <c r="H242" s="46" t="s">
        <v>75</v>
      </c>
      <c r="I242" s="46" t="s">
        <v>76</v>
      </c>
      <c r="J242" s="46"/>
      <c r="K242" s="46" t="s">
        <v>77</v>
      </c>
      <c r="L242" s="46"/>
      <c r="M242" s="48">
        <v>1000</v>
      </c>
      <c r="N242" s="48">
        <v>11.3</v>
      </c>
      <c r="O242" s="48">
        <v>20</v>
      </c>
      <c r="P242" s="48">
        <v>23</v>
      </c>
      <c r="Q242" s="48">
        <v>226.05</v>
      </c>
      <c r="R242" s="48">
        <v>1.78</v>
      </c>
      <c r="S242" s="48">
        <v>1080</v>
      </c>
      <c r="T242" s="48">
        <v>1920</v>
      </c>
      <c r="U242" s="48">
        <v>2.1</v>
      </c>
      <c r="V242" s="48">
        <v>9173</v>
      </c>
      <c r="W242" s="48">
        <v>60</v>
      </c>
      <c r="X242" s="48">
        <v>84</v>
      </c>
      <c r="Y242" s="46" t="s">
        <v>78</v>
      </c>
      <c r="Z242" s="46" t="s">
        <v>83</v>
      </c>
      <c r="AA242" s="46"/>
      <c r="AB242" s="46"/>
      <c r="AC242" s="46" t="s">
        <v>80</v>
      </c>
      <c r="AD242" s="46" t="s">
        <v>81</v>
      </c>
      <c r="AE242" s="46" t="s">
        <v>154</v>
      </c>
      <c r="AF242" s="46"/>
      <c r="AG242" s="46" t="s">
        <v>252</v>
      </c>
      <c r="AH242" s="46"/>
      <c r="AI242" s="46" t="s">
        <v>83</v>
      </c>
      <c r="AJ242" s="46" t="s">
        <v>83</v>
      </c>
      <c r="AK242" s="46" t="s">
        <v>90</v>
      </c>
      <c r="AL242" s="46"/>
      <c r="AM242" s="46" t="s">
        <v>83</v>
      </c>
      <c r="AN242" s="46" t="s">
        <v>83</v>
      </c>
      <c r="AO242" s="46" t="s">
        <v>83</v>
      </c>
      <c r="AP242" s="46" t="s">
        <v>91</v>
      </c>
      <c r="AQ242" s="46"/>
      <c r="AR242" s="46" t="s">
        <v>81</v>
      </c>
      <c r="AS242" s="46" t="s">
        <v>86</v>
      </c>
      <c r="AT242" s="46"/>
      <c r="AU242" s="48">
        <v>1</v>
      </c>
      <c r="AV242" s="46" t="s">
        <v>81</v>
      </c>
      <c r="AW242" s="46" t="s">
        <v>81</v>
      </c>
      <c r="AX242" s="48">
        <v>290</v>
      </c>
      <c r="AY242" s="48">
        <v>293</v>
      </c>
      <c r="AZ242" s="48">
        <v>257</v>
      </c>
      <c r="BA242" s="48">
        <v>200.7</v>
      </c>
      <c r="BB242" s="46"/>
      <c r="BC242" s="46"/>
      <c r="BD242" s="48">
        <v>14.66</v>
      </c>
      <c r="BE242" s="46"/>
      <c r="BF242" s="48">
        <v>0.17</v>
      </c>
      <c r="BG242" s="46"/>
      <c r="BH242" s="46"/>
      <c r="BI242" s="48">
        <v>0.12</v>
      </c>
      <c r="BJ242" s="48">
        <v>45.92</v>
      </c>
      <c r="BK242" s="48">
        <v>45.92</v>
      </c>
      <c r="BL242" s="48">
        <v>50.8</v>
      </c>
      <c r="BM242" s="46"/>
      <c r="BN242" s="46"/>
      <c r="BO242" s="48">
        <v>0.14000000000000001</v>
      </c>
      <c r="BP242" s="48">
        <v>0.19</v>
      </c>
      <c r="BQ242" s="46"/>
      <c r="BR242" s="48">
        <v>14.7</v>
      </c>
      <c r="BS242" s="48">
        <v>46.18</v>
      </c>
      <c r="BT242" s="46"/>
      <c r="BU242" s="48">
        <v>0</v>
      </c>
      <c r="BV242" s="39">
        <v>328</v>
      </c>
      <c r="BW242" s="39">
        <f t="shared" si="18"/>
        <v>3</v>
      </c>
      <c r="BX242" s="39">
        <f>IF(COUNTIF($C$2:C242,C242)=1,1,0)</f>
        <v>1</v>
      </c>
      <c r="BY242" s="39">
        <f t="shared" si="19"/>
        <v>0</v>
      </c>
      <c r="BZ242" s="39" t="b">
        <f t="shared" si="20"/>
        <v>0</v>
      </c>
      <c r="CA242" s="39" t="b">
        <f t="array" ref="CA242">ISNUMBER(SEARCH("Touch Screen",$AI242))</f>
        <v>0</v>
      </c>
      <c r="CB242" s="39" t="b">
        <f t="array" ref="CB242">ISNUMBER(SEARCH("Occupancy Sensor",$AI242))</f>
        <v>0</v>
      </c>
      <c r="CC242" s="39" t="b">
        <f t="array" ref="CC242">ISNUMBER(SEARCH("Full Network Connectivity",$AI242))</f>
        <v>0</v>
      </c>
      <c r="CD242" s="49">
        <f t="shared" si="21"/>
        <v>45.915539999999993</v>
      </c>
      <c r="CE242" s="50">
        <f t="shared" si="23"/>
        <v>2.1</v>
      </c>
      <c r="CF242" s="39">
        <f t="shared" si="22"/>
        <v>3</v>
      </c>
      <c r="CG242" s="49">
        <f>IF($BW242=1,($Q242*'2. Monitor Criteria'!$C$4)+('2. Monitor Criteria'!$D$4*'1. Data'!$CE242)+'2. Monitor Criteria'!$C$6,IF('1. Data'!$BW242=2,($Q242*'2. Monitor Criteria'!$C$4)+('2. Monitor Criteria'!$D$4*'1. Data'!$CE242)+'2. Monitor Criteria'!$D$6,IF('1. Data'!$BW242=5,($Q242*'2. Monitor Criteria'!$C$4)+('2. Monitor Criteria'!$D$4*'1. Data'!$CE242)+'2. Monitor Criteria'!$F$6,($Q242*'2. Monitor Criteria'!$C$4)+('2. Monitor Criteria'!$D$4*'1. Data'!$CE242)+'2. Monitor Criteria'!$E$6)))</f>
        <v>44.663150000000002</v>
      </c>
      <c r="CH242" s="51">
        <f>CD242-('2. Monitor Criteria'!$D$4*CE242)</f>
        <v>37.536539999999988</v>
      </c>
      <c r="CI242" s="49">
        <f>IF($BY242=0,CH242,IF($BY242=1,CH242-('2. Monitor Criteria'!$B$10*'1. Data'!CG242),CH242-('2. Monitor Criteria'!$C$10*'1. Data'!CG242)))</f>
        <v>37.536539999999988</v>
      </c>
      <c r="CJ242" s="51">
        <f>IF($CA242=TRUE,CI242-(CG242*'2. Monitor Criteria'!$E$10),CI242)</f>
        <v>37.536539999999988</v>
      </c>
      <c r="CK242" s="51">
        <f>IF($BZ242=TRUE,CJ242-('1. Data'!CG242*'2. Monitor Criteria'!$D$10),CJ242)</f>
        <v>37.536539999999988</v>
      </c>
    </row>
    <row r="243" spans="1:89" s="39" customFormat="1" ht="15.75" customHeight="1" x14ac:dyDescent="0.2">
      <c r="A243" s="39">
        <v>329</v>
      </c>
      <c r="B243" s="46" t="s">
        <v>483</v>
      </c>
      <c r="C243" s="46" t="s">
        <v>493</v>
      </c>
      <c r="D243" s="47">
        <v>41925</v>
      </c>
      <c r="E243" s="46" t="s">
        <v>74</v>
      </c>
      <c r="F243" s="46" t="s">
        <v>103</v>
      </c>
      <c r="G243" s="46" t="s">
        <v>1307</v>
      </c>
      <c r="H243" s="46" t="s">
        <v>75</v>
      </c>
      <c r="I243" s="46" t="s">
        <v>76</v>
      </c>
      <c r="J243" s="46" t="s">
        <v>103</v>
      </c>
      <c r="K243" s="46" t="s">
        <v>77</v>
      </c>
      <c r="L243" s="46" t="s">
        <v>103</v>
      </c>
      <c r="M243" s="48">
        <v>1000</v>
      </c>
      <c r="N243" s="48">
        <v>11.3</v>
      </c>
      <c r="O243" s="48">
        <v>20</v>
      </c>
      <c r="P243" s="48">
        <v>23</v>
      </c>
      <c r="Q243" s="48">
        <v>226.05</v>
      </c>
      <c r="R243" s="48">
        <v>1.78</v>
      </c>
      <c r="S243" s="48">
        <v>1080</v>
      </c>
      <c r="T243" s="48">
        <v>1920</v>
      </c>
      <c r="U243" s="48">
        <v>2.1</v>
      </c>
      <c r="V243" s="48">
        <v>9173</v>
      </c>
      <c r="W243" s="48">
        <v>60</v>
      </c>
      <c r="X243" s="48">
        <v>32.700000000000003</v>
      </c>
      <c r="Y243" s="46" t="s">
        <v>83</v>
      </c>
      <c r="Z243" s="46" t="s">
        <v>83</v>
      </c>
      <c r="AA243" s="46"/>
      <c r="AB243" s="46"/>
      <c r="AC243" s="46" t="s">
        <v>80</v>
      </c>
      <c r="AD243" s="46" t="s">
        <v>80</v>
      </c>
      <c r="AE243" s="46" t="s">
        <v>154</v>
      </c>
      <c r="AF243" s="46" t="s">
        <v>103</v>
      </c>
      <c r="AG243" s="46" t="s">
        <v>83</v>
      </c>
      <c r="AH243" s="46" t="s">
        <v>103</v>
      </c>
      <c r="AI243" s="46" t="s">
        <v>83</v>
      </c>
      <c r="AJ243" s="46" t="s">
        <v>83</v>
      </c>
      <c r="AK243" s="46" t="s">
        <v>90</v>
      </c>
      <c r="AL243" s="46" t="s">
        <v>103</v>
      </c>
      <c r="AM243" s="46" t="s">
        <v>83</v>
      </c>
      <c r="AN243" s="46" t="s">
        <v>83</v>
      </c>
      <c r="AO243" s="46" t="s">
        <v>83</v>
      </c>
      <c r="AP243" s="46" t="s">
        <v>91</v>
      </c>
      <c r="AQ243" s="46" t="s">
        <v>103</v>
      </c>
      <c r="AR243" s="46" t="s">
        <v>81</v>
      </c>
      <c r="AS243" s="46" t="s">
        <v>86</v>
      </c>
      <c r="AT243" s="46" t="s">
        <v>103</v>
      </c>
      <c r="AU243" s="48">
        <v>1</v>
      </c>
      <c r="AV243" s="46" t="s">
        <v>81</v>
      </c>
      <c r="AW243" s="46" t="s">
        <v>81</v>
      </c>
      <c r="AX243" s="48">
        <v>250</v>
      </c>
      <c r="AY243" s="48">
        <v>216.5</v>
      </c>
      <c r="AZ243" s="48">
        <v>182.7</v>
      </c>
      <c r="BA243" s="48">
        <v>200</v>
      </c>
      <c r="BB243" s="46"/>
      <c r="BC243" s="46"/>
      <c r="BD243" s="48">
        <v>15.56</v>
      </c>
      <c r="BE243" s="46"/>
      <c r="BF243" s="48">
        <v>0.22</v>
      </c>
      <c r="BG243" s="46"/>
      <c r="BH243" s="46"/>
      <c r="BI243" s="48">
        <v>0.15</v>
      </c>
      <c r="BJ243" s="48">
        <v>48.95</v>
      </c>
      <c r="BK243" s="48">
        <v>48.95</v>
      </c>
      <c r="BL243" s="48">
        <v>50.8</v>
      </c>
      <c r="BM243" s="46"/>
      <c r="BN243" s="46"/>
      <c r="BO243" s="48">
        <v>0.15</v>
      </c>
      <c r="BP243" s="48">
        <v>0.21</v>
      </c>
      <c r="BQ243" s="46"/>
      <c r="BR243" s="48">
        <v>15.58</v>
      </c>
      <c r="BS243" s="48">
        <v>48.98</v>
      </c>
      <c r="BT243" s="46"/>
      <c r="BU243" s="48">
        <v>0</v>
      </c>
      <c r="BV243" s="39">
        <v>329</v>
      </c>
      <c r="BW243" s="39">
        <f t="shared" si="18"/>
        <v>3</v>
      </c>
      <c r="BX243" s="39">
        <f>IF(COUNTIF($C$2:C243,C243)=1,1,0)</f>
        <v>1</v>
      </c>
      <c r="BY243" s="39">
        <f t="shared" si="19"/>
        <v>0</v>
      </c>
      <c r="BZ243" s="39" t="b">
        <f t="shared" si="20"/>
        <v>0</v>
      </c>
      <c r="CA243" s="39" t="b">
        <f t="array" ref="CA243">ISNUMBER(SEARCH("Touch Screen",$AI243))</f>
        <v>0</v>
      </c>
      <c r="CB243" s="39" t="b">
        <f t="array" ref="CB243">ISNUMBER(SEARCH("Occupancy Sensor",$AI243))</f>
        <v>0</v>
      </c>
      <c r="CC243" s="39" t="b">
        <f t="array" ref="CC243">ISNUMBER(SEARCH("Full Network Connectivity",$AI243))</f>
        <v>0</v>
      </c>
      <c r="CD243" s="49">
        <f t="shared" si="21"/>
        <v>48.959639999999993</v>
      </c>
      <c r="CE243" s="50">
        <f t="shared" si="23"/>
        <v>2.1</v>
      </c>
      <c r="CF243" s="39">
        <f t="shared" si="22"/>
        <v>3</v>
      </c>
      <c r="CG243" s="49">
        <f>IF($BW243=1,($Q243*'2. Monitor Criteria'!$C$4)+('2. Monitor Criteria'!$D$4*'1. Data'!$CE243)+'2. Monitor Criteria'!$C$6,IF('1. Data'!$BW243=2,($Q243*'2. Monitor Criteria'!$C$4)+('2. Monitor Criteria'!$D$4*'1. Data'!$CE243)+'2. Monitor Criteria'!$D$6,IF('1. Data'!$BW243=5,($Q243*'2. Monitor Criteria'!$C$4)+('2. Monitor Criteria'!$D$4*'1. Data'!$CE243)+'2. Monitor Criteria'!$F$6,($Q243*'2. Monitor Criteria'!$C$4)+('2. Monitor Criteria'!$D$4*'1. Data'!$CE243)+'2. Monitor Criteria'!$E$6)))</f>
        <v>44.663150000000002</v>
      </c>
      <c r="CH243" s="51">
        <f>CD243-('2. Monitor Criteria'!$D$4*CE243)</f>
        <v>40.580639999999988</v>
      </c>
      <c r="CI243" s="49">
        <f>IF($BY243=0,CH243,IF($BY243=1,CH243-('2. Monitor Criteria'!$B$10*'1. Data'!CG243),CH243-('2. Monitor Criteria'!$C$10*'1. Data'!CG243)))</f>
        <v>40.580639999999988</v>
      </c>
      <c r="CJ243" s="51">
        <f>IF($CA243=TRUE,CI243-(CG243*'2. Monitor Criteria'!$E$10),CI243)</f>
        <v>40.580639999999988</v>
      </c>
      <c r="CK243" s="51">
        <f>IF($BZ243=TRUE,CJ243-('1. Data'!CG243*'2. Monitor Criteria'!$D$10),CJ243)</f>
        <v>40.580639999999988</v>
      </c>
    </row>
    <row r="244" spans="1:89" s="39" customFormat="1" ht="15.75" customHeight="1" x14ac:dyDescent="0.2">
      <c r="A244" s="39">
        <v>330</v>
      </c>
      <c r="B244" s="46" t="s">
        <v>483</v>
      </c>
      <c r="C244" s="46" t="s">
        <v>494</v>
      </c>
      <c r="D244" s="47">
        <v>42418</v>
      </c>
      <c r="E244" s="46" t="s">
        <v>74</v>
      </c>
      <c r="F244" s="46"/>
      <c r="G244" s="46" t="s">
        <v>1307</v>
      </c>
      <c r="H244" s="46" t="s">
        <v>75</v>
      </c>
      <c r="I244" s="46" t="s">
        <v>76</v>
      </c>
      <c r="J244" s="46"/>
      <c r="K244" s="46" t="s">
        <v>77</v>
      </c>
      <c r="L244" s="46"/>
      <c r="M244" s="48">
        <v>1000</v>
      </c>
      <c r="N244" s="48">
        <v>11.7</v>
      </c>
      <c r="O244" s="48">
        <v>20.7</v>
      </c>
      <c r="P244" s="48">
        <v>23.8</v>
      </c>
      <c r="Q244" s="48">
        <v>242.18</v>
      </c>
      <c r="R244" s="48">
        <v>1.78</v>
      </c>
      <c r="S244" s="48">
        <v>1080</v>
      </c>
      <c r="T244" s="48">
        <v>1920</v>
      </c>
      <c r="U244" s="48">
        <v>2.1</v>
      </c>
      <c r="V244" s="48">
        <v>8562</v>
      </c>
      <c r="W244" s="48">
        <v>60</v>
      </c>
      <c r="X244" s="48">
        <v>84</v>
      </c>
      <c r="Y244" s="46" t="s">
        <v>78</v>
      </c>
      <c r="Z244" s="46" t="s">
        <v>83</v>
      </c>
      <c r="AA244" s="46"/>
      <c r="AB244" s="46"/>
      <c r="AC244" s="46" t="s">
        <v>80</v>
      </c>
      <c r="AD244" s="46" t="s">
        <v>81</v>
      </c>
      <c r="AE244" s="46" t="s">
        <v>154</v>
      </c>
      <c r="AF244" s="46"/>
      <c r="AG244" s="46" t="s">
        <v>252</v>
      </c>
      <c r="AH244" s="46"/>
      <c r="AI244" s="46" t="s">
        <v>83</v>
      </c>
      <c r="AJ244" s="46" t="s">
        <v>83</v>
      </c>
      <c r="AK244" s="46" t="s">
        <v>90</v>
      </c>
      <c r="AL244" s="46"/>
      <c r="AM244" s="46" t="s">
        <v>83</v>
      </c>
      <c r="AN244" s="46" t="s">
        <v>83</v>
      </c>
      <c r="AO244" s="46" t="s">
        <v>83</v>
      </c>
      <c r="AP244" s="46" t="s">
        <v>91</v>
      </c>
      <c r="AQ244" s="46"/>
      <c r="AR244" s="46" t="s">
        <v>81</v>
      </c>
      <c r="AS244" s="46" t="s">
        <v>86</v>
      </c>
      <c r="AT244" s="46"/>
      <c r="AU244" s="48">
        <v>1</v>
      </c>
      <c r="AV244" s="46" t="s">
        <v>81</v>
      </c>
      <c r="AW244" s="46" t="s">
        <v>81</v>
      </c>
      <c r="AX244" s="48">
        <v>300</v>
      </c>
      <c r="AY244" s="48">
        <v>313.7</v>
      </c>
      <c r="AZ244" s="48">
        <v>261.3</v>
      </c>
      <c r="BA244" s="48">
        <v>200</v>
      </c>
      <c r="BB244" s="46"/>
      <c r="BC244" s="46"/>
      <c r="BD244" s="48">
        <v>13.52</v>
      </c>
      <c r="BE244" s="46"/>
      <c r="BF244" s="48">
        <v>0.17</v>
      </c>
      <c r="BG244" s="46"/>
      <c r="BH244" s="46"/>
      <c r="BI244" s="48">
        <v>0.12</v>
      </c>
      <c r="BJ244" s="48">
        <v>42.42</v>
      </c>
      <c r="BK244" s="48">
        <v>42.42</v>
      </c>
      <c r="BL244" s="48">
        <v>54.2</v>
      </c>
      <c r="BM244" s="46"/>
      <c r="BN244" s="46"/>
      <c r="BO244" s="48">
        <v>0.15</v>
      </c>
      <c r="BP244" s="48">
        <v>0.2</v>
      </c>
      <c r="BQ244" s="46"/>
      <c r="BR244" s="48">
        <v>13.49</v>
      </c>
      <c r="BS244" s="48">
        <v>42.48</v>
      </c>
      <c r="BT244" s="46"/>
      <c r="BU244" s="48">
        <v>0</v>
      </c>
      <c r="BV244" s="39">
        <v>330</v>
      </c>
      <c r="BW244" s="39">
        <f t="shared" si="18"/>
        <v>3</v>
      </c>
      <c r="BX244" s="39">
        <f>IF(COUNTIF($C$2:C244,C244)=1,1,0)</f>
        <v>1</v>
      </c>
      <c r="BY244" s="39">
        <f t="shared" si="19"/>
        <v>0</v>
      </c>
      <c r="BZ244" s="39" t="b">
        <f t="shared" si="20"/>
        <v>0</v>
      </c>
      <c r="CA244" s="39" t="b">
        <f t="array" ref="CA244">ISNUMBER(SEARCH("Touch Screen",$AI244))</f>
        <v>0</v>
      </c>
      <c r="CB244" s="39" t="b">
        <f t="array" ref="CB244">ISNUMBER(SEARCH("Occupancy Sensor",$AI244))</f>
        <v>0</v>
      </c>
      <c r="CC244" s="39" t="b">
        <f t="array" ref="CC244">ISNUMBER(SEARCH("Full Network Connectivity",$AI244))</f>
        <v>0</v>
      </c>
      <c r="CD244" s="49">
        <f t="shared" si="21"/>
        <v>42.42029999999999</v>
      </c>
      <c r="CE244" s="50">
        <f t="shared" si="23"/>
        <v>2.1</v>
      </c>
      <c r="CF244" s="39">
        <f t="shared" si="22"/>
        <v>3</v>
      </c>
      <c r="CG244" s="49">
        <f>IF($BW244=1,($Q244*'2. Monitor Criteria'!$C$4)+('2. Monitor Criteria'!$D$4*'1. Data'!$CE244)+'2. Monitor Criteria'!$C$6,IF('1. Data'!$BW244=2,($Q244*'2. Monitor Criteria'!$C$4)+('2. Monitor Criteria'!$D$4*'1. Data'!$CE244)+'2. Monitor Criteria'!$D$6,IF('1. Data'!$BW244=5,($Q244*'2. Monitor Criteria'!$C$4)+('2. Monitor Criteria'!$D$4*'1. Data'!$CE244)+'2. Monitor Criteria'!$F$6,($Q244*'2. Monitor Criteria'!$C$4)+('2. Monitor Criteria'!$D$4*'1. Data'!$CE244)+'2. Monitor Criteria'!$E$6)))</f>
        <v>46.647140000000007</v>
      </c>
      <c r="CH244" s="51">
        <f>CD244-('2. Monitor Criteria'!$D$4*CE244)</f>
        <v>34.041299999999993</v>
      </c>
      <c r="CI244" s="49">
        <f>IF($BY244=0,CH244,IF($BY244=1,CH244-('2. Monitor Criteria'!$B$10*'1. Data'!CG244),CH244-('2. Monitor Criteria'!$C$10*'1. Data'!CG244)))</f>
        <v>34.041299999999993</v>
      </c>
      <c r="CJ244" s="51">
        <f>IF($CA244=TRUE,CI244-(CG244*'2. Monitor Criteria'!$E$10),CI244)</f>
        <v>34.041299999999993</v>
      </c>
      <c r="CK244" s="51">
        <f>IF($BZ244=TRUE,CJ244-('1. Data'!CG244*'2. Monitor Criteria'!$D$10),CJ244)</f>
        <v>34.041299999999993</v>
      </c>
    </row>
    <row r="245" spans="1:89" s="39" customFormat="1" ht="15.75" customHeight="1" x14ac:dyDescent="0.2">
      <c r="A245" s="39">
        <v>331</v>
      </c>
      <c r="B245" s="46" t="s">
        <v>483</v>
      </c>
      <c r="C245" s="46" t="s">
        <v>495</v>
      </c>
      <c r="D245" s="47">
        <v>42514</v>
      </c>
      <c r="E245" s="46" t="s">
        <v>74</v>
      </c>
      <c r="F245" s="46"/>
      <c r="G245" s="46" t="s">
        <v>1307</v>
      </c>
      <c r="H245" s="46" t="s">
        <v>75</v>
      </c>
      <c r="I245" s="46" t="s">
        <v>88</v>
      </c>
      <c r="J245" s="46"/>
      <c r="K245" s="46" t="s">
        <v>77</v>
      </c>
      <c r="L245" s="46"/>
      <c r="M245" s="48">
        <v>1</v>
      </c>
      <c r="N245" s="48">
        <v>11.8</v>
      </c>
      <c r="O245" s="48">
        <v>20.9</v>
      </c>
      <c r="P245" s="48">
        <v>24</v>
      </c>
      <c r="Q245" s="48">
        <v>246.17</v>
      </c>
      <c r="R245" s="48">
        <v>1.78</v>
      </c>
      <c r="S245" s="48">
        <v>1080</v>
      </c>
      <c r="T245" s="48">
        <v>1920</v>
      </c>
      <c r="U245" s="48">
        <v>2</v>
      </c>
      <c r="V245" s="48">
        <v>8423</v>
      </c>
      <c r="W245" s="48">
        <v>60</v>
      </c>
      <c r="X245" s="48">
        <v>0</v>
      </c>
      <c r="Y245" s="46" t="s">
        <v>78</v>
      </c>
      <c r="Z245" s="46" t="s">
        <v>83</v>
      </c>
      <c r="AA245" s="46"/>
      <c r="AB245" s="46"/>
      <c r="AC245" s="46" t="s">
        <v>81</v>
      </c>
      <c r="AD245" s="46" t="s">
        <v>81</v>
      </c>
      <c r="AE245" s="46" t="s">
        <v>89</v>
      </c>
      <c r="AF245" s="46"/>
      <c r="AG245" s="46" t="s">
        <v>83</v>
      </c>
      <c r="AH245" s="46"/>
      <c r="AI245" s="46" t="s">
        <v>83</v>
      </c>
      <c r="AJ245" s="46" t="s">
        <v>83</v>
      </c>
      <c r="AK245" s="46" t="s">
        <v>90</v>
      </c>
      <c r="AL245" s="46"/>
      <c r="AM245" s="46" t="s">
        <v>83</v>
      </c>
      <c r="AN245" s="46" t="s">
        <v>83</v>
      </c>
      <c r="AO245" s="46" t="s">
        <v>83</v>
      </c>
      <c r="AP245" s="46" t="s">
        <v>91</v>
      </c>
      <c r="AQ245" s="46"/>
      <c r="AR245" s="46" t="s">
        <v>81</v>
      </c>
      <c r="AS245" s="46" t="s">
        <v>86</v>
      </c>
      <c r="AT245" s="46"/>
      <c r="AU245" s="48">
        <v>30</v>
      </c>
      <c r="AV245" s="46" t="s">
        <v>81</v>
      </c>
      <c r="AW245" s="46" t="s">
        <v>80</v>
      </c>
      <c r="AX245" s="48">
        <v>250</v>
      </c>
      <c r="AY245" s="48">
        <v>283.8</v>
      </c>
      <c r="AZ245" s="48">
        <v>233.7</v>
      </c>
      <c r="BA245" s="48">
        <v>200</v>
      </c>
      <c r="BB245" s="46"/>
      <c r="BC245" s="46"/>
      <c r="BD245" s="48">
        <v>14.71</v>
      </c>
      <c r="BE245" s="46"/>
      <c r="BF245" s="48">
        <v>0.2</v>
      </c>
      <c r="BG245" s="46"/>
      <c r="BH245" s="46"/>
      <c r="BI245" s="48">
        <v>0.1</v>
      </c>
      <c r="BJ245" s="48">
        <v>46.26</v>
      </c>
      <c r="BK245" s="48">
        <v>46.26</v>
      </c>
      <c r="BL245" s="48">
        <v>54.94</v>
      </c>
      <c r="BM245" s="46"/>
      <c r="BN245" s="46"/>
      <c r="BO245" s="48">
        <v>0.2</v>
      </c>
      <c r="BP245" s="48">
        <v>0.3</v>
      </c>
      <c r="BQ245" s="46"/>
      <c r="BR245" s="48">
        <v>14.92</v>
      </c>
      <c r="BS245" s="48">
        <v>47.47</v>
      </c>
      <c r="BT245" s="46"/>
      <c r="BU245" s="48">
        <v>0</v>
      </c>
      <c r="BV245" s="39">
        <v>331</v>
      </c>
      <c r="BW245" s="39">
        <f t="shared" si="18"/>
        <v>3</v>
      </c>
      <c r="BX245" s="39">
        <f>IF(COUNTIF($C$2:C245,C245)=1,1,0)</f>
        <v>1</v>
      </c>
      <c r="BY245" s="39">
        <f t="shared" si="19"/>
        <v>0</v>
      </c>
      <c r="BZ245" s="39" t="b">
        <f t="shared" si="20"/>
        <v>0</v>
      </c>
      <c r="CA245" s="39" t="b">
        <f t="array" ref="CA245">ISNUMBER(SEARCH("Touch Screen",$AI245))</f>
        <v>0</v>
      </c>
      <c r="CB245" s="39" t="b">
        <f t="array" ref="CB245">ISNUMBER(SEARCH("Occupancy Sensor",$AI245))</f>
        <v>0</v>
      </c>
      <c r="CC245" s="39" t="b">
        <f t="array" ref="CC245">ISNUMBER(SEARCH("Full Network Connectivity",$AI245))</f>
        <v>0</v>
      </c>
      <c r="CD245" s="49">
        <f t="shared" si="21"/>
        <v>46.239660000000001</v>
      </c>
      <c r="CE245" s="50">
        <f t="shared" si="23"/>
        <v>2</v>
      </c>
      <c r="CF245" s="39">
        <f t="shared" si="22"/>
        <v>3</v>
      </c>
      <c r="CG245" s="49">
        <f>IF($BW245=1,($Q245*'2. Monitor Criteria'!$C$4)+('2. Monitor Criteria'!$D$4*'1. Data'!$CE245)+'2. Monitor Criteria'!$C$6,IF('1. Data'!$BW245=2,($Q245*'2. Monitor Criteria'!$C$4)+('2. Monitor Criteria'!$D$4*'1. Data'!$CE245)+'2. Monitor Criteria'!$D$6,IF('1. Data'!$BW245=5,($Q245*'2. Monitor Criteria'!$C$4)+('2. Monitor Criteria'!$D$4*'1. Data'!$CE245)+'2. Monitor Criteria'!$F$6,($Q245*'2. Monitor Criteria'!$C$4)+('2. Monitor Criteria'!$D$4*'1. Data'!$CE245)+'2. Monitor Criteria'!$E$6)))</f>
        <v>46.738910000000004</v>
      </c>
      <c r="CH245" s="51">
        <f>CD245-('2. Monitor Criteria'!$D$4*CE245)</f>
        <v>38.259659999999997</v>
      </c>
      <c r="CI245" s="49">
        <f>IF($BY245=0,CH245,IF($BY245=1,CH245-('2. Monitor Criteria'!$B$10*'1. Data'!CG245),CH245-('2. Monitor Criteria'!$C$10*'1. Data'!CG245)))</f>
        <v>38.259659999999997</v>
      </c>
      <c r="CJ245" s="51">
        <f>IF($CA245=TRUE,CI245-(CG245*'2. Monitor Criteria'!$E$10),CI245)</f>
        <v>38.259659999999997</v>
      </c>
      <c r="CK245" s="51">
        <f>IF($BZ245=TRUE,CJ245-('1. Data'!CG245*'2. Monitor Criteria'!$D$10),CJ245)</f>
        <v>38.259659999999997</v>
      </c>
    </row>
    <row r="246" spans="1:89" s="39" customFormat="1" ht="15.75" customHeight="1" x14ac:dyDescent="0.2">
      <c r="A246" s="39">
        <v>332</v>
      </c>
      <c r="B246" s="46" t="s">
        <v>483</v>
      </c>
      <c r="C246" s="46" t="s">
        <v>496</v>
      </c>
      <c r="D246" s="47">
        <v>42798</v>
      </c>
      <c r="E246" s="46" t="s">
        <v>74</v>
      </c>
      <c r="F246" s="46" t="s">
        <v>103</v>
      </c>
      <c r="G246" s="46" t="s">
        <v>1307</v>
      </c>
      <c r="H246" s="46" t="s">
        <v>75</v>
      </c>
      <c r="I246" s="46" t="s">
        <v>76</v>
      </c>
      <c r="J246" s="46" t="s">
        <v>103</v>
      </c>
      <c r="K246" s="46" t="s">
        <v>77</v>
      </c>
      <c r="L246" s="46" t="s">
        <v>103</v>
      </c>
      <c r="M246" s="48">
        <v>1000</v>
      </c>
      <c r="N246" s="48">
        <v>11.7</v>
      </c>
      <c r="O246" s="48">
        <v>20.7</v>
      </c>
      <c r="P246" s="48">
        <v>23.8</v>
      </c>
      <c r="Q246" s="48">
        <v>242.18</v>
      </c>
      <c r="R246" s="48">
        <v>1.78</v>
      </c>
      <c r="S246" s="48">
        <v>1080</v>
      </c>
      <c r="T246" s="48">
        <v>1920</v>
      </c>
      <c r="U246" s="48">
        <v>2.1</v>
      </c>
      <c r="V246" s="48">
        <v>8562</v>
      </c>
      <c r="W246" s="48">
        <v>60</v>
      </c>
      <c r="X246" s="48">
        <v>30.2</v>
      </c>
      <c r="Y246" s="46" t="s">
        <v>83</v>
      </c>
      <c r="Z246" s="46" t="s">
        <v>83</v>
      </c>
      <c r="AA246" s="46"/>
      <c r="AB246" s="46"/>
      <c r="AC246" s="46" t="s">
        <v>81</v>
      </c>
      <c r="AD246" s="46" t="s">
        <v>81</v>
      </c>
      <c r="AE246" s="46" t="s">
        <v>154</v>
      </c>
      <c r="AF246" s="46" t="s">
        <v>103</v>
      </c>
      <c r="AG246" s="46" t="s">
        <v>83</v>
      </c>
      <c r="AH246" s="46" t="s">
        <v>103</v>
      </c>
      <c r="AI246" s="46" t="s">
        <v>83</v>
      </c>
      <c r="AJ246" s="46" t="s">
        <v>83</v>
      </c>
      <c r="AK246" s="46" t="s">
        <v>90</v>
      </c>
      <c r="AL246" s="46" t="s">
        <v>103</v>
      </c>
      <c r="AM246" s="46" t="s">
        <v>83</v>
      </c>
      <c r="AN246" s="46" t="s">
        <v>83</v>
      </c>
      <c r="AO246" s="46" t="s">
        <v>83</v>
      </c>
      <c r="AP246" s="46" t="s">
        <v>91</v>
      </c>
      <c r="AQ246" s="46" t="s">
        <v>103</v>
      </c>
      <c r="AR246" s="46" t="s">
        <v>81</v>
      </c>
      <c r="AS246" s="46" t="s">
        <v>86</v>
      </c>
      <c r="AT246" s="46" t="s">
        <v>103</v>
      </c>
      <c r="AU246" s="48">
        <v>0</v>
      </c>
      <c r="AV246" s="46" t="s">
        <v>81</v>
      </c>
      <c r="AW246" s="46" t="s">
        <v>81</v>
      </c>
      <c r="AX246" s="48">
        <v>250</v>
      </c>
      <c r="AY246" s="48">
        <v>221.3</v>
      </c>
      <c r="AZ246" s="48">
        <v>180.9</v>
      </c>
      <c r="BA246" s="48">
        <v>200</v>
      </c>
      <c r="BB246" s="46"/>
      <c r="BC246" s="46"/>
      <c r="BD246" s="48">
        <v>17.23</v>
      </c>
      <c r="BE246" s="46"/>
      <c r="BF246" s="48">
        <v>0.22</v>
      </c>
      <c r="BG246" s="46"/>
      <c r="BH246" s="46"/>
      <c r="BI246" s="48">
        <v>0.11</v>
      </c>
      <c r="BJ246" s="48">
        <v>54.09</v>
      </c>
      <c r="BK246" s="48">
        <v>54.09</v>
      </c>
      <c r="BL246" s="48">
        <v>54.2</v>
      </c>
      <c r="BM246" s="46"/>
      <c r="BN246" s="46"/>
      <c r="BO246" s="48">
        <v>0.17</v>
      </c>
      <c r="BP246" s="48">
        <v>0.28000000000000003</v>
      </c>
      <c r="BQ246" s="46"/>
      <c r="BR246" s="48">
        <v>17.100000000000001</v>
      </c>
      <c r="BS246" s="48">
        <v>54.02</v>
      </c>
      <c r="BT246" s="46"/>
      <c r="BU246" s="48">
        <v>0</v>
      </c>
      <c r="BV246" s="39">
        <v>332</v>
      </c>
      <c r="BW246" s="39">
        <f t="shared" si="18"/>
        <v>3</v>
      </c>
      <c r="BX246" s="39">
        <f>IF(COUNTIF($C$2:C246,C246)=1,1,0)</f>
        <v>1</v>
      </c>
      <c r="BY246" s="39">
        <f t="shared" si="19"/>
        <v>0</v>
      </c>
      <c r="BZ246" s="39" t="b">
        <f t="shared" si="20"/>
        <v>0</v>
      </c>
      <c r="CA246" s="39" t="b">
        <f t="array" ref="CA246">ISNUMBER(SEARCH("Touch Screen",$AI246))</f>
        <v>0</v>
      </c>
      <c r="CB246" s="39" t="b">
        <f t="array" ref="CB246">ISNUMBER(SEARCH("Occupancy Sensor",$AI246))</f>
        <v>0</v>
      </c>
      <c r="CC246" s="39" t="b">
        <f t="array" ref="CC246">ISNUMBER(SEARCH("Full Network Connectivity",$AI246))</f>
        <v>0</v>
      </c>
      <c r="CD246" s="49">
        <f t="shared" si="21"/>
        <v>54.079859999999996</v>
      </c>
      <c r="CE246" s="50">
        <f t="shared" si="23"/>
        <v>2.1</v>
      </c>
      <c r="CF246" s="39">
        <f t="shared" si="22"/>
        <v>3</v>
      </c>
      <c r="CG246" s="49">
        <f>IF($BW246=1,($Q246*'2. Monitor Criteria'!$C$4)+('2. Monitor Criteria'!$D$4*'1. Data'!$CE246)+'2. Monitor Criteria'!$C$6,IF('1. Data'!$BW246=2,($Q246*'2. Monitor Criteria'!$C$4)+('2. Monitor Criteria'!$D$4*'1. Data'!$CE246)+'2. Monitor Criteria'!$D$6,IF('1. Data'!$BW246=5,($Q246*'2. Monitor Criteria'!$C$4)+('2. Monitor Criteria'!$D$4*'1. Data'!$CE246)+'2. Monitor Criteria'!$F$6,($Q246*'2. Monitor Criteria'!$C$4)+('2. Monitor Criteria'!$D$4*'1. Data'!$CE246)+'2. Monitor Criteria'!$E$6)))</f>
        <v>46.647140000000007</v>
      </c>
      <c r="CH246" s="51">
        <f>CD246-('2. Monitor Criteria'!$D$4*CE246)</f>
        <v>45.700859999999992</v>
      </c>
      <c r="CI246" s="49">
        <f>IF($BY246=0,CH246,IF($BY246=1,CH246-('2. Monitor Criteria'!$B$10*'1. Data'!CG246),CH246-('2. Monitor Criteria'!$C$10*'1. Data'!CG246)))</f>
        <v>45.700859999999992</v>
      </c>
      <c r="CJ246" s="51">
        <f>IF($CA246=TRUE,CI246-(CG246*'2. Monitor Criteria'!$E$10),CI246)</f>
        <v>45.700859999999992</v>
      </c>
      <c r="CK246" s="51">
        <f>IF($BZ246=TRUE,CJ246-('1. Data'!CG246*'2. Monitor Criteria'!$D$10),CJ246)</f>
        <v>45.700859999999992</v>
      </c>
    </row>
    <row r="247" spans="1:89" s="39" customFormat="1" ht="15.75" customHeight="1" x14ac:dyDescent="0.2">
      <c r="A247" s="39">
        <v>333</v>
      </c>
      <c r="B247" s="46" t="s">
        <v>483</v>
      </c>
      <c r="C247" s="46" t="s">
        <v>497</v>
      </c>
      <c r="D247" s="47">
        <v>42102</v>
      </c>
      <c r="E247" s="46" t="s">
        <v>74</v>
      </c>
      <c r="F247" s="46" t="s">
        <v>103</v>
      </c>
      <c r="G247" s="46" t="s">
        <v>1307</v>
      </c>
      <c r="H247" s="46" t="s">
        <v>75</v>
      </c>
      <c r="I247" s="46" t="s">
        <v>85</v>
      </c>
      <c r="J247" s="46" t="s">
        <v>119</v>
      </c>
      <c r="K247" s="46" t="s">
        <v>77</v>
      </c>
      <c r="L247" s="46" t="s">
        <v>103</v>
      </c>
      <c r="M247" s="48">
        <v>1000</v>
      </c>
      <c r="N247" s="48">
        <v>11.7</v>
      </c>
      <c r="O247" s="48">
        <v>20.8</v>
      </c>
      <c r="P247" s="48">
        <v>23.8</v>
      </c>
      <c r="Q247" s="48">
        <v>242.18</v>
      </c>
      <c r="R247" s="48">
        <v>1.78</v>
      </c>
      <c r="S247" s="48">
        <v>1080</v>
      </c>
      <c r="T247" s="48">
        <v>1920</v>
      </c>
      <c r="U247" s="48">
        <v>2.1</v>
      </c>
      <c r="V247" s="48">
        <v>8562</v>
      </c>
      <c r="W247" s="48">
        <v>60</v>
      </c>
      <c r="X247" s="48">
        <v>33.200000000000003</v>
      </c>
      <c r="Y247" s="46" t="s">
        <v>78</v>
      </c>
      <c r="Z247" s="46" t="s">
        <v>83</v>
      </c>
      <c r="AA247" s="46"/>
      <c r="AB247" s="46"/>
      <c r="AC247" s="46" t="s">
        <v>80</v>
      </c>
      <c r="AD247" s="46" t="s">
        <v>80</v>
      </c>
      <c r="AE247" s="46" t="s">
        <v>154</v>
      </c>
      <c r="AF247" s="46" t="s">
        <v>103</v>
      </c>
      <c r="AG247" s="46" t="s">
        <v>83</v>
      </c>
      <c r="AH247" s="46" t="s">
        <v>103</v>
      </c>
      <c r="AI247" s="46" t="s">
        <v>83</v>
      </c>
      <c r="AJ247" s="46" t="s">
        <v>83</v>
      </c>
      <c r="AK247" s="46" t="s">
        <v>90</v>
      </c>
      <c r="AL247" s="46" t="s">
        <v>103</v>
      </c>
      <c r="AM247" s="46" t="s">
        <v>83</v>
      </c>
      <c r="AN247" s="46" t="s">
        <v>83</v>
      </c>
      <c r="AO247" s="46" t="s">
        <v>83</v>
      </c>
      <c r="AP247" s="46" t="s">
        <v>91</v>
      </c>
      <c r="AQ247" s="46" t="s">
        <v>103</v>
      </c>
      <c r="AR247" s="46" t="s">
        <v>81</v>
      </c>
      <c r="AS247" s="46" t="s">
        <v>86</v>
      </c>
      <c r="AT247" s="46" t="s">
        <v>103</v>
      </c>
      <c r="AU247" s="48">
        <v>1</v>
      </c>
      <c r="AV247" s="46" t="s">
        <v>81</v>
      </c>
      <c r="AW247" s="46" t="s">
        <v>81</v>
      </c>
      <c r="AX247" s="48">
        <v>250</v>
      </c>
      <c r="AY247" s="48">
        <v>262.5</v>
      </c>
      <c r="AZ247" s="48">
        <v>218.1</v>
      </c>
      <c r="BA247" s="48">
        <v>200</v>
      </c>
      <c r="BB247" s="46"/>
      <c r="BC247" s="46"/>
      <c r="BD247" s="48">
        <v>14.77</v>
      </c>
      <c r="BE247" s="46"/>
      <c r="BF247" s="48">
        <v>0.24</v>
      </c>
      <c r="BG247" s="46"/>
      <c r="BH247" s="46"/>
      <c r="BI247" s="48">
        <v>0.16</v>
      </c>
      <c r="BJ247" s="48">
        <v>46.67</v>
      </c>
      <c r="BK247" s="48">
        <v>46.67</v>
      </c>
      <c r="BL247" s="48">
        <v>54.1</v>
      </c>
      <c r="BM247" s="46"/>
      <c r="BN247" s="46"/>
      <c r="BO247" s="48">
        <v>0.16</v>
      </c>
      <c r="BP247" s="48">
        <v>0.24</v>
      </c>
      <c r="BQ247" s="46"/>
      <c r="BR247" s="48">
        <v>14.77</v>
      </c>
      <c r="BS247" s="48">
        <v>46.64</v>
      </c>
      <c r="BT247" s="46"/>
      <c r="BU247" s="48">
        <v>0</v>
      </c>
      <c r="BV247" s="39">
        <v>333</v>
      </c>
      <c r="BW247" s="39">
        <f t="shared" si="18"/>
        <v>3</v>
      </c>
      <c r="BX247" s="39">
        <f>IF(COUNTIF($C$2:C247,C247)=1,1,0)</f>
        <v>1</v>
      </c>
      <c r="BY247" s="39">
        <f t="shared" si="19"/>
        <v>0</v>
      </c>
      <c r="BZ247" s="39" t="b">
        <f t="shared" si="20"/>
        <v>0</v>
      </c>
      <c r="CA247" s="39" t="b">
        <f t="array" ref="CA247">ISNUMBER(SEARCH("Touch Screen",$AI247))</f>
        <v>0</v>
      </c>
      <c r="CB247" s="39" t="b">
        <f t="array" ref="CB247">ISNUMBER(SEARCH("Occupancy Sensor",$AI247))</f>
        <v>0</v>
      </c>
      <c r="CC247" s="39" t="b">
        <f t="array" ref="CC247">ISNUMBER(SEARCH("Full Network Connectivity",$AI247))</f>
        <v>0</v>
      </c>
      <c r="CD247" s="49">
        <f t="shared" si="21"/>
        <v>46.651379999999989</v>
      </c>
      <c r="CE247" s="50">
        <f t="shared" si="23"/>
        <v>2.1</v>
      </c>
      <c r="CF247" s="39">
        <f t="shared" si="22"/>
        <v>3</v>
      </c>
      <c r="CG247" s="49">
        <f>IF($BW247=1,($Q247*'2. Monitor Criteria'!$C$4)+('2. Monitor Criteria'!$D$4*'1. Data'!$CE247)+'2. Monitor Criteria'!$C$6,IF('1. Data'!$BW247=2,($Q247*'2. Monitor Criteria'!$C$4)+('2. Monitor Criteria'!$D$4*'1. Data'!$CE247)+'2. Monitor Criteria'!$D$6,IF('1. Data'!$BW247=5,($Q247*'2. Monitor Criteria'!$C$4)+('2. Monitor Criteria'!$D$4*'1. Data'!$CE247)+'2. Monitor Criteria'!$F$6,($Q247*'2. Monitor Criteria'!$C$4)+('2. Monitor Criteria'!$D$4*'1. Data'!$CE247)+'2. Monitor Criteria'!$E$6)))</f>
        <v>46.647140000000007</v>
      </c>
      <c r="CH247" s="51">
        <f>CD247-('2. Monitor Criteria'!$D$4*CE247)</f>
        <v>38.272379999999984</v>
      </c>
      <c r="CI247" s="49">
        <f>IF($BY247=0,CH247,IF($BY247=1,CH247-('2. Monitor Criteria'!$B$10*'1. Data'!CG247),CH247-('2. Monitor Criteria'!$C$10*'1. Data'!CG247)))</f>
        <v>38.272379999999984</v>
      </c>
      <c r="CJ247" s="51">
        <f>IF($CA247=TRUE,CI247-(CG247*'2. Monitor Criteria'!$E$10),CI247)</f>
        <v>38.272379999999984</v>
      </c>
      <c r="CK247" s="51">
        <f>IF($BZ247=TRUE,CJ247-('1. Data'!CG247*'2. Monitor Criteria'!$D$10),CJ247)</f>
        <v>38.272379999999984</v>
      </c>
    </row>
    <row r="248" spans="1:89" s="39" customFormat="1" ht="15.75" customHeight="1" x14ac:dyDescent="0.2">
      <c r="A248" s="39">
        <v>334</v>
      </c>
      <c r="B248" s="46" t="s">
        <v>483</v>
      </c>
      <c r="C248" s="46" t="s">
        <v>498</v>
      </c>
      <c r="D248" s="47">
        <v>42521</v>
      </c>
      <c r="E248" s="46" t="s">
        <v>74</v>
      </c>
      <c r="F248" s="46"/>
      <c r="G248" s="46" t="s">
        <v>1307</v>
      </c>
      <c r="H248" s="46" t="s">
        <v>75</v>
      </c>
      <c r="I248" s="46" t="s">
        <v>76</v>
      </c>
      <c r="J248" s="46"/>
      <c r="K248" s="46" t="s">
        <v>77</v>
      </c>
      <c r="L248" s="46"/>
      <c r="M248" s="48">
        <v>1000</v>
      </c>
      <c r="N248" s="48">
        <v>12.2</v>
      </c>
      <c r="O248" s="48">
        <v>21.8</v>
      </c>
      <c r="P248" s="48">
        <v>24.9</v>
      </c>
      <c r="Q248" s="48">
        <v>264.52999999999997</v>
      </c>
      <c r="R248" s="48">
        <v>1.78</v>
      </c>
      <c r="S248" s="48">
        <v>1080</v>
      </c>
      <c r="T248" s="48">
        <v>1920</v>
      </c>
      <c r="U248" s="48">
        <v>2.1</v>
      </c>
      <c r="V248" s="48">
        <v>7839</v>
      </c>
      <c r="W248" s="48">
        <v>60</v>
      </c>
      <c r="X248" s="48">
        <v>84</v>
      </c>
      <c r="Y248" s="46" t="s">
        <v>78</v>
      </c>
      <c r="Z248" s="46" t="s">
        <v>83</v>
      </c>
      <c r="AA248" s="46"/>
      <c r="AB248" s="46"/>
      <c r="AC248" s="46" t="s">
        <v>80</v>
      </c>
      <c r="AD248" s="46" t="s">
        <v>81</v>
      </c>
      <c r="AE248" s="46" t="s">
        <v>154</v>
      </c>
      <c r="AF248" s="46"/>
      <c r="AG248" s="46" t="s">
        <v>252</v>
      </c>
      <c r="AH248" s="46"/>
      <c r="AI248" s="46" t="s">
        <v>83</v>
      </c>
      <c r="AJ248" s="46" t="s">
        <v>83</v>
      </c>
      <c r="AK248" s="46" t="s">
        <v>90</v>
      </c>
      <c r="AL248" s="46"/>
      <c r="AM248" s="46" t="s">
        <v>83</v>
      </c>
      <c r="AN248" s="46" t="s">
        <v>83</v>
      </c>
      <c r="AO248" s="46" t="s">
        <v>83</v>
      </c>
      <c r="AP248" s="46" t="s">
        <v>91</v>
      </c>
      <c r="AQ248" s="46"/>
      <c r="AR248" s="46" t="s">
        <v>81</v>
      </c>
      <c r="AS248" s="46" t="s">
        <v>86</v>
      </c>
      <c r="AT248" s="46"/>
      <c r="AU248" s="48">
        <v>1</v>
      </c>
      <c r="AV248" s="46" t="s">
        <v>81</v>
      </c>
      <c r="AW248" s="46" t="s">
        <v>81</v>
      </c>
      <c r="AX248" s="48">
        <v>270</v>
      </c>
      <c r="AY248" s="48">
        <v>278</v>
      </c>
      <c r="AZ248" s="48">
        <v>244</v>
      </c>
      <c r="BA248" s="48">
        <v>202.3</v>
      </c>
      <c r="BB248" s="46"/>
      <c r="BC248" s="46"/>
      <c r="BD248" s="48">
        <v>17.809999999999999</v>
      </c>
      <c r="BE248" s="46"/>
      <c r="BF248" s="48">
        <v>0.17</v>
      </c>
      <c r="BG248" s="46"/>
      <c r="BH248" s="46"/>
      <c r="BI248" s="48">
        <v>0.13</v>
      </c>
      <c r="BJ248" s="48">
        <v>55.61</v>
      </c>
      <c r="BK248" s="48">
        <v>55.61</v>
      </c>
      <c r="BL248" s="48">
        <v>58.62</v>
      </c>
      <c r="BM248" s="46"/>
      <c r="BN248" s="46"/>
      <c r="BO248" s="48">
        <v>0.15</v>
      </c>
      <c r="BP248" s="48">
        <v>0.2</v>
      </c>
      <c r="BQ248" s="46"/>
      <c r="BR248" s="48">
        <v>17.73</v>
      </c>
      <c r="BS248" s="48">
        <v>55.49</v>
      </c>
      <c r="BT248" s="46"/>
      <c r="BU248" s="48">
        <v>0</v>
      </c>
      <c r="BV248" s="39">
        <v>334</v>
      </c>
      <c r="BW248" s="39">
        <f t="shared" si="18"/>
        <v>3</v>
      </c>
      <c r="BX248" s="39">
        <f>IF(COUNTIF($C$2:C248,C248)=1,1,0)</f>
        <v>1</v>
      </c>
      <c r="BY248" s="39">
        <f t="shared" si="19"/>
        <v>0</v>
      </c>
      <c r="BZ248" s="39" t="b">
        <f t="shared" si="20"/>
        <v>0</v>
      </c>
      <c r="CA248" s="39" t="b">
        <f t="array" ref="CA248">ISNUMBER(SEARCH("Touch Screen",$AI248))</f>
        <v>0</v>
      </c>
      <c r="CB248" s="39" t="b">
        <f t="array" ref="CB248">ISNUMBER(SEARCH("Occupancy Sensor",$AI248))</f>
        <v>0</v>
      </c>
      <c r="CC248" s="39" t="b">
        <f t="array" ref="CC248">ISNUMBER(SEARCH("Full Network Connectivity",$AI248))</f>
        <v>0</v>
      </c>
      <c r="CD248" s="49">
        <f t="shared" si="21"/>
        <v>55.573439999999991</v>
      </c>
      <c r="CE248" s="50">
        <f t="shared" si="23"/>
        <v>2.1</v>
      </c>
      <c r="CF248" s="39">
        <f t="shared" si="22"/>
        <v>3</v>
      </c>
      <c r="CG248" s="49">
        <f>IF($BW248=1,($Q248*'2. Monitor Criteria'!$C$4)+('2. Monitor Criteria'!$D$4*'1. Data'!$CE248)+'2. Monitor Criteria'!$C$6,IF('1. Data'!$BW248=2,($Q248*'2. Monitor Criteria'!$C$4)+('2. Monitor Criteria'!$D$4*'1. Data'!$CE248)+'2. Monitor Criteria'!$D$6,IF('1. Data'!$BW248=5,($Q248*'2. Monitor Criteria'!$C$4)+('2. Monitor Criteria'!$D$4*'1. Data'!$CE248)+'2. Monitor Criteria'!$F$6,($Q248*'2. Monitor Criteria'!$C$4)+('2. Monitor Criteria'!$D$4*'1. Data'!$CE248)+'2. Monitor Criteria'!$E$6)))</f>
        <v>49.396190000000004</v>
      </c>
      <c r="CH248" s="51">
        <f>CD248-('2. Monitor Criteria'!$D$4*CE248)</f>
        <v>47.194439999999986</v>
      </c>
      <c r="CI248" s="49">
        <f>IF($BY248=0,CH248,IF($BY248=1,CH248-('2. Monitor Criteria'!$B$10*'1. Data'!CG248),CH248-('2. Monitor Criteria'!$C$10*'1. Data'!CG248)))</f>
        <v>47.194439999999986</v>
      </c>
      <c r="CJ248" s="51">
        <f>IF($CA248=TRUE,CI248-(CG248*'2. Monitor Criteria'!$E$10),CI248)</f>
        <v>47.194439999999986</v>
      </c>
      <c r="CK248" s="51">
        <f>IF($BZ248=TRUE,CJ248-('1. Data'!CG248*'2. Monitor Criteria'!$D$10),CJ248)</f>
        <v>47.194439999999986</v>
      </c>
    </row>
    <row r="249" spans="1:89" s="39" customFormat="1" ht="15.75" customHeight="1" x14ac:dyDescent="0.2">
      <c r="A249" s="39">
        <v>335</v>
      </c>
      <c r="B249" s="46" t="s">
        <v>483</v>
      </c>
      <c r="C249" s="46" t="s">
        <v>498</v>
      </c>
      <c r="D249" s="47">
        <v>42418</v>
      </c>
      <c r="E249" s="46" t="s">
        <v>74</v>
      </c>
      <c r="F249" s="46"/>
      <c r="G249" s="46" t="s">
        <v>1307</v>
      </c>
      <c r="H249" s="46" t="s">
        <v>75</v>
      </c>
      <c r="I249" s="46" t="s">
        <v>76</v>
      </c>
      <c r="J249" s="46"/>
      <c r="K249" s="46" t="s">
        <v>77</v>
      </c>
      <c r="L249" s="46"/>
      <c r="M249" s="48">
        <v>1000</v>
      </c>
      <c r="N249" s="48">
        <v>12.2</v>
      </c>
      <c r="O249" s="48">
        <v>21.8</v>
      </c>
      <c r="P249" s="48">
        <v>24.9</v>
      </c>
      <c r="Q249" s="48">
        <v>264.52999999999997</v>
      </c>
      <c r="R249" s="48">
        <v>1.78</v>
      </c>
      <c r="S249" s="48">
        <v>1080</v>
      </c>
      <c r="T249" s="48">
        <v>1920</v>
      </c>
      <c r="U249" s="48">
        <v>2.1</v>
      </c>
      <c r="V249" s="48">
        <v>7839</v>
      </c>
      <c r="W249" s="48">
        <v>60</v>
      </c>
      <c r="X249" s="48">
        <v>84</v>
      </c>
      <c r="Y249" s="46" t="s">
        <v>78</v>
      </c>
      <c r="Z249" s="46" t="s">
        <v>83</v>
      </c>
      <c r="AA249" s="46"/>
      <c r="AB249" s="46"/>
      <c r="AC249" s="46" t="s">
        <v>80</v>
      </c>
      <c r="AD249" s="46" t="s">
        <v>81</v>
      </c>
      <c r="AE249" s="46" t="s">
        <v>154</v>
      </c>
      <c r="AF249" s="46"/>
      <c r="AG249" s="46" t="s">
        <v>252</v>
      </c>
      <c r="AH249" s="46"/>
      <c r="AI249" s="46" t="s">
        <v>83</v>
      </c>
      <c r="AJ249" s="46" t="s">
        <v>83</v>
      </c>
      <c r="AK249" s="46" t="s">
        <v>90</v>
      </c>
      <c r="AL249" s="46"/>
      <c r="AM249" s="46" t="s">
        <v>83</v>
      </c>
      <c r="AN249" s="46" t="s">
        <v>83</v>
      </c>
      <c r="AO249" s="46" t="s">
        <v>83</v>
      </c>
      <c r="AP249" s="46" t="s">
        <v>91</v>
      </c>
      <c r="AQ249" s="46"/>
      <c r="AR249" s="46" t="s">
        <v>81</v>
      </c>
      <c r="AS249" s="46" t="s">
        <v>86</v>
      </c>
      <c r="AT249" s="46"/>
      <c r="AU249" s="48">
        <v>1</v>
      </c>
      <c r="AV249" s="46" t="s">
        <v>81</v>
      </c>
      <c r="AW249" s="46" t="s">
        <v>81</v>
      </c>
      <c r="AX249" s="48">
        <v>270</v>
      </c>
      <c r="AY249" s="48">
        <v>278</v>
      </c>
      <c r="AZ249" s="48">
        <v>244</v>
      </c>
      <c r="BA249" s="48">
        <v>202.3</v>
      </c>
      <c r="BB249" s="46"/>
      <c r="BC249" s="46"/>
      <c r="BD249" s="48">
        <v>17.809999999999999</v>
      </c>
      <c r="BE249" s="46"/>
      <c r="BF249" s="48">
        <v>0.17</v>
      </c>
      <c r="BG249" s="46"/>
      <c r="BH249" s="46"/>
      <c r="BI249" s="48">
        <v>0.13</v>
      </c>
      <c r="BJ249" s="48">
        <v>55.61</v>
      </c>
      <c r="BK249" s="48">
        <v>55.61</v>
      </c>
      <c r="BL249" s="48">
        <v>58.6</v>
      </c>
      <c r="BM249" s="46"/>
      <c r="BN249" s="46"/>
      <c r="BO249" s="48">
        <v>0.15</v>
      </c>
      <c r="BP249" s="48">
        <v>0.2</v>
      </c>
      <c r="BQ249" s="46"/>
      <c r="BR249" s="48">
        <v>17.73</v>
      </c>
      <c r="BS249" s="48">
        <v>55.49</v>
      </c>
      <c r="BT249" s="46"/>
      <c r="BU249" s="48">
        <v>0</v>
      </c>
      <c r="BV249" s="39">
        <v>335</v>
      </c>
      <c r="BW249" s="39">
        <f t="shared" si="18"/>
        <v>3</v>
      </c>
      <c r="BX249" s="39">
        <f>IF(COUNTIF($C$2:C249,C249)=1,1,0)</f>
        <v>0</v>
      </c>
      <c r="BY249" s="39">
        <f t="shared" si="19"/>
        <v>0</v>
      </c>
      <c r="BZ249" s="39" t="b">
        <f t="shared" si="20"/>
        <v>0</v>
      </c>
      <c r="CA249" s="39" t="b">
        <f t="array" ref="CA249">ISNUMBER(SEARCH("Touch Screen",$AI249))</f>
        <v>0</v>
      </c>
      <c r="CB249" s="39" t="b">
        <f t="array" ref="CB249">ISNUMBER(SEARCH("Occupancy Sensor",$AI249))</f>
        <v>0</v>
      </c>
      <c r="CC249" s="39" t="b">
        <f t="array" ref="CC249">ISNUMBER(SEARCH("Full Network Connectivity",$AI249))</f>
        <v>0</v>
      </c>
      <c r="CD249" s="49">
        <f t="shared" si="21"/>
        <v>55.573439999999991</v>
      </c>
      <c r="CE249" s="50">
        <f t="shared" si="23"/>
        <v>2.1</v>
      </c>
      <c r="CF249" s="39">
        <f t="shared" si="22"/>
        <v>3</v>
      </c>
      <c r="CG249" s="49">
        <f>IF($BW249=1,($Q249*'2. Monitor Criteria'!$C$4)+('2. Monitor Criteria'!$D$4*'1. Data'!$CE249)+'2. Monitor Criteria'!$C$6,IF('1. Data'!$BW249=2,($Q249*'2. Monitor Criteria'!$C$4)+('2. Monitor Criteria'!$D$4*'1. Data'!$CE249)+'2. Monitor Criteria'!$D$6,IF('1. Data'!$BW249=5,($Q249*'2. Monitor Criteria'!$C$4)+('2. Monitor Criteria'!$D$4*'1. Data'!$CE249)+'2. Monitor Criteria'!$F$6,($Q249*'2. Monitor Criteria'!$C$4)+('2. Monitor Criteria'!$D$4*'1. Data'!$CE249)+'2. Monitor Criteria'!$E$6)))</f>
        <v>49.396190000000004</v>
      </c>
      <c r="CH249" s="51">
        <f>CD249-('2. Monitor Criteria'!$D$4*CE249)</f>
        <v>47.194439999999986</v>
      </c>
      <c r="CI249" s="49">
        <f>IF($BY249=0,CH249,IF($BY249=1,CH249-('2. Monitor Criteria'!$B$10*'1. Data'!CG249),CH249-('2. Monitor Criteria'!$C$10*'1. Data'!CG249)))</f>
        <v>47.194439999999986</v>
      </c>
      <c r="CJ249" s="51">
        <f>IF($CA249=TRUE,CI249-(CG249*'2. Monitor Criteria'!$E$10),CI249)</f>
        <v>47.194439999999986</v>
      </c>
      <c r="CK249" s="51">
        <f>IF($BZ249=TRUE,CJ249-('1. Data'!CG249*'2. Monitor Criteria'!$D$10),CJ249)</f>
        <v>47.194439999999986</v>
      </c>
    </row>
    <row r="250" spans="1:89" s="39" customFormat="1" ht="15.75" customHeight="1" x14ac:dyDescent="0.2">
      <c r="A250" s="39">
        <v>336</v>
      </c>
      <c r="B250" s="46" t="s">
        <v>483</v>
      </c>
      <c r="C250" s="46" t="s">
        <v>499</v>
      </c>
      <c r="D250" s="47">
        <v>41997</v>
      </c>
      <c r="E250" s="46" t="s">
        <v>74</v>
      </c>
      <c r="F250" s="46" t="s">
        <v>103</v>
      </c>
      <c r="G250" s="46" t="s">
        <v>1307</v>
      </c>
      <c r="H250" s="46" t="s">
        <v>75</v>
      </c>
      <c r="I250" s="46" t="s">
        <v>76</v>
      </c>
      <c r="J250" s="46" t="s">
        <v>103</v>
      </c>
      <c r="K250" s="46" t="s">
        <v>77</v>
      </c>
      <c r="L250" s="46" t="s">
        <v>103</v>
      </c>
      <c r="M250" s="48">
        <v>1000</v>
      </c>
      <c r="N250" s="48">
        <v>12.2</v>
      </c>
      <c r="O250" s="48">
        <v>21.8</v>
      </c>
      <c r="P250" s="48">
        <v>25</v>
      </c>
      <c r="Q250" s="48">
        <v>264.52999999999997</v>
      </c>
      <c r="R250" s="48">
        <v>1.78</v>
      </c>
      <c r="S250" s="48">
        <v>1080</v>
      </c>
      <c r="T250" s="48">
        <v>1920</v>
      </c>
      <c r="U250" s="48">
        <v>2.1</v>
      </c>
      <c r="V250" s="48">
        <v>7839</v>
      </c>
      <c r="W250" s="48">
        <v>60</v>
      </c>
      <c r="X250" s="48">
        <v>32.5</v>
      </c>
      <c r="Y250" s="46" t="s">
        <v>83</v>
      </c>
      <c r="Z250" s="46" t="s">
        <v>83</v>
      </c>
      <c r="AA250" s="46"/>
      <c r="AB250" s="46"/>
      <c r="AC250" s="46" t="s">
        <v>80</v>
      </c>
      <c r="AD250" s="46" t="s">
        <v>80</v>
      </c>
      <c r="AE250" s="46" t="s">
        <v>154</v>
      </c>
      <c r="AF250" s="46" t="s">
        <v>103</v>
      </c>
      <c r="AG250" s="46" t="s">
        <v>83</v>
      </c>
      <c r="AH250" s="46" t="s">
        <v>103</v>
      </c>
      <c r="AI250" s="46" t="s">
        <v>83</v>
      </c>
      <c r="AJ250" s="46" t="s">
        <v>83</v>
      </c>
      <c r="AK250" s="46" t="s">
        <v>90</v>
      </c>
      <c r="AL250" s="46" t="s">
        <v>103</v>
      </c>
      <c r="AM250" s="46" t="s">
        <v>83</v>
      </c>
      <c r="AN250" s="46" t="s">
        <v>83</v>
      </c>
      <c r="AO250" s="46" t="s">
        <v>83</v>
      </c>
      <c r="AP250" s="46" t="s">
        <v>91</v>
      </c>
      <c r="AQ250" s="46" t="s">
        <v>103</v>
      </c>
      <c r="AR250" s="46" t="s">
        <v>81</v>
      </c>
      <c r="AS250" s="46" t="s">
        <v>86</v>
      </c>
      <c r="AT250" s="46" t="s">
        <v>103</v>
      </c>
      <c r="AU250" s="48">
        <v>1</v>
      </c>
      <c r="AV250" s="46" t="s">
        <v>81</v>
      </c>
      <c r="AW250" s="46" t="s">
        <v>81</v>
      </c>
      <c r="AX250" s="48">
        <v>250</v>
      </c>
      <c r="AY250" s="48">
        <v>287.7</v>
      </c>
      <c r="AZ250" s="48">
        <v>238.9</v>
      </c>
      <c r="BA250" s="48">
        <v>200</v>
      </c>
      <c r="BB250" s="46"/>
      <c r="BC250" s="46"/>
      <c r="BD250" s="48">
        <v>15.51</v>
      </c>
      <c r="BE250" s="46"/>
      <c r="BF250" s="48">
        <v>0.24</v>
      </c>
      <c r="BG250" s="46"/>
      <c r="BH250" s="46"/>
      <c r="BI250" s="48">
        <v>0.24</v>
      </c>
      <c r="BJ250" s="48">
        <v>48.93</v>
      </c>
      <c r="BK250" s="48">
        <v>48.93</v>
      </c>
      <c r="BL250" s="48">
        <v>58.6</v>
      </c>
      <c r="BM250" s="46"/>
      <c r="BN250" s="46"/>
      <c r="BO250" s="48">
        <v>0.16</v>
      </c>
      <c r="BP250" s="48">
        <v>0.24</v>
      </c>
      <c r="BQ250" s="46"/>
      <c r="BR250" s="48">
        <v>15.5</v>
      </c>
      <c r="BS250" s="48">
        <v>48.86</v>
      </c>
      <c r="BT250" s="46"/>
      <c r="BU250" s="48">
        <v>0</v>
      </c>
      <c r="BV250" s="39">
        <v>336</v>
      </c>
      <c r="BW250" s="39">
        <f t="shared" si="18"/>
        <v>3</v>
      </c>
      <c r="BX250" s="39">
        <f>IF(COUNTIF($C$2:C250,C250)=1,1,0)</f>
        <v>1</v>
      </c>
      <c r="BY250" s="39">
        <f t="shared" si="19"/>
        <v>0</v>
      </c>
      <c r="BZ250" s="39" t="b">
        <f t="shared" si="20"/>
        <v>0</v>
      </c>
      <c r="CA250" s="39" t="b">
        <f t="array" ref="CA250">ISNUMBER(SEARCH("Touch Screen",$AI250))</f>
        <v>0</v>
      </c>
      <c r="CB250" s="39" t="b">
        <f t="array" ref="CB250">ISNUMBER(SEARCH("Occupancy Sensor",$AI250))</f>
        <v>0</v>
      </c>
      <c r="CC250" s="39" t="b">
        <f t="array" ref="CC250">ISNUMBER(SEARCH("Full Network Connectivity",$AI250))</f>
        <v>0</v>
      </c>
      <c r="CD250" s="49">
        <f t="shared" si="21"/>
        <v>48.920219999999993</v>
      </c>
      <c r="CE250" s="50">
        <f t="shared" si="23"/>
        <v>2.1</v>
      </c>
      <c r="CF250" s="39">
        <f t="shared" si="22"/>
        <v>4</v>
      </c>
      <c r="CG250" s="49">
        <f>IF($BW250=1,($Q250*'2. Monitor Criteria'!$C$4)+('2. Monitor Criteria'!$D$4*'1. Data'!$CE250)+'2. Monitor Criteria'!$C$6,IF('1. Data'!$BW250=2,($Q250*'2. Monitor Criteria'!$C$4)+('2. Monitor Criteria'!$D$4*'1. Data'!$CE250)+'2. Monitor Criteria'!$D$6,IF('1. Data'!$BW250=5,($Q250*'2. Monitor Criteria'!$C$4)+('2. Monitor Criteria'!$D$4*'1. Data'!$CE250)+'2. Monitor Criteria'!$F$6,($Q250*'2. Monitor Criteria'!$C$4)+('2. Monitor Criteria'!$D$4*'1. Data'!$CE250)+'2. Monitor Criteria'!$E$6)))</f>
        <v>49.396190000000004</v>
      </c>
      <c r="CH250" s="51">
        <f>CD250-('2. Monitor Criteria'!$D$4*CE250)</f>
        <v>40.541219999999996</v>
      </c>
      <c r="CI250" s="49">
        <f>IF($BY250=0,CH250,IF($BY250=1,CH250-('2. Monitor Criteria'!$B$10*'1. Data'!CG250),CH250-('2. Monitor Criteria'!$C$10*'1. Data'!CG250)))</f>
        <v>40.541219999999996</v>
      </c>
      <c r="CJ250" s="51">
        <f>IF($CA250=TRUE,CI250-(CG250*'2. Monitor Criteria'!$E$10),CI250)</f>
        <v>40.541219999999996</v>
      </c>
      <c r="CK250" s="51">
        <f>IF($BZ250=TRUE,CJ250-('1. Data'!CG250*'2. Monitor Criteria'!$D$10),CJ250)</f>
        <v>40.541219999999996</v>
      </c>
    </row>
    <row r="251" spans="1:89" s="39" customFormat="1" ht="15.75" customHeight="1" x14ac:dyDescent="0.2">
      <c r="A251" s="39">
        <v>337</v>
      </c>
      <c r="B251" s="46" t="s">
        <v>483</v>
      </c>
      <c r="C251" s="46" t="s">
        <v>500</v>
      </c>
      <c r="D251" s="47">
        <v>42521</v>
      </c>
      <c r="E251" s="46" t="s">
        <v>74</v>
      </c>
      <c r="F251" s="46"/>
      <c r="G251" s="46" t="s">
        <v>1307</v>
      </c>
      <c r="H251" s="46" t="s">
        <v>75</v>
      </c>
      <c r="I251" s="46" t="s">
        <v>76</v>
      </c>
      <c r="J251" s="46"/>
      <c r="K251" s="46" t="s">
        <v>77</v>
      </c>
      <c r="L251" s="46"/>
      <c r="M251" s="48">
        <v>1000</v>
      </c>
      <c r="N251" s="48">
        <v>13.2</v>
      </c>
      <c r="O251" s="48">
        <v>23.5</v>
      </c>
      <c r="P251" s="48">
        <v>27</v>
      </c>
      <c r="Q251" s="48">
        <v>311.67</v>
      </c>
      <c r="R251" s="48">
        <v>1.78</v>
      </c>
      <c r="S251" s="48">
        <v>1080</v>
      </c>
      <c r="T251" s="48">
        <v>1920</v>
      </c>
      <c r="U251" s="48">
        <v>2.1</v>
      </c>
      <c r="V251" s="48">
        <v>6653</v>
      </c>
      <c r="W251" s="48">
        <v>60</v>
      </c>
      <c r="X251" s="48">
        <v>84</v>
      </c>
      <c r="Y251" s="46" t="s">
        <v>78</v>
      </c>
      <c r="Z251" s="46" t="s">
        <v>83</v>
      </c>
      <c r="AA251" s="46"/>
      <c r="AB251" s="46"/>
      <c r="AC251" s="46" t="s">
        <v>80</v>
      </c>
      <c r="AD251" s="46" t="s">
        <v>81</v>
      </c>
      <c r="AE251" s="46" t="s">
        <v>154</v>
      </c>
      <c r="AF251" s="46"/>
      <c r="AG251" s="46" t="s">
        <v>252</v>
      </c>
      <c r="AH251" s="46"/>
      <c r="AI251" s="46" t="s">
        <v>83</v>
      </c>
      <c r="AJ251" s="46" t="s">
        <v>83</v>
      </c>
      <c r="AK251" s="46" t="s">
        <v>90</v>
      </c>
      <c r="AL251" s="46"/>
      <c r="AM251" s="46" t="s">
        <v>83</v>
      </c>
      <c r="AN251" s="46" t="s">
        <v>83</v>
      </c>
      <c r="AO251" s="46" t="s">
        <v>83</v>
      </c>
      <c r="AP251" s="46" t="s">
        <v>91</v>
      </c>
      <c r="AQ251" s="46"/>
      <c r="AR251" s="46" t="s">
        <v>81</v>
      </c>
      <c r="AS251" s="46" t="s">
        <v>86</v>
      </c>
      <c r="AT251" s="46"/>
      <c r="AU251" s="48">
        <v>1</v>
      </c>
      <c r="AV251" s="46" t="s">
        <v>81</v>
      </c>
      <c r="AW251" s="46" t="s">
        <v>81</v>
      </c>
      <c r="AX251" s="48">
        <v>280</v>
      </c>
      <c r="AY251" s="48">
        <v>289.10000000000002</v>
      </c>
      <c r="AZ251" s="48">
        <v>253.9</v>
      </c>
      <c r="BA251" s="48">
        <v>202.4</v>
      </c>
      <c r="BB251" s="46"/>
      <c r="BC251" s="46"/>
      <c r="BD251" s="48">
        <v>17.98</v>
      </c>
      <c r="BE251" s="46"/>
      <c r="BF251" s="48">
        <v>0.18</v>
      </c>
      <c r="BG251" s="46"/>
      <c r="BH251" s="46"/>
      <c r="BI251" s="48">
        <v>0.13</v>
      </c>
      <c r="BJ251" s="48">
        <v>56.13</v>
      </c>
      <c r="BK251" s="48">
        <v>56.13</v>
      </c>
      <c r="BL251" s="48">
        <v>64.040000000000006</v>
      </c>
      <c r="BM251" s="46"/>
      <c r="BN251" s="46"/>
      <c r="BO251" s="48">
        <v>0.16</v>
      </c>
      <c r="BP251" s="48">
        <v>0.21</v>
      </c>
      <c r="BQ251" s="46"/>
      <c r="BR251" s="48">
        <v>17.88</v>
      </c>
      <c r="BS251" s="48">
        <v>55.99</v>
      </c>
      <c r="BT251" s="46"/>
      <c r="BU251" s="48">
        <v>0</v>
      </c>
      <c r="BV251" s="39">
        <v>337</v>
      </c>
      <c r="BW251" s="39">
        <f t="shared" si="18"/>
        <v>4</v>
      </c>
      <c r="BX251" s="39">
        <f>IF(COUNTIF($C$2:C251,C251)=1,1,0)</f>
        <v>1</v>
      </c>
      <c r="BY251" s="39">
        <f t="shared" si="19"/>
        <v>0</v>
      </c>
      <c r="BZ251" s="39" t="b">
        <f t="shared" si="20"/>
        <v>0</v>
      </c>
      <c r="CA251" s="39" t="b">
        <f t="array" ref="CA251">ISNUMBER(SEARCH("Touch Screen",$AI251))</f>
        <v>0</v>
      </c>
      <c r="CB251" s="39" t="b">
        <f t="array" ref="CB251">ISNUMBER(SEARCH("Occupancy Sensor",$AI251))</f>
        <v>0</v>
      </c>
      <c r="CC251" s="39" t="b">
        <f t="array" ref="CC251">ISNUMBER(SEARCH("Full Network Connectivity",$AI251))</f>
        <v>0</v>
      </c>
      <c r="CD251" s="49">
        <f t="shared" si="21"/>
        <v>56.151600000000002</v>
      </c>
      <c r="CE251" s="50">
        <f t="shared" si="23"/>
        <v>2.1</v>
      </c>
      <c r="CF251" s="39">
        <f t="shared" si="22"/>
        <v>4</v>
      </c>
      <c r="CG251" s="49">
        <f>IF($BW251=1,($Q251*'2. Monitor Criteria'!$C$4)+('2. Monitor Criteria'!$D$4*'1. Data'!$CE251)+'2. Monitor Criteria'!$C$6,IF('1. Data'!$BW251=2,($Q251*'2. Monitor Criteria'!$C$4)+('2. Monitor Criteria'!$D$4*'1. Data'!$CE251)+'2. Monitor Criteria'!$D$6,IF('1. Data'!$BW251=5,($Q251*'2. Monitor Criteria'!$C$4)+('2. Monitor Criteria'!$D$4*'1. Data'!$CE251)+'2. Monitor Criteria'!$F$6,($Q251*'2. Monitor Criteria'!$C$4)+('2. Monitor Criteria'!$D$4*'1. Data'!$CE251)+'2. Monitor Criteria'!$E$6)))</f>
        <v>55.194410000000005</v>
      </c>
      <c r="CH251" s="51">
        <f>CD251-('2. Monitor Criteria'!$D$4*CE251)</f>
        <v>47.772599999999997</v>
      </c>
      <c r="CI251" s="49">
        <f>IF($BY251=0,CH251,IF($BY251=1,CH251-('2. Monitor Criteria'!$B$10*'1. Data'!CG251),CH251-('2. Monitor Criteria'!$C$10*'1. Data'!CG251)))</f>
        <v>47.772599999999997</v>
      </c>
      <c r="CJ251" s="51">
        <f>IF($CA251=TRUE,CI251-(CG251*'2. Monitor Criteria'!$E$10),CI251)</f>
        <v>47.772599999999997</v>
      </c>
      <c r="CK251" s="51">
        <f>IF($BZ251=TRUE,CJ251-('1. Data'!CG251*'2. Monitor Criteria'!$D$10),CJ251)</f>
        <v>47.772599999999997</v>
      </c>
    </row>
    <row r="252" spans="1:89" s="39" customFormat="1" ht="15.75" customHeight="1" x14ac:dyDescent="0.2">
      <c r="A252" s="39">
        <v>338</v>
      </c>
      <c r="B252" s="46" t="s">
        <v>483</v>
      </c>
      <c r="C252" s="46" t="s">
        <v>500</v>
      </c>
      <c r="D252" s="47">
        <v>42418</v>
      </c>
      <c r="E252" s="46" t="s">
        <v>74</v>
      </c>
      <c r="F252" s="46"/>
      <c r="G252" s="46" t="s">
        <v>1307</v>
      </c>
      <c r="H252" s="46" t="s">
        <v>75</v>
      </c>
      <c r="I252" s="46" t="s">
        <v>76</v>
      </c>
      <c r="J252" s="46"/>
      <c r="K252" s="46" t="s">
        <v>77</v>
      </c>
      <c r="L252" s="46"/>
      <c r="M252" s="48">
        <v>1000</v>
      </c>
      <c r="N252" s="48">
        <v>13.2</v>
      </c>
      <c r="O252" s="48">
        <v>23.5</v>
      </c>
      <c r="P252" s="48">
        <v>27</v>
      </c>
      <c r="Q252" s="48">
        <v>311.67</v>
      </c>
      <c r="R252" s="48">
        <v>1.78</v>
      </c>
      <c r="S252" s="48">
        <v>1080</v>
      </c>
      <c r="T252" s="48">
        <v>1920</v>
      </c>
      <c r="U252" s="48">
        <v>2.1</v>
      </c>
      <c r="V252" s="48">
        <v>6653</v>
      </c>
      <c r="W252" s="48">
        <v>60</v>
      </c>
      <c r="X252" s="48">
        <v>84</v>
      </c>
      <c r="Y252" s="46" t="s">
        <v>78</v>
      </c>
      <c r="Z252" s="46" t="s">
        <v>83</v>
      </c>
      <c r="AA252" s="46"/>
      <c r="AB252" s="46"/>
      <c r="AC252" s="46" t="s">
        <v>80</v>
      </c>
      <c r="AD252" s="46" t="s">
        <v>81</v>
      </c>
      <c r="AE252" s="46" t="s">
        <v>154</v>
      </c>
      <c r="AF252" s="46"/>
      <c r="AG252" s="46" t="s">
        <v>252</v>
      </c>
      <c r="AH252" s="46"/>
      <c r="AI252" s="46" t="s">
        <v>83</v>
      </c>
      <c r="AJ252" s="46" t="s">
        <v>83</v>
      </c>
      <c r="AK252" s="46" t="s">
        <v>90</v>
      </c>
      <c r="AL252" s="46"/>
      <c r="AM252" s="46" t="s">
        <v>83</v>
      </c>
      <c r="AN252" s="46" t="s">
        <v>83</v>
      </c>
      <c r="AO252" s="46" t="s">
        <v>83</v>
      </c>
      <c r="AP252" s="46" t="s">
        <v>91</v>
      </c>
      <c r="AQ252" s="46"/>
      <c r="AR252" s="46" t="s">
        <v>81</v>
      </c>
      <c r="AS252" s="46" t="s">
        <v>86</v>
      </c>
      <c r="AT252" s="46"/>
      <c r="AU252" s="48">
        <v>1</v>
      </c>
      <c r="AV252" s="46" t="s">
        <v>81</v>
      </c>
      <c r="AW252" s="46" t="s">
        <v>81</v>
      </c>
      <c r="AX252" s="48">
        <v>280</v>
      </c>
      <c r="AY252" s="48">
        <v>289.10000000000002</v>
      </c>
      <c r="AZ252" s="48">
        <v>253.9</v>
      </c>
      <c r="BA252" s="48">
        <v>202.4</v>
      </c>
      <c r="BB252" s="46"/>
      <c r="BC252" s="46"/>
      <c r="BD252" s="48">
        <v>17.98</v>
      </c>
      <c r="BE252" s="46"/>
      <c r="BF252" s="48">
        <v>0.18</v>
      </c>
      <c r="BG252" s="46"/>
      <c r="BH252" s="46"/>
      <c r="BI252" s="48">
        <v>0.13</v>
      </c>
      <c r="BJ252" s="48">
        <v>56.13</v>
      </c>
      <c r="BK252" s="48">
        <v>56.13</v>
      </c>
      <c r="BL252" s="48">
        <v>64</v>
      </c>
      <c r="BM252" s="46"/>
      <c r="BN252" s="46"/>
      <c r="BO252" s="48">
        <v>0.16</v>
      </c>
      <c r="BP252" s="48">
        <v>0.21</v>
      </c>
      <c r="BQ252" s="46"/>
      <c r="BR252" s="48">
        <v>17.88</v>
      </c>
      <c r="BS252" s="48">
        <v>55.99</v>
      </c>
      <c r="BT252" s="46"/>
      <c r="BU252" s="48">
        <v>0</v>
      </c>
      <c r="BV252" s="39">
        <v>338</v>
      </c>
      <c r="BW252" s="39">
        <f t="shared" si="18"/>
        <v>4</v>
      </c>
      <c r="BX252" s="39">
        <f>IF(COUNTIF($C$2:C252,C252)=1,1,0)</f>
        <v>0</v>
      </c>
      <c r="BY252" s="39">
        <f t="shared" si="19"/>
        <v>0</v>
      </c>
      <c r="BZ252" s="39" t="b">
        <f t="shared" si="20"/>
        <v>0</v>
      </c>
      <c r="CA252" s="39" t="b">
        <f t="array" ref="CA252">ISNUMBER(SEARCH("Touch Screen",$AI252))</f>
        <v>0</v>
      </c>
      <c r="CB252" s="39" t="b">
        <f t="array" ref="CB252">ISNUMBER(SEARCH("Occupancy Sensor",$AI252))</f>
        <v>0</v>
      </c>
      <c r="CC252" s="39" t="b">
        <f t="array" ref="CC252">ISNUMBER(SEARCH("Full Network Connectivity",$AI252))</f>
        <v>0</v>
      </c>
      <c r="CD252" s="49">
        <f t="shared" si="21"/>
        <v>56.151600000000002</v>
      </c>
      <c r="CE252" s="50">
        <f t="shared" si="23"/>
        <v>2.1</v>
      </c>
      <c r="CF252" s="39">
        <f t="shared" si="22"/>
        <v>4</v>
      </c>
      <c r="CG252" s="49">
        <f>IF($BW252=1,($Q252*'2. Monitor Criteria'!$C$4)+('2. Monitor Criteria'!$D$4*'1. Data'!$CE252)+'2. Monitor Criteria'!$C$6,IF('1. Data'!$BW252=2,($Q252*'2. Monitor Criteria'!$C$4)+('2. Monitor Criteria'!$D$4*'1. Data'!$CE252)+'2. Monitor Criteria'!$D$6,IF('1. Data'!$BW252=5,($Q252*'2. Monitor Criteria'!$C$4)+('2. Monitor Criteria'!$D$4*'1. Data'!$CE252)+'2. Monitor Criteria'!$F$6,($Q252*'2. Monitor Criteria'!$C$4)+('2. Monitor Criteria'!$D$4*'1. Data'!$CE252)+'2. Monitor Criteria'!$E$6)))</f>
        <v>55.194410000000005</v>
      </c>
      <c r="CH252" s="51">
        <f>CD252-('2. Monitor Criteria'!$D$4*CE252)</f>
        <v>47.772599999999997</v>
      </c>
      <c r="CI252" s="49">
        <f>IF($BY252=0,CH252,IF($BY252=1,CH252-('2. Monitor Criteria'!$B$10*'1. Data'!CG252),CH252-('2. Monitor Criteria'!$C$10*'1. Data'!CG252)))</f>
        <v>47.772599999999997</v>
      </c>
      <c r="CJ252" s="51">
        <f>IF($CA252=TRUE,CI252-(CG252*'2. Monitor Criteria'!$E$10),CI252)</f>
        <v>47.772599999999997</v>
      </c>
      <c r="CK252" s="51">
        <f>IF($BZ252=TRUE,CJ252-('1. Data'!CG252*'2. Monitor Criteria'!$D$10),CJ252)</f>
        <v>47.772599999999997</v>
      </c>
    </row>
    <row r="253" spans="1:89" s="39" customFormat="1" ht="15.75" customHeight="1" x14ac:dyDescent="0.2">
      <c r="A253" s="39">
        <v>339</v>
      </c>
      <c r="B253" s="46" t="s">
        <v>483</v>
      </c>
      <c r="C253" s="46" t="s">
        <v>1358</v>
      </c>
      <c r="D253" s="47">
        <v>43010</v>
      </c>
      <c r="E253" s="46" t="s">
        <v>74</v>
      </c>
      <c r="F253" s="46" t="s">
        <v>103</v>
      </c>
      <c r="G253" s="46" t="s">
        <v>1309</v>
      </c>
      <c r="H253" s="46" t="s">
        <v>75</v>
      </c>
      <c r="I253" s="46" t="s">
        <v>88</v>
      </c>
      <c r="J253" s="46" t="s">
        <v>103</v>
      </c>
      <c r="K253" s="46" t="s">
        <v>77</v>
      </c>
      <c r="L253" s="46" t="s">
        <v>103</v>
      </c>
      <c r="M253" s="48">
        <v>1000</v>
      </c>
      <c r="N253" s="48">
        <v>13.2</v>
      </c>
      <c r="O253" s="48">
        <v>23.5</v>
      </c>
      <c r="P253" s="48">
        <v>27</v>
      </c>
      <c r="Q253" s="48">
        <v>311.67</v>
      </c>
      <c r="R253" s="48">
        <v>1.78</v>
      </c>
      <c r="S253" s="48">
        <v>1080</v>
      </c>
      <c r="T253" s="48">
        <v>1920</v>
      </c>
      <c r="U253" s="48">
        <v>2.1</v>
      </c>
      <c r="V253" s="48">
        <v>6653</v>
      </c>
      <c r="W253" s="48">
        <v>60</v>
      </c>
      <c r="X253" s="48">
        <v>33.799999999999997</v>
      </c>
      <c r="Y253" s="46" t="s">
        <v>114</v>
      </c>
      <c r="Z253" s="46" t="s">
        <v>83</v>
      </c>
      <c r="AA253" s="46"/>
      <c r="AB253" s="46"/>
      <c r="AC253" s="46" t="s">
        <v>81</v>
      </c>
      <c r="AD253" s="46" t="s">
        <v>81</v>
      </c>
      <c r="AE253" s="46" t="s">
        <v>154</v>
      </c>
      <c r="AF253" s="46" t="s">
        <v>103</v>
      </c>
      <c r="AG253" s="46" t="s">
        <v>83</v>
      </c>
      <c r="AH253" s="46" t="s">
        <v>103</v>
      </c>
      <c r="AI253" s="46" t="s">
        <v>83</v>
      </c>
      <c r="AJ253" s="46" t="s">
        <v>83</v>
      </c>
      <c r="AK253" s="46" t="s">
        <v>90</v>
      </c>
      <c r="AL253" s="46" t="s">
        <v>103</v>
      </c>
      <c r="AM253" s="46" t="s">
        <v>83</v>
      </c>
      <c r="AN253" s="46" t="s">
        <v>83</v>
      </c>
      <c r="AO253" s="46" t="s">
        <v>83</v>
      </c>
      <c r="AP253" s="46" t="s">
        <v>91</v>
      </c>
      <c r="AQ253" s="46" t="s">
        <v>103</v>
      </c>
      <c r="AR253" s="46" t="s">
        <v>81</v>
      </c>
      <c r="AS253" s="46" t="s">
        <v>86</v>
      </c>
      <c r="AT253" s="46" t="s">
        <v>103</v>
      </c>
      <c r="AU253" s="48">
        <v>0</v>
      </c>
      <c r="AV253" s="46" t="s">
        <v>81</v>
      </c>
      <c r="AW253" s="46" t="s">
        <v>81</v>
      </c>
      <c r="AX253" s="48">
        <v>250</v>
      </c>
      <c r="AY253" s="48">
        <v>287.89999999999998</v>
      </c>
      <c r="AZ253" s="48">
        <v>243.2</v>
      </c>
      <c r="BA253" s="48">
        <v>200</v>
      </c>
      <c r="BB253" s="46"/>
      <c r="BC253" s="46"/>
      <c r="BD253" s="48">
        <v>19.8</v>
      </c>
      <c r="BE253" s="46"/>
      <c r="BF253" s="48">
        <v>0.5</v>
      </c>
      <c r="BG253" s="46"/>
      <c r="BH253" s="46"/>
      <c r="BI253" s="48">
        <v>0.11</v>
      </c>
      <c r="BJ253" s="48">
        <v>63.55</v>
      </c>
      <c r="BK253" s="48">
        <v>63.55</v>
      </c>
      <c r="BL253" s="48">
        <v>64</v>
      </c>
      <c r="BM253" s="46"/>
      <c r="BN253" s="46"/>
      <c r="BO253" s="48">
        <v>0.14000000000000001</v>
      </c>
      <c r="BP253" s="48">
        <v>0.48</v>
      </c>
      <c r="BQ253" s="48">
        <v>0.48</v>
      </c>
      <c r="BR253" s="48">
        <v>19.8</v>
      </c>
      <c r="BS253" s="48">
        <v>63.44</v>
      </c>
      <c r="BT253" s="46"/>
      <c r="BU253" s="48">
        <v>0</v>
      </c>
      <c r="BV253" s="39">
        <v>339</v>
      </c>
      <c r="BW253" s="39">
        <f t="shared" si="18"/>
        <v>4</v>
      </c>
      <c r="BX253" s="39">
        <f>IF(COUNTIF($C$2:C253,C253)=1,1,0)</f>
        <v>1</v>
      </c>
      <c r="BY253" s="39">
        <f t="shared" si="19"/>
        <v>0</v>
      </c>
      <c r="BZ253" s="39" t="b">
        <f t="shared" si="20"/>
        <v>0</v>
      </c>
      <c r="CA253" s="39" t="b">
        <f t="array" ref="CA253">ISNUMBER(SEARCH("Touch Screen",$AI253))</f>
        <v>0</v>
      </c>
      <c r="CB253" s="39" t="b">
        <f t="array" ref="CB253">ISNUMBER(SEARCH("Occupancy Sensor",$AI253))</f>
        <v>0</v>
      </c>
      <c r="CC253" s="39" t="b">
        <f t="array" ref="CC253">ISNUMBER(SEARCH("Full Network Connectivity",$AI253))</f>
        <v>0</v>
      </c>
      <c r="CD253" s="49">
        <f t="shared" si="21"/>
        <v>63.553799999999995</v>
      </c>
      <c r="CE253" s="50">
        <f t="shared" si="23"/>
        <v>2.1</v>
      </c>
      <c r="CF253" s="39">
        <f t="shared" si="22"/>
        <v>4</v>
      </c>
      <c r="CG253" s="49">
        <f>IF($BW253=1,($Q253*'2. Monitor Criteria'!$C$4)+('2. Monitor Criteria'!$D$4*'1. Data'!$CE253)+'2. Monitor Criteria'!$C$6,IF('1. Data'!$BW253=2,($Q253*'2. Monitor Criteria'!$C$4)+('2. Monitor Criteria'!$D$4*'1. Data'!$CE253)+'2. Monitor Criteria'!$D$6,IF('1. Data'!$BW253=5,($Q253*'2. Monitor Criteria'!$C$4)+('2. Monitor Criteria'!$D$4*'1. Data'!$CE253)+'2. Monitor Criteria'!$F$6,($Q253*'2. Monitor Criteria'!$C$4)+('2. Monitor Criteria'!$D$4*'1. Data'!$CE253)+'2. Monitor Criteria'!$E$6)))</f>
        <v>55.194410000000005</v>
      </c>
      <c r="CH253" s="51">
        <f>CD253-('2. Monitor Criteria'!$D$4*CE253)</f>
        <v>55.174799999999991</v>
      </c>
      <c r="CI253" s="49">
        <f>IF($BY253=0,CH253,IF($BY253=1,CH253-('2. Monitor Criteria'!$B$10*'1. Data'!CG253),CH253-('2. Monitor Criteria'!$C$10*'1. Data'!CG253)))</f>
        <v>55.174799999999991</v>
      </c>
      <c r="CJ253" s="51">
        <f>IF($CA253=TRUE,CI253-(CG253*'2. Monitor Criteria'!$E$10),CI253)</f>
        <v>55.174799999999991</v>
      </c>
      <c r="CK253" s="51">
        <f>IF($BZ253=TRUE,CJ253-('1. Data'!CG253*'2. Monitor Criteria'!$D$10),CJ253)</f>
        <v>55.174799999999991</v>
      </c>
    </row>
    <row r="254" spans="1:89" s="39" customFormat="1" ht="15.75" customHeight="1" x14ac:dyDescent="0.2">
      <c r="A254" s="39">
        <v>340</v>
      </c>
      <c r="B254" s="46" t="s">
        <v>483</v>
      </c>
      <c r="C254" s="46" t="s">
        <v>501</v>
      </c>
      <c r="D254" s="47">
        <v>41976</v>
      </c>
      <c r="E254" s="46" t="s">
        <v>74</v>
      </c>
      <c r="F254" s="46" t="s">
        <v>103</v>
      </c>
      <c r="G254" s="46" t="s">
        <v>1307</v>
      </c>
      <c r="H254" s="46" t="s">
        <v>75</v>
      </c>
      <c r="I254" s="46" t="s">
        <v>76</v>
      </c>
      <c r="J254" s="46" t="s">
        <v>103</v>
      </c>
      <c r="K254" s="46" t="s">
        <v>77</v>
      </c>
      <c r="L254" s="46" t="s">
        <v>103</v>
      </c>
      <c r="M254" s="48">
        <v>1000</v>
      </c>
      <c r="N254" s="48">
        <v>13.2</v>
      </c>
      <c r="O254" s="48">
        <v>23.5</v>
      </c>
      <c r="P254" s="48">
        <v>27</v>
      </c>
      <c r="Q254" s="48">
        <v>311.67</v>
      </c>
      <c r="R254" s="48">
        <v>1.78</v>
      </c>
      <c r="S254" s="48">
        <v>1080</v>
      </c>
      <c r="T254" s="48">
        <v>1920</v>
      </c>
      <c r="U254" s="48">
        <v>2.1</v>
      </c>
      <c r="V254" s="48">
        <v>6653</v>
      </c>
      <c r="W254" s="48">
        <v>60</v>
      </c>
      <c r="X254" s="48">
        <v>32.200000000000003</v>
      </c>
      <c r="Y254" s="46" t="s">
        <v>83</v>
      </c>
      <c r="Z254" s="46" t="s">
        <v>83</v>
      </c>
      <c r="AA254" s="46"/>
      <c r="AB254" s="46"/>
      <c r="AC254" s="46" t="s">
        <v>80</v>
      </c>
      <c r="AD254" s="46" t="s">
        <v>80</v>
      </c>
      <c r="AE254" s="46" t="s">
        <v>154</v>
      </c>
      <c r="AF254" s="46" t="s">
        <v>103</v>
      </c>
      <c r="AG254" s="46" t="s">
        <v>83</v>
      </c>
      <c r="AH254" s="46" t="s">
        <v>103</v>
      </c>
      <c r="AI254" s="46" t="s">
        <v>83</v>
      </c>
      <c r="AJ254" s="46" t="s">
        <v>83</v>
      </c>
      <c r="AK254" s="46" t="s">
        <v>90</v>
      </c>
      <c r="AL254" s="46" t="s">
        <v>103</v>
      </c>
      <c r="AM254" s="46" t="s">
        <v>83</v>
      </c>
      <c r="AN254" s="46" t="s">
        <v>83</v>
      </c>
      <c r="AO254" s="46" t="s">
        <v>83</v>
      </c>
      <c r="AP254" s="46" t="s">
        <v>91</v>
      </c>
      <c r="AQ254" s="46" t="s">
        <v>103</v>
      </c>
      <c r="AR254" s="46" t="s">
        <v>81</v>
      </c>
      <c r="AS254" s="46" t="s">
        <v>86</v>
      </c>
      <c r="AT254" s="46" t="s">
        <v>103</v>
      </c>
      <c r="AU254" s="48">
        <v>1</v>
      </c>
      <c r="AV254" s="46" t="s">
        <v>81</v>
      </c>
      <c r="AW254" s="46" t="s">
        <v>81</v>
      </c>
      <c r="AX254" s="48">
        <v>250</v>
      </c>
      <c r="AY254" s="48">
        <v>239.2</v>
      </c>
      <c r="AZ254" s="48">
        <v>191.2</v>
      </c>
      <c r="BA254" s="48">
        <v>200</v>
      </c>
      <c r="BB254" s="46"/>
      <c r="BC254" s="46"/>
      <c r="BD254" s="48">
        <v>18.53</v>
      </c>
      <c r="BE254" s="46"/>
      <c r="BF254" s="48">
        <v>0.23</v>
      </c>
      <c r="BG254" s="46"/>
      <c r="BH254" s="46"/>
      <c r="BI254" s="48">
        <v>0.16</v>
      </c>
      <c r="BJ254" s="48">
        <v>58.12</v>
      </c>
      <c r="BK254" s="48">
        <v>58.12</v>
      </c>
      <c r="BL254" s="48">
        <v>64</v>
      </c>
      <c r="BM254" s="46"/>
      <c r="BN254" s="46"/>
      <c r="BO254" s="48">
        <v>0.16</v>
      </c>
      <c r="BP254" s="48">
        <v>0.24</v>
      </c>
      <c r="BQ254" s="46"/>
      <c r="BR254" s="48">
        <v>18.5</v>
      </c>
      <c r="BS254" s="48">
        <v>58.07</v>
      </c>
      <c r="BT254" s="46"/>
      <c r="BU254" s="48">
        <v>0</v>
      </c>
      <c r="BV254" s="39">
        <v>340</v>
      </c>
      <c r="BW254" s="39">
        <f t="shared" si="18"/>
        <v>4</v>
      </c>
      <c r="BX254" s="39">
        <f>IF(COUNTIF($C$2:C254,C254)=1,1,0)</f>
        <v>1</v>
      </c>
      <c r="BY254" s="39">
        <f t="shared" si="19"/>
        <v>0</v>
      </c>
      <c r="BZ254" s="39" t="b">
        <f t="shared" si="20"/>
        <v>0</v>
      </c>
      <c r="CA254" s="39" t="b">
        <f t="array" ref="CA254">ISNUMBER(SEARCH("Touch Screen",$AI254))</f>
        <v>0</v>
      </c>
      <c r="CB254" s="39" t="b">
        <f t="array" ref="CB254">ISNUMBER(SEARCH("Occupancy Sensor",$AI254))</f>
        <v>0</v>
      </c>
      <c r="CC254" s="39" t="b">
        <f t="array" ref="CC254">ISNUMBER(SEARCH("Full Network Connectivity",$AI254))</f>
        <v>0</v>
      </c>
      <c r="CD254" s="49">
        <f t="shared" si="21"/>
        <v>58.122599999999998</v>
      </c>
      <c r="CE254" s="50">
        <f t="shared" si="23"/>
        <v>2.1</v>
      </c>
      <c r="CF254" s="39">
        <f t="shared" si="22"/>
        <v>4</v>
      </c>
      <c r="CG254" s="49">
        <f>IF($BW254=1,($Q254*'2. Monitor Criteria'!$C$4)+('2. Monitor Criteria'!$D$4*'1. Data'!$CE254)+'2. Monitor Criteria'!$C$6,IF('1. Data'!$BW254=2,($Q254*'2. Monitor Criteria'!$C$4)+('2. Monitor Criteria'!$D$4*'1. Data'!$CE254)+'2. Monitor Criteria'!$D$6,IF('1. Data'!$BW254=5,($Q254*'2. Monitor Criteria'!$C$4)+('2. Monitor Criteria'!$D$4*'1. Data'!$CE254)+'2. Monitor Criteria'!$F$6,($Q254*'2. Monitor Criteria'!$C$4)+('2. Monitor Criteria'!$D$4*'1. Data'!$CE254)+'2. Monitor Criteria'!$E$6)))</f>
        <v>55.194410000000005</v>
      </c>
      <c r="CH254" s="51">
        <f>CD254-('2. Monitor Criteria'!$D$4*CE254)</f>
        <v>49.743600000000001</v>
      </c>
      <c r="CI254" s="49">
        <f>IF($BY254=0,CH254,IF($BY254=1,CH254-('2. Monitor Criteria'!$B$10*'1. Data'!CG254),CH254-('2. Monitor Criteria'!$C$10*'1. Data'!CG254)))</f>
        <v>49.743600000000001</v>
      </c>
      <c r="CJ254" s="51">
        <f>IF($CA254=TRUE,CI254-(CG254*'2. Monitor Criteria'!$E$10),CI254)</f>
        <v>49.743600000000001</v>
      </c>
      <c r="CK254" s="51">
        <f>IF($BZ254=TRUE,CJ254-('1. Data'!CG254*'2. Monitor Criteria'!$D$10),CJ254)</f>
        <v>49.743600000000001</v>
      </c>
    </row>
    <row r="255" spans="1:89" s="39" customFormat="1" ht="15.75" customHeight="1" x14ac:dyDescent="0.2">
      <c r="A255" s="39">
        <v>341</v>
      </c>
      <c r="B255" s="46" t="s">
        <v>483</v>
      </c>
      <c r="C255" s="46" t="s">
        <v>502</v>
      </c>
      <c r="D255" s="47">
        <v>41534</v>
      </c>
      <c r="E255" s="46" t="s">
        <v>74</v>
      </c>
      <c r="F255" s="46"/>
      <c r="G255" s="46" t="s">
        <v>1307</v>
      </c>
      <c r="H255" s="46" t="s">
        <v>75</v>
      </c>
      <c r="I255" s="46" t="s">
        <v>76</v>
      </c>
      <c r="J255" s="46"/>
      <c r="K255" s="46" t="s">
        <v>77</v>
      </c>
      <c r="L255" s="46"/>
      <c r="M255" s="48">
        <v>1000</v>
      </c>
      <c r="N255" s="48">
        <v>11.8</v>
      </c>
      <c r="O255" s="48">
        <v>14.8</v>
      </c>
      <c r="P255" s="48">
        <v>18.899999999999999</v>
      </c>
      <c r="Q255" s="48">
        <v>174.25</v>
      </c>
      <c r="R255" s="48">
        <v>1.25</v>
      </c>
      <c r="S255" s="48">
        <v>1024</v>
      </c>
      <c r="T255" s="48">
        <v>1280</v>
      </c>
      <c r="U255" s="48">
        <v>1.3</v>
      </c>
      <c r="V255" s="48">
        <v>7522</v>
      </c>
      <c r="W255" s="48">
        <v>60</v>
      </c>
      <c r="X255" s="48">
        <v>0.3</v>
      </c>
      <c r="Y255" s="46" t="s">
        <v>78</v>
      </c>
      <c r="Z255" s="46" t="s">
        <v>83</v>
      </c>
      <c r="AA255" s="46"/>
      <c r="AB255" s="46"/>
      <c r="AC255" s="46" t="s">
        <v>81</v>
      </c>
      <c r="AD255" s="46" t="s">
        <v>80</v>
      </c>
      <c r="AE255" s="46" t="s">
        <v>503</v>
      </c>
      <c r="AF255" s="46" t="s">
        <v>405</v>
      </c>
      <c r="AG255" s="46" t="s">
        <v>83</v>
      </c>
      <c r="AH255" s="46"/>
      <c r="AI255" s="46" t="s">
        <v>83</v>
      </c>
      <c r="AJ255" s="46" t="s">
        <v>83</v>
      </c>
      <c r="AK255" s="46" t="s">
        <v>85</v>
      </c>
      <c r="AL255" s="46" t="s">
        <v>405</v>
      </c>
      <c r="AM255" s="46" t="s">
        <v>83</v>
      </c>
      <c r="AN255" s="46" t="s">
        <v>83</v>
      </c>
      <c r="AO255" s="46" t="s">
        <v>83</v>
      </c>
      <c r="AP255" s="46" t="s">
        <v>91</v>
      </c>
      <c r="AQ255" s="46"/>
      <c r="AR255" s="46" t="s">
        <v>81</v>
      </c>
      <c r="AS255" s="46" t="s">
        <v>86</v>
      </c>
      <c r="AT255" s="46"/>
      <c r="AU255" s="48">
        <v>1</v>
      </c>
      <c r="AV255" s="46" t="s">
        <v>81</v>
      </c>
      <c r="AW255" s="46" t="s">
        <v>81</v>
      </c>
      <c r="AX255" s="48">
        <v>250</v>
      </c>
      <c r="AY255" s="48">
        <v>257.10000000000002</v>
      </c>
      <c r="AZ255" s="48">
        <v>233.4</v>
      </c>
      <c r="BA255" s="48">
        <v>200.3</v>
      </c>
      <c r="BB255" s="46"/>
      <c r="BC255" s="46"/>
      <c r="BD255" s="48">
        <v>12.3</v>
      </c>
      <c r="BE255" s="46"/>
      <c r="BF255" s="48">
        <v>0.18</v>
      </c>
      <c r="BG255" s="48">
        <v>0.18</v>
      </c>
      <c r="BH255" s="46"/>
      <c r="BI255" s="48">
        <v>0.17</v>
      </c>
      <c r="BJ255" s="48">
        <v>38.74</v>
      </c>
      <c r="BK255" s="48">
        <v>38.74</v>
      </c>
      <c r="BL255" s="48">
        <v>44.1</v>
      </c>
      <c r="BM255" s="46"/>
      <c r="BN255" s="46"/>
      <c r="BO255" s="48">
        <v>0.26</v>
      </c>
      <c r="BP255" s="48">
        <v>0.28000000000000003</v>
      </c>
      <c r="BQ255" s="48">
        <v>0.28000000000000003</v>
      </c>
      <c r="BR255" s="48">
        <v>12.61</v>
      </c>
      <c r="BS255" s="48">
        <v>40.26</v>
      </c>
      <c r="BT255" s="46"/>
      <c r="BU255" s="48">
        <v>0</v>
      </c>
      <c r="BV255" s="39">
        <v>341</v>
      </c>
      <c r="BW255" s="39">
        <f t="shared" si="18"/>
        <v>2</v>
      </c>
      <c r="BX255" s="39">
        <f>IF(COUNTIF($C$2:C255,C255)=1,1,0)</f>
        <v>1</v>
      </c>
      <c r="BY255" s="39">
        <f t="shared" si="19"/>
        <v>0</v>
      </c>
      <c r="BZ255" s="39" t="b">
        <f t="shared" si="20"/>
        <v>0</v>
      </c>
      <c r="CA255" s="39" t="b">
        <f t="array" ref="CA255">ISNUMBER(SEARCH("Touch Screen",$AI255))</f>
        <v>0</v>
      </c>
      <c r="CB255" s="39" t="b">
        <f t="array" ref="CB255">ISNUMBER(SEARCH("Occupancy Sensor",$AI255))</f>
        <v>0</v>
      </c>
      <c r="CC255" s="39" t="b">
        <f t="array" ref="CC255">ISNUMBER(SEARCH("Full Network Connectivity",$AI255))</f>
        <v>0</v>
      </c>
      <c r="CD255" s="49">
        <f t="shared" si="21"/>
        <v>38.736719999999998</v>
      </c>
      <c r="CE255" s="50">
        <f t="shared" si="23"/>
        <v>1.3</v>
      </c>
      <c r="CF255" s="39">
        <f t="shared" si="22"/>
        <v>1</v>
      </c>
      <c r="CG255" s="49">
        <f>IF($BW255=1,($Q255*'2. Monitor Criteria'!$C$4)+('2. Monitor Criteria'!$D$4*'1. Data'!$CE255)+'2. Monitor Criteria'!$C$6,IF('1. Data'!$BW255=2,($Q255*'2. Monitor Criteria'!$C$4)+('2. Monitor Criteria'!$D$4*'1. Data'!$CE255)+'2. Monitor Criteria'!$D$6,IF('1. Data'!$BW255=5,($Q255*'2. Monitor Criteria'!$C$4)+('2. Monitor Criteria'!$D$4*'1. Data'!$CE255)+'2. Monitor Criteria'!$F$6,($Q255*'2. Monitor Criteria'!$C$4)+('2. Monitor Criteria'!$D$4*'1. Data'!$CE255)+'2. Monitor Criteria'!$E$6)))</f>
        <v>36.629750000000001</v>
      </c>
      <c r="CH255" s="51">
        <f>CD255-('2. Monitor Criteria'!$D$4*CE255)</f>
        <v>33.549720000000001</v>
      </c>
      <c r="CI255" s="49">
        <f>IF($BY255=0,CH255,IF($BY255=1,CH255-('2. Monitor Criteria'!$B$10*'1. Data'!CG255),CH255-('2. Monitor Criteria'!$C$10*'1. Data'!CG255)))</f>
        <v>33.549720000000001</v>
      </c>
      <c r="CJ255" s="51">
        <f>IF($CA255=TRUE,CI255-(CG255*'2. Monitor Criteria'!$E$10),CI255)</f>
        <v>33.549720000000001</v>
      </c>
      <c r="CK255" s="51">
        <f>IF($BZ255=TRUE,CJ255-('1. Data'!CG255*'2. Monitor Criteria'!$D$10),CJ255)</f>
        <v>33.549720000000001</v>
      </c>
    </row>
    <row r="256" spans="1:89" s="39" customFormat="1" ht="15.75" customHeight="1" x14ac:dyDescent="0.2">
      <c r="A256" s="39">
        <v>342</v>
      </c>
      <c r="B256" s="46" t="s">
        <v>483</v>
      </c>
      <c r="C256" s="46" t="s">
        <v>504</v>
      </c>
      <c r="D256" s="47">
        <v>42374</v>
      </c>
      <c r="E256" s="46" t="s">
        <v>74</v>
      </c>
      <c r="F256" s="46" t="s">
        <v>103</v>
      </c>
      <c r="G256" s="46" t="s">
        <v>1307</v>
      </c>
      <c r="H256" s="46" t="s">
        <v>75</v>
      </c>
      <c r="I256" s="46" t="s">
        <v>88</v>
      </c>
      <c r="J256" s="46" t="s">
        <v>103</v>
      </c>
      <c r="K256" s="46" t="s">
        <v>77</v>
      </c>
      <c r="L256" s="46" t="s">
        <v>103</v>
      </c>
      <c r="M256" s="48">
        <v>1000</v>
      </c>
      <c r="N256" s="48">
        <v>9.8000000000000007</v>
      </c>
      <c r="O256" s="48">
        <v>17.399999999999999</v>
      </c>
      <c r="P256" s="48">
        <v>20</v>
      </c>
      <c r="Q256" s="48">
        <v>170.99</v>
      </c>
      <c r="R256" s="48">
        <v>1.78</v>
      </c>
      <c r="S256" s="48">
        <v>900</v>
      </c>
      <c r="T256" s="48">
        <v>1600</v>
      </c>
      <c r="U256" s="48">
        <v>1.4</v>
      </c>
      <c r="V256" s="48">
        <v>8421</v>
      </c>
      <c r="W256" s="48">
        <v>60</v>
      </c>
      <c r="X256" s="48">
        <v>33.299999999999997</v>
      </c>
      <c r="Y256" s="46" t="s">
        <v>114</v>
      </c>
      <c r="Z256" s="46" t="s">
        <v>83</v>
      </c>
      <c r="AA256" s="46"/>
      <c r="AB256" s="46"/>
      <c r="AC256" s="46" t="s">
        <v>81</v>
      </c>
      <c r="AD256" s="46" t="s">
        <v>80</v>
      </c>
      <c r="AE256" s="46" t="s">
        <v>505</v>
      </c>
      <c r="AF256" s="46" t="s">
        <v>103</v>
      </c>
      <c r="AG256" s="46" t="s">
        <v>83</v>
      </c>
      <c r="AH256" s="46" t="s">
        <v>103</v>
      </c>
      <c r="AI256" s="46" t="s">
        <v>83</v>
      </c>
      <c r="AJ256" s="46" t="s">
        <v>83</v>
      </c>
      <c r="AK256" s="46" t="s">
        <v>84</v>
      </c>
      <c r="AL256" s="46" t="s">
        <v>103</v>
      </c>
      <c r="AM256" s="46" t="s">
        <v>83</v>
      </c>
      <c r="AN256" s="46" t="s">
        <v>83</v>
      </c>
      <c r="AO256" s="46" t="s">
        <v>83</v>
      </c>
      <c r="AP256" s="46" t="s">
        <v>91</v>
      </c>
      <c r="AQ256" s="46" t="s">
        <v>103</v>
      </c>
      <c r="AR256" s="46" t="s">
        <v>81</v>
      </c>
      <c r="AS256" s="46" t="s">
        <v>86</v>
      </c>
      <c r="AT256" s="46" t="s">
        <v>103</v>
      </c>
      <c r="AU256" s="48">
        <v>0</v>
      </c>
      <c r="AV256" s="46" t="s">
        <v>81</v>
      </c>
      <c r="AW256" s="46" t="s">
        <v>80</v>
      </c>
      <c r="AX256" s="48">
        <v>250</v>
      </c>
      <c r="AY256" s="48">
        <v>280</v>
      </c>
      <c r="AZ256" s="48">
        <v>205</v>
      </c>
      <c r="BA256" s="48">
        <v>200</v>
      </c>
      <c r="BB256" s="46"/>
      <c r="BC256" s="46"/>
      <c r="BD256" s="48">
        <v>12.5</v>
      </c>
      <c r="BE256" s="46"/>
      <c r="BF256" s="48">
        <v>0.19</v>
      </c>
      <c r="BG256" s="46"/>
      <c r="BH256" s="46"/>
      <c r="BI256" s="48">
        <v>0.15</v>
      </c>
      <c r="BJ256" s="48">
        <v>39.409999999999997</v>
      </c>
      <c r="BK256" s="48">
        <v>39.409999999999997</v>
      </c>
      <c r="BL256" s="48">
        <v>44.23</v>
      </c>
      <c r="BM256" s="46"/>
      <c r="BN256" s="46"/>
      <c r="BO256" s="48">
        <v>0.2</v>
      </c>
      <c r="BP256" s="48">
        <v>0.24</v>
      </c>
      <c r="BQ256" s="46"/>
      <c r="BR256" s="48">
        <v>12.7</v>
      </c>
      <c r="BS256" s="48">
        <v>40.299999999999997</v>
      </c>
      <c r="BT256" s="46"/>
      <c r="BU256" s="48">
        <v>0</v>
      </c>
      <c r="BV256" s="39">
        <v>342</v>
      </c>
      <c r="BW256" s="39">
        <f t="shared" si="18"/>
        <v>1</v>
      </c>
      <c r="BX256" s="39">
        <f>IF(COUNTIF($C$2:C256,C256)=1,1,0)</f>
        <v>1</v>
      </c>
      <c r="BY256" s="39">
        <f t="shared" si="19"/>
        <v>0</v>
      </c>
      <c r="BZ256" s="39" t="b">
        <f t="shared" si="20"/>
        <v>0</v>
      </c>
      <c r="CA256" s="39" t="b">
        <f t="array" ref="CA256">ISNUMBER(SEARCH("Touch Screen",$AI256))</f>
        <v>0</v>
      </c>
      <c r="CB256" s="39" t="b">
        <f t="array" ref="CB256">ISNUMBER(SEARCH("Occupancy Sensor",$AI256))</f>
        <v>0</v>
      </c>
      <c r="CC256" s="39" t="b">
        <f t="array" ref="CC256">ISNUMBER(SEARCH("Full Network Connectivity",$AI256))</f>
        <v>0</v>
      </c>
      <c r="CD256" s="49">
        <f t="shared" si="21"/>
        <v>39.406860000000002</v>
      </c>
      <c r="CE256" s="50">
        <f t="shared" si="23"/>
        <v>1.4</v>
      </c>
      <c r="CF256" s="39">
        <f t="shared" si="22"/>
        <v>2</v>
      </c>
      <c r="CG256" s="49">
        <f>IF($BW256=1,($Q256*'2. Monitor Criteria'!$C$4)+('2. Monitor Criteria'!$D$4*'1. Data'!$CE256)+'2. Monitor Criteria'!$C$6,IF('1. Data'!$BW256=2,($Q256*'2. Monitor Criteria'!$C$4)+('2. Monitor Criteria'!$D$4*'1. Data'!$CE256)+'2. Monitor Criteria'!$D$6,IF('1. Data'!$BW256=5,($Q256*'2. Monitor Criteria'!$C$4)+('2. Monitor Criteria'!$D$4*'1. Data'!$CE256)+'2. Monitor Criteria'!$F$6,($Q256*'2. Monitor Criteria'!$C$4)+('2. Monitor Criteria'!$D$4*'1. Data'!$CE256)+'2. Monitor Criteria'!$E$6)))</f>
        <v>35.397770000000001</v>
      </c>
      <c r="CH256" s="51">
        <f>CD256-('2. Monitor Criteria'!$D$4*CE256)</f>
        <v>33.820860000000003</v>
      </c>
      <c r="CI256" s="49">
        <f>IF($BY256=0,CH256,IF($BY256=1,CH256-('2. Monitor Criteria'!$B$10*'1. Data'!CG256),CH256-('2. Monitor Criteria'!$C$10*'1. Data'!CG256)))</f>
        <v>33.820860000000003</v>
      </c>
      <c r="CJ256" s="51">
        <f>IF($CA256=TRUE,CI256-(CG256*'2. Monitor Criteria'!$E$10),CI256)</f>
        <v>33.820860000000003</v>
      </c>
      <c r="CK256" s="51">
        <f>IF($BZ256=TRUE,CJ256-('1. Data'!CG256*'2. Monitor Criteria'!$D$10),CJ256)</f>
        <v>33.820860000000003</v>
      </c>
    </row>
    <row r="257" spans="1:89" s="39" customFormat="1" ht="15.75" customHeight="1" x14ac:dyDescent="0.2">
      <c r="A257" s="39">
        <v>343</v>
      </c>
      <c r="B257" s="46" t="s">
        <v>483</v>
      </c>
      <c r="C257" s="46" t="s">
        <v>504</v>
      </c>
      <c r="D257" s="47">
        <v>42363</v>
      </c>
      <c r="E257" s="46" t="s">
        <v>74</v>
      </c>
      <c r="F257" s="46" t="s">
        <v>103</v>
      </c>
      <c r="G257" s="46" t="s">
        <v>1307</v>
      </c>
      <c r="H257" s="46" t="s">
        <v>75</v>
      </c>
      <c r="I257" s="46" t="s">
        <v>85</v>
      </c>
      <c r="J257" s="46" t="s">
        <v>119</v>
      </c>
      <c r="K257" s="46" t="s">
        <v>77</v>
      </c>
      <c r="L257" s="46" t="s">
        <v>103</v>
      </c>
      <c r="M257" s="48">
        <v>1000</v>
      </c>
      <c r="N257" s="48">
        <v>9.8000000000000007</v>
      </c>
      <c r="O257" s="48">
        <v>17.399999999999999</v>
      </c>
      <c r="P257" s="48">
        <v>20</v>
      </c>
      <c r="Q257" s="48">
        <v>170.95</v>
      </c>
      <c r="R257" s="48">
        <v>1.78</v>
      </c>
      <c r="S257" s="48">
        <v>900</v>
      </c>
      <c r="T257" s="48">
        <v>1600</v>
      </c>
      <c r="U257" s="48">
        <v>1.4</v>
      </c>
      <c r="V257" s="48">
        <v>8423</v>
      </c>
      <c r="W257" s="48">
        <v>60</v>
      </c>
      <c r="X257" s="48">
        <v>33.299999999999997</v>
      </c>
      <c r="Y257" s="46" t="s">
        <v>78</v>
      </c>
      <c r="Z257" s="46" t="s">
        <v>83</v>
      </c>
      <c r="AA257" s="46"/>
      <c r="AB257" s="46"/>
      <c r="AC257" s="46" t="s">
        <v>81</v>
      </c>
      <c r="AD257" s="46" t="s">
        <v>80</v>
      </c>
      <c r="AE257" s="46" t="s">
        <v>505</v>
      </c>
      <c r="AF257" s="46" t="s">
        <v>103</v>
      </c>
      <c r="AG257" s="46" t="s">
        <v>83</v>
      </c>
      <c r="AH257" s="46" t="s">
        <v>103</v>
      </c>
      <c r="AI257" s="46" t="s">
        <v>83</v>
      </c>
      <c r="AJ257" s="46" t="s">
        <v>83</v>
      </c>
      <c r="AK257" s="46" t="s">
        <v>84</v>
      </c>
      <c r="AL257" s="46" t="s">
        <v>103</v>
      </c>
      <c r="AM257" s="46" t="s">
        <v>83</v>
      </c>
      <c r="AN257" s="46" t="s">
        <v>83</v>
      </c>
      <c r="AO257" s="46" t="s">
        <v>83</v>
      </c>
      <c r="AP257" s="46" t="s">
        <v>91</v>
      </c>
      <c r="AQ257" s="46" t="s">
        <v>103</v>
      </c>
      <c r="AR257" s="46" t="s">
        <v>81</v>
      </c>
      <c r="AS257" s="46" t="s">
        <v>86</v>
      </c>
      <c r="AT257" s="46" t="s">
        <v>103</v>
      </c>
      <c r="AU257" s="48">
        <v>0</v>
      </c>
      <c r="AV257" s="46" t="s">
        <v>81</v>
      </c>
      <c r="AW257" s="46" t="s">
        <v>81</v>
      </c>
      <c r="AX257" s="48">
        <v>250</v>
      </c>
      <c r="AY257" s="48">
        <v>290.8</v>
      </c>
      <c r="AZ257" s="48">
        <v>262.8</v>
      </c>
      <c r="BA257" s="48">
        <v>200</v>
      </c>
      <c r="BB257" s="46"/>
      <c r="BC257" s="46"/>
      <c r="BD257" s="48">
        <v>13.8</v>
      </c>
      <c r="BE257" s="46"/>
      <c r="BF257" s="48">
        <v>0.28999999999999998</v>
      </c>
      <c r="BG257" s="48">
        <v>0.27</v>
      </c>
      <c r="BH257" s="46"/>
      <c r="BI257" s="48">
        <v>0.2</v>
      </c>
      <c r="BJ257" s="48">
        <v>43.96</v>
      </c>
      <c r="BK257" s="48">
        <v>43.96</v>
      </c>
      <c r="BL257" s="48">
        <v>44.2</v>
      </c>
      <c r="BM257" s="46"/>
      <c r="BN257" s="46"/>
      <c r="BO257" s="48">
        <v>0.21</v>
      </c>
      <c r="BP257" s="48">
        <v>0.3</v>
      </c>
      <c r="BQ257" s="48">
        <v>0.27</v>
      </c>
      <c r="BR257" s="48">
        <v>13.58</v>
      </c>
      <c r="BS257" s="48">
        <v>43.37</v>
      </c>
      <c r="BT257" s="46"/>
      <c r="BU257" s="48">
        <v>0</v>
      </c>
      <c r="BV257" s="39">
        <v>343</v>
      </c>
      <c r="BW257" s="39">
        <f t="shared" si="18"/>
        <v>1</v>
      </c>
      <c r="BX257" s="39">
        <f>IF(COUNTIF($C$2:C257,C257)=1,1,0)</f>
        <v>0</v>
      </c>
      <c r="BY257" s="39">
        <f t="shared" si="19"/>
        <v>0</v>
      </c>
      <c r="BZ257" s="39" t="b">
        <f t="shared" si="20"/>
        <v>0</v>
      </c>
      <c r="CA257" s="39" t="b">
        <f t="array" ref="CA257">ISNUMBER(SEARCH("Touch Screen",$AI257))</f>
        <v>0</v>
      </c>
      <c r="CB257" s="39" t="b">
        <f t="array" ref="CB257">ISNUMBER(SEARCH("Occupancy Sensor",$AI257))</f>
        <v>0</v>
      </c>
      <c r="CC257" s="39" t="b">
        <f t="array" ref="CC257">ISNUMBER(SEARCH("Full Network Connectivity",$AI257))</f>
        <v>0</v>
      </c>
      <c r="CD257" s="49">
        <f t="shared" si="21"/>
        <v>43.962060000000001</v>
      </c>
      <c r="CE257" s="50">
        <f t="shared" si="23"/>
        <v>1.4</v>
      </c>
      <c r="CF257" s="39">
        <f t="shared" si="22"/>
        <v>2</v>
      </c>
      <c r="CG257" s="49">
        <f>IF($BW257=1,($Q257*'2. Monitor Criteria'!$C$4)+('2. Monitor Criteria'!$D$4*'1. Data'!$CE257)+'2. Monitor Criteria'!$C$6,IF('1. Data'!$BW257=2,($Q257*'2. Monitor Criteria'!$C$4)+('2. Monitor Criteria'!$D$4*'1. Data'!$CE257)+'2. Monitor Criteria'!$D$6,IF('1. Data'!$BW257=5,($Q257*'2. Monitor Criteria'!$C$4)+('2. Monitor Criteria'!$D$4*'1. Data'!$CE257)+'2. Monitor Criteria'!$F$6,($Q257*'2. Monitor Criteria'!$C$4)+('2. Monitor Criteria'!$D$4*'1. Data'!$CE257)+'2. Monitor Criteria'!$E$6)))</f>
        <v>35.392850000000003</v>
      </c>
      <c r="CH257" s="51">
        <f>CD257-('2. Monitor Criteria'!$D$4*CE257)</f>
        <v>38.376060000000003</v>
      </c>
      <c r="CI257" s="49">
        <f>IF($BY257=0,CH257,IF($BY257=1,CH257-('2. Monitor Criteria'!$B$10*'1. Data'!CG257),CH257-('2. Monitor Criteria'!$C$10*'1. Data'!CG257)))</f>
        <v>38.376060000000003</v>
      </c>
      <c r="CJ257" s="51">
        <f>IF($CA257=TRUE,CI257-(CG257*'2. Monitor Criteria'!$E$10),CI257)</f>
        <v>38.376060000000003</v>
      </c>
      <c r="CK257" s="51">
        <f>IF($BZ257=TRUE,CJ257-('1. Data'!CG257*'2. Monitor Criteria'!$D$10),CJ257)</f>
        <v>38.376060000000003</v>
      </c>
    </row>
    <row r="258" spans="1:89" s="39" customFormat="1" ht="15.75" customHeight="1" x14ac:dyDescent="0.2">
      <c r="A258" s="39">
        <v>344</v>
      </c>
      <c r="B258" s="46" t="s">
        <v>483</v>
      </c>
      <c r="C258" s="46" t="s">
        <v>506</v>
      </c>
      <c r="D258" s="47">
        <v>42374</v>
      </c>
      <c r="E258" s="46" t="s">
        <v>74</v>
      </c>
      <c r="F258" s="46" t="s">
        <v>103</v>
      </c>
      <c r="G258" s="46" t="s">
        <v>1307</v>
      </c>
      <c r="H258" s="46" t="s">
        <v>75</v>
      </c>
      <c r="I258" s="46" t="s">
        <v>88</v>
      </c>
      <c r="J258" s="46" t="s">
        <v>103</v>
      </c>
      <c r="K258" s="46" t="s">
        <v>77</v>
      </c>
      <c r="L258" s="46" t="s">
        <v>103</v>
      </c>
      <c r="M258" s="48">
        <v>3000</v>
      </c>
      <c r="N258" s="48">
        <v>10.5</v>
      </c>
      <c r="O258" s="48">
        <v>18.7</v>
      </c>
      <c r="P258" s="48">
        <v>21.5</v>
      </c>
      <c r="Q258" s="48">
        <v>197.52</v>
      </c>
      <c r="R258" s="48">
        <v>1.78</v>
      </c>
      <c r="S258" s="48">
        <v>1080</v>
      </c>
      <c r="T258" s="48">
        <v>1920</v>
      </c>
      <c r="U258" s="48">
        <v>2.1</v>
      </c>
      <c r="V258" s="48">
        <v>10498</v>
      </c>
      <c r="W258" s="48">
        <v>60</v>
      </c>
      <c r="X258" s="48">
        <v>34</v>
      </c>
      <c r="Y258" s="46" t="s">
        <v>114</v>
      </c>
      <c r="Z258" s="46" t="s">
        <v>83</v>
      </c>
      <c r="AA258" s="46"/>
      <c r="AB258" s="46"/>
      <c r="AC258" s="46" t="s">
        <v>81</v>
      </c>
      <c r="AD258" s="46" t="s">
        <v>80</v>
      </c>
      <c r="AE258" s="46" t="s">
        <v>343</v>
      </c>
      <c r="AF258" s="46" t="s">
        <v>103</v>
      </c>
      <c r="AG258" s="46" t="s">
        <v>189</v>
      </c>
      <c r="AH258" s="46" t="s">
        <v>103</v>
      </c>
      <c r="AI258" s="46" t="s">
        <v>189</v>
      </c>
      <c r="AJ258" s="46" t="s">
        <v>189</v>
      </c>
      <c r="AK258" s="46" t="s">
        <v>84</v>
      </c>
      <c r="AL258" s="46" t="s">
        <v>103</v>
      </c>
      <c r="AM258" s="46" t="s">
        <v>83</v>
      </c>
      <c r="AN258" s="46" t="s">
        <v>83</v>
      </c>
      <c r="AO258" s="46" t="s">
        <v>83</v>
      </c>
      <c r="AP258" s="46" t="s">
        <v>91</v>
      </c>
      <c r="AQ258" s="46" t="s">
        <v>103</v>
      </c>
      <c r="AR258" s="46" t="s">
        <v>81</v>
      </c>
      <c r="AS258" s="46" t="s">
        <v>86</v>
      </c>
      <c r="AT258" s="46" t="s">
        <v>103</v>
      </c>
      <c r="AU258" s="48">
        <v>0</v>
      </c>
      <c r="AV258" s="46" t="s">
        <v>81</v>
      </c>
      <c r="AW258" s="46" t="s">
        <v>80</v>
      </c>
      <c r="AX258" s="48">
        <v>250</v>
      </c>
      <c r="AY258" s="48">
        <v>271</v>
      </c>
      <c r="AZ258" s="48">
        <v>216</v>
      </c>
      <c r="BA258" s="48">
        <v>200</v>
      </c>
      <c r="BB258" s="46"/>
      <c r="BC258" s="46"/>
      <c r="BD258" s="48">
        <v>15.4</v>
      </c>
      <c r="BE258" s="46"/>
      <c r="BF258" s="48">
        <v>0.7</v>
      </c>
      <c r="BG258" s="46"/>
      <c r="BH258" s="46"/>
      <c r="BI258" s="48">
        <v>0.19</v>
      </c>
      <c r="BJ258" s="48">
        <v>51.2</v>
      </c>
      <c r="BK258" s="48">
        <v>51.2</v>
      </c>
      <c r="BL258" s="48">
        <v>58.2</v>
      </c>
      <c r="BM258" s="46"/>
      <c r="BN258" s="46"/>
      <c r="BO258" s="48">
        <v>0.24</v>
      </c>
      <c r="BP258" s="48">
        <v>0.76</v>
      </c>
      <c r="BQ258" s="46"/>
      <c r="BR258" s="48">
        <v>15.4</v>
      </c>
      <c r="BS258" s="48">
        <v>51.54</v>
      </c>
      <c r="BT258" s="46"/>
      <c r="BU258" s="48">
        <v>0</v>
      </c>
      <c r="BV258" s="39">
        <v>344</v>
      </c>
      <c r="BW258" s="39">
        <f t="shared" ref="BW258:BW321" si="24">IF(Q258&lt;171,1,IF(Q258&lt;226,2,IF(Q258&lt;266,3,IF(Q258&lt;385,4,5))))</f>
        <v>2</v>
      </c>
      <c r="BX258" s="39">
        <f>IF(COUNTIF($C$2:C258,C258)=1,1,0)</f>
        <v>1</v>
      </c>
      <c r="BY258" s="39">
        <f t="shared" ref="BY258:BY321" si="25">IF(Z258="EPD I (32.9% CIE LUV/99% sRGB area or greater)",1,IF(Z258="EPD II (38.4 CIE LUV/99% Adobe RGB area or greater)",2,0))</f>
        <v>0</v>
      </c>
      <c r="BZ258" s="39" t="b">
        <f t="shared" ref="BZ258:BZ321" si="26">ISNUMBER(SEARCH("Automatic Brightness Control",AI258))</f>
        <v>0</v>
      </c>
      <c r="CA258" s="39" t="b">
        <f t="array" ref="CA258">ISNUMBER(SEARCH("Touch Screen",$AI258))</f>
        <v>1</v>
      </c>
      <c r="CB258" s="39" t="b">
        <f t="array" ref="CB258">ISNUMBER(SEARCH("Occupancy Sensor",$AI258))</f>
        <v>0</v>
      </c>
      <c r="CC258" s="39" t="b">
        <f t="array" ref="CC258">ISNUMBER(SEARCH("Full Network Connectivity",$AI258))</f>
        <v>0</v>
      </c>
      <c r="CD258" s="49">
        <f t="shared" ref="CD258:CD321" si="27">8.76*((0.65*BF258)+(0.35*BD258))</f>
        <v>51.202199999999998</v>
      </c>
      <c r="CE258" s="50">
        <f t="shared" si="23"/>
        <v>2.1</v>
      </c>
      <c r="CF258" s="39">
        <f t="shared" ref="CF258:CF321" si="28">IF(AND(U258&lt;=5, P258&lt;20),1,IF(AND(U258&lt;=5,P258&lt;23),2,IF(AND(U258&lt;=5,P258&lt;25),3,IF(AND(U258&lt;=5,P258&lt;30),4,IF(U258&lt;=5,5,IF(AND(U258&gt;5,P258&lt;20),6,IF(AND(U258&gt;5,P258&lt;23),7,IF(AND(U258&gt;5,P258&lt;25),8,IF(AND(U258&gt;5,P258&lt;30),9,10)))))))))</f>
        <v>2</v>
      </c>
      <c r="CG258" s="49">
        <f>IF($BW258=1,($Q258*'2. Monitor Criteria'!$C$4)+('2. Monitor Criteria'!$D$4*'1. Data'!$CE258)+'2. Monitor Criteria'!$C$6,IF('1. Data'!$BW258=2,($Q258*'2. Monitor Criteria'!$C$4)+('2. Monitor Criteria'!$D$4*'1. Data'!$CE258)+'2. Monitor Criteria'!$D$6,IF('1. Data'!$BW258=5,($Q258*'2. Monitor Criteria'!$C$4)+('2. Monitor Criteria'!$D$4*'1. Data'!$CE258)+'2. Monitor Criteria'!$F$6,($Q258*'2. Monitor Criteria'!$C$4)+('2. Monitor Criteria'!$D$4*'1. Data'!$CE258)+'2. Monitor Criteria'!$E$6)))</f>
        <v>42.683959999999999</v>
      </c>
      <c r="CH258" s="51">
        <f>CD258-('2. Monitor Criteria'!$D$4*CE258)</f>
        <v>42.8232</v>
      </c>
      <c r="CI258" s="49">
        <f>IF($BY258=0,CH258,IF($BY258=1,CH258-('2. Monitor Criteria'!$B$10*'1. Data'!CG258),CH258-('2. Monitor Criteria'!$C$10*'1. Data'!CG258)))</f>
        <v>42.8232</v>
      </c>
      <c r="CJ258" s="51">
        <f>IF($CA258=TRUE,CI258-(CG258*'2. Monitor Criteria'!$E$10),CI258)</f>
        <v>34.286408000000002</v>
      </c>
      <c r="CK258" s="51">
        <f>IF($BZ258=TRUE,CJ258-('1. Data'!CG258*'2. Monitor Criteria'!$D$10),CJ258)</f>
        <v>34.286408000000002</v>
      </c>
    </row>
    <row r="259" spans="1:89" s="39" customFormat="1" ht="15.75" customHeight="1" x14ac:dyDescent="0.2">
      <c r="A259" s="39">
        <v>345</v>
      </c>
      <c r="B259" s="46" t="s">
        <v>483</v>
      </c>
      <c r="C259" s="46" t="s">
        <v>507</v>
      </c>
      <c r="D259" s="47">
        <v>42163</v>
      </c>
      <c r="E259" s="46" t="s">
        <v>74</v>
      </c>
      <c r="F259" s="46" t="s">
        <v>103</v>
      </c>
      <c r="G259" s="46" t="s">
        <v>1307</v>
      </c>
      <c r="H259" s="46" t="s">
        <v>75</v>
      </c>
      <c r="I259" s="46" t="s">
        <v>76</v>
      </c>
      <c r="J259" s="46" t="s">
        <v>103</v>
      </c>
      <c r="K259" s="46" t="s">
        <v>77</v>
      </c>
      <c r="L259" s="46" t="s">
        <v>103</v>
      </c>
      <c r="M259" s="48">
        <v>1000</v>
      </c>
      <c r="N259" s="48">
        <v>10.5</v>
      </c>
      <c r="O259" s="48">
        <v>18.7</v>
      </c>
      <c r="P259" s="48">
        <v>21.5</v>
      </c>
      <c r="Q259" s="48">
        <v>197.6</v>
      </c>
      <c r="R259" s="48">
        <v>1.78</v>
      </c>
      <c r="S259" s="48">
        <v>1080</v>
      </c>
      <c r="T259" s="48">
        <v>1920</v>
      </c>
      <c r="U259" s="48">
        <v>2.1</v>
      </c>
      <c r="V259" s="48">
        <v>10494</v>
      </c>
      <c r="W259" s="48">
        <v>60</v>
      </c>
      <c r="X259" s="48">
        <v>32.5</v>
      </c>
      <c r="Y259" s="46" t="s">
        <v>83</v>
      </c>
      <c r="Z259" s="46" t="s">
        <v>83</v>
      </c>
      <c r="AA259" s="46"/>
      <c r="AB259" s="46"/>
      <c r="AC259" s="46" t="s">
        <v>81</v>
      </c>
      <c r="AD259" s="46" t="s">
        <v>80</v>
      </c>
      <c r="AE259" s="46" t="s">
        <v>508</v>
      </c>
      <c r="AF259" s="46" t="s">
        <v>103</v>
      </c>
      <c r="AG259" s="46" t="s">
        <v>83</v>
      </c>
      <c r="AH259" s="46" t="s">
        <v>103</v>
      </c>
      <c r="AI259" s="46" t="s">
        <v>83</v>
      </c>
      <c r="AJ259" s="46" t="s">
        <v>83</v>
      </c>
      <c r="AK259" s="46" t="s">
        <v>84</v>
      </c>
      <c r="AL259" s="46" t="s">
        <v>103</v>
      </c>
      <c r="AM259" s="46" t="s">
        <v>83</v>
      </c>
      <c r="AN259" s="46" t="s">
        <v>83</v>
      </c>
      <c r="AO259" s="46" t="s">
        <v>83</v>
      </c>
      <c r="AP259" s="46" t="s">
        <v>91</v>
      </c>
      <c r="AQ259" s="46" t="s">
        <v>103</v>
      </c>
      <c r="AR259" s="46" t="s">
        <v>81</v>
      </c>
      <c r="AS259" s="46" t="s">
        <v>86</v>
      </c>
      <c r="AT259" s="46" t="s">
        <v>103</v>
      </c>
      <c r="AU259" s="48">
        <v>0</v>
      </c>
      <c r="AV259" s="46" t="s">
        <v>81</v>
      </c>
      <c r="AW259" s="46" t="s">
        <v>81</v>
      </c>
      <c r="AX259" s="48">
        <v>250</v>
      </c>
      <c r="AY259" s="48">
        <v>234.6</v>
      </c>
      <c r="AZ259" s="48">
        <v>216.4</v>
      </c>
      <c r="BA259" s="48">
        <v>200</v>
      </c>
      <c r="BB259" s="46"/>
      <c r="BC259" s="46"/>
      <c r="BD259" s="48">
        <v>15.43</v>
      </c>
      <c r="BE259" s="46"/>
      <c r="BF259" s="48">
        <v>0.31</v>
      </c>
      <c r="BG259" s="48">
        <v>0.31</v>
      </c>
      <c r="BH259" s="46"/>
      <c r="BI259" s="48">
        <v>0.19</v>
      </c>
      <c r="BJ259" s="48">
        <v>49.06</v>
      </c>
      <c r="BK259" s="48">
        <v>49.06</v>
      </c>
      <c r="BL259" s="48">
        <v>50.6</v>
      </c>
      <c r="BM259" s="46"/>
      <c r="BN259" s="46"/>
      <c r="BO259" s="48">
        <v>0.22</v>
      </c>
      <c r="BP259" s="48">
        <v>0.32</v>
      </c>
      <c r="BQ259" s="48">
        <v>0.32</v>
      </c>
      <c r="BR259" s="48">
        <v>15.44</v>
      </c>
      <c r="BS259" s="48">
        <v>49.16</v>
      </c>
      <c r="BT259" s="46"/>
      <c r="BU259" s="48">
        <v>0</v>
      </c>
      <c r="BV259" s="39">
        <v>345</v>
      </c>
      <c r="BW259" s="39">
        <f t="shared" si="24"/>
        <v>2</v>
      </c>
      <c r="BX259" s="39">
        <f>IF(COUNTIF($C$2:C259,C259)=1,1,0)</f>
        <v>1</v>
      </c>
      <c r="BY259" s="39">
        <f t="shared" si="25"/>
        <v>0</v>
      </c>
      <c r="BZ259" s="39" t="b">
        <f t="shared" si="26"/>
        <v>0</v>
      </c>
      <c r="CA259" s="39" t="b">
        <f t="array" ref="CA259">ISNUMBER(SEARCH("Touch Screen",$AI259))</f>
        <v>0</v>
      </c>
      <c r="CB259" s="39" t="b">
        <f t="array" ref="CB259">ISNUMBER(SEARCH("Occupancy Sensor",$AI259))</f>
        <v>0</v>
      </c>
      <c r="CC259" s="39" t="b">
        <f t="array" ref="CC259">ISNUMBER(SEARCH("Full Network Connectivity",$AI259))</f>
        <v>0</v>
      </c>
      <c r="CD259" s="49">
        <f t="shared" si="27"/>
        <v>49.073519999999995</v>
      </c>
      <c r="CE259" s="50">
        <f t="shared" ref="CE259:CE322" si="29">U259</f>
        <v>2.1</v>
      </c>
      <c r="CF259" s="39">
        <f t="shared" si="28"/>
        <v>2</v>
      </c>
      <c r="CG259" s="49">
        <f>IF($BW259=1,($Q259*'2. Monitor Criteria'!$C$4)+('2. Monitor Criteria'!$D$4*'1. Data'!$CE259)+'2. Monitor Criteria'!$C$6,IF('1. Data'!$BW259=2,($Q259*'2. Monitor Criteria'!$C$4)+('2. Monitor Criteria'!$D$4*'1. Data'!$CE259)+'2. Monitor Criteria'!$D$6,IF('1. Data'!$BW259=5,($Q259*'2. Monitor Criteria'!$C$4)+('2. Monitor Criteria'!$D$4*'1. Data'!$CE259)+'2. Monitor Criteria'!$F$6,($Q259*'2. Monitor Criteria'!$C$4)+('2. Monitor Criteria'!$D$4*'1. Data'!$CE259)+'2. Monitor Criteria'!$E$6)))</f>
        <v>42.693800000000003</v>
      </c>
      <c r="CH259" s="51">
        <f>CD259-('2. Monitor Criteria'!$D$4*CE259)</f>
        <v>40.694519999999997</v>
      </c>
      <c r="CI259" s="49">
        <f>IF($BY259=0,CH259,IF($BY259=1,CH259-('2. Monitor Criteria'!$B$10*'1. Data'!CG259),CH259-('2. Monitor Criteria'!$C$10*'1. Data'!CG259)))</f>
        <v>40.694519999999997</v>
      </c>
      <c r="CJ259" s="51">
        <f>IF($CA259=TRUE,CI259-(CG259*'2. Monitor Criteria'!$E$10),CI259)</f>
        <v>40.694519999999997</v>
      </c>
      <c r="CK259" s="51">
        <f>IF($BZ259=TRUE,CJ259-('1. Data'!CG259*'2. Monitor Criteria'!$D$10),CJ259)</f>
        <v>40.694519999999997</v>
      </c>
    </row>
    <row r="260" spans="1:89" s="39" customFormat="1" ht="15.75" customHeight="1" x14ac:dyDescent="0.2">
      <c r="A260" s="39">
        <v>346</v>
      </c>
      <c r="B260" s="46" t="s">
        <v>483</v>
      </c>
      <c r="C260" s="46" t="s">
        <v>507</v>
      </c>
      <c r="D260" s="47">
        <v>42517</v>
      </c>
      <c r="E260" s="46" t="s">
        <v>74</v>
      </c>
      <c r="F260" s="46"/>
      <c r="G260" s="46" t="s">
        <v>1307</v>
      </c>
      <c r="H260" s="46" t="s">
        <v>75</v>
      </c>
      <c r="I260" s="46" t="s">
        <v>141</v>
      </c>
      <c r="J260" s="46"/>
      <c r="K260" s="46" t="s">
        <v>77</v>
      </c>
      <c r="L260" s="46"/>
      <c r="M260" s="48">
        <v>1000</v>
      </c>
      <c r="N260" s="48">
        <v>10.5</v>
      </c>
      <c r="O260" s="48">
        <v>18.7</v>
      </c>
      <c r="P260" s="48">
        <v>21.5</v>
      </c>
      <c r="Q260" s="48">
        <v>197.6</v>
      </c>
      <c r="R260" s="48">
        <v>1.78</v>
      </c>
      <c r="S260" s="48">
        <v>1080</v>
      </c>
      <c r="T260" s="48">
        <v>1920</v>
      </c>
      <c r="U260" s="48">
        <v>2.1</v>
      </c>
      <c r="V260" s="48">
        <v>10494</v>
      </c>
      <c r="W260" s="48">
        <v>60</v>
      </c>
      <c r="X260" s="48">
        <v>32.5</v>
      </c>
      <c r="Y260" s="46" t="s">
        <v>78</v>
      </c>
      <c r="Z260" s="46" t="s">
        <v>83</v>
      </c>
      <c r="AA260" s="46"/>
      <c r="AB260" s="46"/>
      <c r="AC260" s="46" t="s">
        <v>81</v>
      </c>
      <c r="AD260" s="46" t="s">
        <v>81</v>
      </c>
      <c r="AE260" s="46" t="s">
        <v>208</v>
      </c>
      <c r="AF260" s="46"/>
      <c r="AG260" s="46" t="s">
        <v>83</v>
      </c>
      <c r="AH260" s="46"/>
      <c r="AI260" s="46" t="s">
        <v>83</v>
      </c>
      <c r="AJ260" s="46" t="s">
        <v>83</v>
      </c>
      <c r="AK260" s="46" t="s">
        <v>84</v>
      </c>
      <c r="AL260" s="46"/>
      <c r="AM260" s="46" t="s">
        <v>83</v>
      </c>
      <c r="AN260" s="46" t="s">
        <v>83</v>
      </c>
      <c r="AO260" s="46" t="s">
        <v>83</v>
      </c>
      <c r="AP260" s="46" t="s">
        <v>91</v>
      </c>
      <c r="AQ260" s="46"/>
      <c r="AR260" s="46" t="s">
        <v>81</v>
      </c>
      <c r="AS260" s="46" t="s">
        <v>86</v>
      </c>
      <c r="AT260" s="46"/>
      <c r="AU260" s="48">
        <v>1</v>
      </c>
      <c r="AV260" s="46" t="s">
        <v>81</v>
      </c>
      <c r="AW260" s="46" t="s">
        <v>80</v>
      </c>
      <c r="AX260" s="48">
        <v>250</v>
      </c>
      <c r="AY260" s="48">
        <v>204.7</v>
      </c>
      <c r="AZ260" s="48">
        <v>175.3</v>
      </c>
      <c r="BA260" s="48">
        <v>200</v>
      </c>
      <c r="BB260" s="46"/>
      <c r="BC260" s="46"/>
      <c r="BD260" s="48">
        <v>14.97</v>
      </c>
      <c r="BE260" s="46"/>
      <c r="BF260" s="48">
        <v>0.28000000000000003</v>
      </c>
      <c r="BG260" s="46"/>
      <c r="BH260" s="46"/>
      <c r="BI260" s="48">
        <v>0.1</v>
      </c>
      <c r="BJ260" s="48">
        <v>47.48</v>
      </c>
      <c r="BK260" s="48">
        <v>47.48</v>
      </c>
      <c r="BL260" s="48">
        <v>50.59</v>
      </c>
      <c r="BM260" s="46"/>
      <c r="BN260" s="46"/>
      <c r="BO260" s="48">
        <v>0.12</v>
      </c>
      <c r="BP260" s="48">
        <v>0.3</v>
      </c>
      <c r="BQ260" s="46"/>
      <c r="BR260" s="48">
        <v>15.08</v>
      </c>
      <c r="BS260" s="48">
        <v>47.96</v>
      </c>
      <c r="BT260" s="46"/>
      <c r="BU260" s="48">
        <v>0</v>
      </c>
      <c r="BV260" s="39">
        <v>346</v>
      </c>
      <c r="BW260" s="39">
        <f t="shared" si="24"/>
        <v>2</v>
      </c>
      <c r="BX260" s="39">
        <f>IF(COUNTIF($C$2:C260,C260)=1,1,0)</f>
        <v>0</v>
      </c>
      <c r="BY260" s="39">
        <f t="shared" si="25"/>
        <v>0</v>
      </c>
      <c r="BZ260" s="39" t="b">
        <f t="shared" si="26"/>
        <v>0</v>
      </c>
      <c r="CA260" s="39" t="b">
        <f t="array" ref="CA260">ISNUMBER(SEARCH("Touch Screen",$AI260))</f>
        <v>0</v>
      </c>
      <c r="CB260" s="39" t="b">
        <f t="array" ref="CB260">ISNUMBER(SEARCH("Occupancy Sensor",$AI260))</f>
        <v>0</v>
      </c>
      <c r="CC260" s="39" t="b">
        <f t="array" ref="CC260">ISNUMBER(SEARCH("Full Network Connectivity",$AI260))</f>
        <v>0</v>
      </c>
      <c r="CD260" s="49">
        <f t="shared" si="27"/>
        <v>47.492339999999999</v>
      </c>
      <c r="CE260" s="50">
        <f t="shared" si="29"/>
        <v>2.1</v>
      </c>
      <c r="CF260" s="39">
        <f t="shared" si="28"/>
        <v>2</v>
      </c>
      <c r="CG260" s="49">
        <f>IF($BW260=1,($Q260*'2. Monitor Criteria'!$C$4)+('2. Monitor Criteria'!$D$4*'1. Data'!$CE260)+'2. Monitor Criteria'!$C$6,IF('1. Data'!$BW260=2,($Q260*'2. Monitor Criteria'!$C$4)+('2. Monitor Criteria'!$D$4*'1. Data'!$CE260)+'2. Monitor Criteria'!$D$6,IF('1. Data'!$BW260=5,($Q260*'2. Monitor Criteria'!$C$4)+('2. Monitor Criteria'!$D$4*'1. Data'!$CE260)+'2. Monitor Criteria'!$F$6,($Q260*'2. Monitor Criteria'!$C$4)+('2. Monitor Criteria'!$D$4*'1. Data'!$CE260)+'2. Monitor Criteria'!$E$6)))</f>
        <v>42.693800000000003</v>
      </c>
      <c r="CH260" s="51">
        <f>CD260-('2. Monitor Criteria'!$D$4*CE260)</f>
        <v>39.113339999999994</v>
      </c>
      <c r="CI260" s="49">
        <f>IF($BY260=0,CH260,IF($BY260=1,CH260-('2. Monitor Criteria'!$B$10*'1. Data'!CG260),CH260-('2. Monitor Criteria'!$C$10*'1. Data'!CG260)))</f>
        <v>39.113339999999994</v>
      </c>
      <c r="CJ260" s="51">
        <f>IF($CA260=TRUE,CI260-(CG260*'2. Monitor Criteria'!$E$10),CI260)</f>
        <v>39.113339999999994</v>
      </c>
      <c r="CK260" s="51">
        <f>IF($BZ260=TRUE,CJ260-('1. Data'!CG260*'2. Monitor Criteria'!$D$10),CJ260)</f>
        <v>39.113339999999994</v>
      </c>
    </row>
    <row r="261" spans="1:89" s="39" customFormat="1" ht="15.75" customHeight="1" x14ac:dyDescent="0.2">
      <c r="A261" s="39">
        <v>347</v>
      </c>
      <c r="B261" s="46" t="s">
        <v>483</v>
      </c>
      <c r="C261" s="46" t="s">
        <v>1185</v>
      </c>
      <c r="D261" s="47">
        <v>42917</v>
      </c>
      <c r="E261" s="46" t="s">
        <v>74</v>
      </c>
      <c r="F261" s="46" t="s">
        <v>103</v>
      </c>
      <c r="G261" s="46" t="s">
        <v>1307</v>
      </c>
      <c r="H261" s="46" t="s">
        <v>75</v>
      </c>
      <c r="I261" s="46" t="s">
        <v>76</v>
      </c>
      <c r="J261" s="46" t="s">
        <v>103</v>
      </c>
      <c r="K261" s="46" t="s">
        <v>77</v>
      </c>
      <c r="L261" s="46" t="s">
        <v>103</v>
      </c>
      <c r="M261" s="48">
        <v>1000</v>
      </c>
      <c r="N261" s="48">
        <v>10.5</v>
      </c>
      <c r="O261" s="48">
        <v>18.7</v>
      </c>
      <c r="P261" s="48">
        <v>21.5</v>
      </c>
      <c r="Q261" s="48">
        <v>197.6</v>
      </c>
      <c r="R261" s="48">
        <v>1.78</v>
      </c>
      <c r="S261" s="48">
        <v>1080</v>
      </c>
      <c r="T261" s="48">
        <v>1920</v>
      </c>
      <c r="U261" s="48">
        <v>2.1</v>
      </c>
      <c r="V261" s="48">
        <v>10494</v>
      </c>
      <c r="W261" s="48">
        <v>60</v>
      </c>
      <c r="X261" s="48">
        <v>32.700000000000003</v>
      </c>
      <c r="Y261" s="46" t="s">
        <v>114</v>
      </c>
      <c r="Z261" s="46" t="s">
        <v>83</v>
      </c>
      <c r="AA261" s="46"/>
      <c r="AB261" s="46"/>
      <c r="AC261" s="46" t="s">
        <v>81</v>
      </c>
      <c r="AD261" s="46" t="s">
        <v>81</v>
      </c>
      <c r="AE261" s="46" t="s">
        <v>355</v>
      </c>
      <c r="AF261" s="46" t="s">
        <v>103</v>
      </c>
      <c r="AG261" s="46" t="s">
        <v>83</v>
      </c>
      <c r="AH261" s="46" t="s">
        <v>103</v>
      </c>
      <c r="AI261" s="46" t="s">
        <v>83</v>
      </c>
      <c r="AJ261" s="46" t="s">
        <v>83</v>
      </c>
      <c r="AK261" s="46" t="s">
        <v>84</v>
      </c>
      <c r="AL261" s="46" t="s">
        <v>103</v>
      </c>
      <c r="AM261" s="46" t="s">
        <v>83</v>
      </c>
      <c r="AN261" s="46" t="s">
        <v>83</v>
      </c>
      <c r="AO261" s="46" t="s">
        <v>83</v>
      </c>
      <c r="AP261" s="46" t="s">
        <v>91</v>
      </c>
      <c r="AQ261" s="46" t="s">
        <v>103</v>
      </c>
      <c r="AR261" s="46" t="s">
        <v>81</v>
      </c>
      <c r="AS261" s="46" t="s">
        <v>86</v>
      </c>
      <c r="AT261" s="46" t="s">
        <v>103</v>
      </c>
      <c r="AU261" s="48">
        <v>0</v>
      </c>
      <c r="AV261" s="46" t="s">
        <v>81</v>
      </c>
      <c r="AW261" s="46" t="s">
        <v>81</v>
      </c>
      <c r="AX261" s="48">
        <v>250</v>
      </c>
      <c r="AY261" s="48">
        <v>262.89999999999998</v>
      </c>
      <c r="AZ261" s="48">
        <v>218.9</v>
      </c>
      <c r="BA261" s="48">
        <v>200</v>
      </c>
      <c r="BB261" s="46"/>
      <c r="BC261" s="46"/>
      <c r="BD261" s="48">
        <v>15.39</v>
      </c>
      <c r="BE261" s="46"/>
      <c r="BF261" s="48">
        <v>0.45</v>
      </c>
      <c r="BG261" s="48">
        <v>0.45</v>
      </c>
      <c r="BH261" s="46"/>
      <c r="BI261" s="48">
        <v>0.13</v>
      </c>
      <c r="BJ261" s="48">
        <v>49.75</v>
      </c>
      <c r="BK261" s="48">
        <v>49.75</v>
      </c>
      <c r="BL261" s="48">
        <v>50.6</v>
      </c>
      <c r="BM261" s="46"/>
      <c r="BN261" s="46"/>
      <c r="BO261" s="48">
        <v>0.17</v>
      </c>
      <c r="BP261" s="48">
        <v>0.5</v>
      </c>
      <c r="BQ261" s="48">
        <v>0.5</v>
      </c>
      <c r="BR261" s="48">
        <v>15.52</v>
      </c>
      <c r="BS261" s="48">
        <v>50.42</v>
      </c>
      <c r="BT261" s="46"/>
      <c r="BU261" s="48">
        <v>0</v>
      </c>
      <c r="BV261" s="39">
        <v>347</v>
      </c>
      <c r="BW261" s="39">
        <f t="shared" si="24"/>
        <v>2</v>
      </c>
      <c r="BX261" s="39">
        <f>IF(COUNTIF($C$2:C261,C261)=1,1,0)</f>
        <v>1</v>
      </c>
      <c r="BY261" s="39">
        <f t="shared" si="25"/>
        <v>0</v>
      </c>
      <c r="BZ261" s="39" t="b">
        <f t="shared" si="26"/>
        <v>0</v>
      </c>
      <c r="CA261" s="39" t="b">
        <f t="array" ref="CA261">ISNUMBER(SEARCH("Touch Screen",$AI261))</f>
        <v>0</v>
      </c>
      <c r="CB261" s="39" t="b">
        <f t="array" ref="CB261">ISNUMBER(SEARCH("Occupancy Sensor",$AI261))</f>
        <v>0</v>
      </c>
      <c r="CC261" s="39" t="b">
        <f t="array" ref="CC261">ISNUMBER(SEARCH("Full Network Connectivity",$AI261))</f>
        <v>0</v>
      </c>
      <c r="CD261" s="49">
        <f t="shared" si="27"/>
        <v>49.748040000000003</v>
      </c>
      <c r="CE261" s="50">
        <f t="shared" si="29"/>
        <v>2.1</v>
      </c>
      <c r="CF261" s="39">
        <f t="shared" si="28"/>
        <v>2</v>
      </c>
      <c r="CG261" s="49">
        <f>IF($BW261=1,($Q261*'2. Monitor Criteria'!$C$4)+('2. Monitor Criteria'!$D$4*'1. Data'!$CE261)+'2. Monitor Criteria'!$C$6,IF('1. Data'!$BW261=2,($Q261*'2. Monitor Criteria'!$C$4)+('2. Monitor Criteria'!$D$4*'1. Data'!$CE261)+'2. Monitor Criteria'!$D$6,IF('1. Data'!$BW261=5,($Q261*'2. Monitor Criteria'!$C$4)+('2. Monitor Criteria'!$D$4*'1. Data'!$CE261)+'2. Monitor Criteria'!$F$6,($Q261*'2. Monitor Criteria'!$C$4)+('2. Monitor Criteria'!$D$4*'1. Data'!$CE261)+'2. Monitor Criteria'!$E$6)))</f>
        <v>42.693800000000003</v>
      </c>
      <c r="CH261" s="51">
        <f>CD261-('2. Monitor Criteria'!$D$4*CE261)</f>
        <v>41.369039999999998</v>
      </c>
      <c r="CI261" s="49">
        <f>IF($BY261=0,CH261,IF($BY261=1,CH261-('2. Monitor Criteria'!$B$10*'1. Data'!CG261),CH261-('2. Monitor Criteria'!$C$10*'1. Data'!CG261)))</f>
        <v>41.369039999999998</v>
      </c>
      <c r="CJ261" s="51">
        <f>IF($CA261=TRUE,CI261-(CG261*'2. Monitor Criteria'!$E$10),CI261)</f>
        <v>41.369039999999998</v>
      </c>
      <c r="CK261" s="51">
        <f>IF($BZ261=TRUE,CJ261-('1. Data'!CG261*'2. Monitor Criteria'!$D$10),CJ261)</f>
        <v>41.369039999999998</v>
      </c>
    </row>
    <row r="262" spans="1:89" s="39" customFormat="1" ht="15.75" customHeight="1" x14ac:dyDescent="0.2">
      <c r="A262" s="39">
        <v>348</v>
      </c>
      <c r="B262" s="46" t="s">
        <v>483</v>
      </c>
      <c r="C262" s="46" t="s">
        <v>1185</v>
      </c>
      <c r="D262" s="47">
        <v>42856</v>
      </c>
      <c r="E262" s="46" t="s">
        <v>74</v>
      </c>
      <c r="F262" s="46"/>
      <c r="G262" s="46" t="s">
        <v>1307</v>
      </c>
      <c r="H262" s="46" t="s">
        <v>75</v>
      </c>
      <c r="I262" s="46" t="s">
        <v>76</v>
      </c>
      <c r="J262" s="46"/>
      <c r="K262" s="46" t="s">
        <v>77</v>
      </c>
      <c r="L262" s="46"/>
      <c r="M262" s="48">
        <v>1000</v>
      </c>
      <c r="N262" s="48">
        <v>10.5</v>
      </c>
      <c r="O262" s="48">
        <v>18.7</v>
      </c>
      <c r="P262" s="48">
        <v>21.5</v>
      </c>
      <c r="Q262" s="48">
        <v>197.52</v>
      </c>
      <c r="R262" s="48">
        <v>1.78</v>
      </c>
      <c r="S262" s="48">
        <v>1080</v>
      </c>
      <c r="T262" s="48">
        <v>1920</v>
      </c>
      <c r="U262" s="48">
        <v>2.1</v>
      </c>
      <c r="V262" s="48">
        <v>10498</v>
      </c>
      <c r="W262" s="48">
        <v>60</v>
      </c>
      <c r="X262" s="48">
        <v>0.3</v>
      </c>
      <c r="Y262" s="46" t="s">
        <v>78</v>
      </c>
      <c r="Z262" s="46" t="s">
        <v>83</v>
      </c>
      <c r="AA262" s="46"/>
      <c r="AB262" s="46"/>
      <c r="AC262" s="46" t="s">
        <v>81</v>
      </c>
      <c r="AD262" s="46" t="s">
        <v>80</v>
      </c>
      <c r="AE262" s="46" t="s">
        <v>355</v>
      </c>
      <c r="AF262" s="46"/>
      <c r="AG262" s="46" t="s">
        <v>83</v>
      </c>
      <c r="AH262" s="46"/>
      <c r="AI262" s="46" t="s">
        <v>83</v>
      </c>
      <c r="AJ262" s="46" t="s">
        <v>83</v>
      </c>
      <c r="AK262" s="46" t="s">
        <v>84</v>
      </c>
      <c r="AL262" s="46"/>
      <c r="AM262" s="46" t="s">
        <v>83</v>
      </c>
      <c r="AN262" s="46" t="s">
        <v>83</v>
      </c>
      <c r="AO262" s="46" t="s">
        <v>83</v>
      </c>
      <c r="AP262" s="46" t="s">
        <v>91</v>
      </c>
      <c r="AQ262" s="46"/>
      <c r="AR262" s="46" t="s">
        <v>81</v>
      </c>
      <c r="AS262" s="46" t="s">
        <v>86</v>
      </c>
      <c r="AT262" s="46"/>
      <c r="AU262" s="48">
        <v>1</v>
      </c>
      <c r="AV262" s="46" t="s">
        <v>81</v>
      </c>
      <c r="AW262" s="46" t="s">
        <v>81</v>
      </c>
      <c r="AX262" s="48">
        <v>250</v>
      </c>
      <c r="AY262" s="48">
        <v>297.8</v>
      </c>
      <c r="AZ262" s="48">
        <v>217.7</v>
      </c>
      <c r="BA262" s="48">
        <v>200</v>
      </c>
      <c r="BB262" s="46"/>
      <c r="BC262" s="46"/>
      <c r="BD262" s="48">
        <v>13.27</v>
      </c>
      <c r="BE262" s="46"/>
      <c r="BF262" s="48">
        <v>0.19</v>
      </c>
      <c r="BG262" s="46"/>
      <c r="BH262" s="46"/>
      <c r="BI262" s="48">
        <v>0.17</v>
      </c>
      <c r="BJ262" s="48">
        <v>41.77</v>
      </c>
      <c r="BK262" s="48">
        <v>41.77</v>
      </c>
      <c r="BL262" s="48">
        <v>50.6</v>
      </c>
      <c r="BM262" s="46"/>
      <c r="BN262" s="46"/>
      <c r="BO262" s="48">
        <v>0.2</v>
      </c>
      <c r="BP262" s="48">
        <v>0.24</v>
      </c>
      <c r="BQ262" s="46"/>
      <c r="BR262" s="48">
        <v>13.54</v>
      </c>
      <c r="BS262" s="48">
        <v>42.88</v>
      </c>
      <c r="BT262" s="46"/>
      <c r="BU262" s="48">
        <v>0</v>
      </c>
      <c r="BV262" s="39">
        <v>348</v>
      </c>
      <c r="BW262" s="39">
        <f t="shared" si="24"/>
        <v>2</v>
      </c>
      <c r="BX262" s="39">
        <f>IF(COUNTIF($C$2:C262,C262)=1,1,0)</f>
        <v>0</v>
      </c>
      <c r="BY262" s="39">
        <f t="shared" si="25"/>
        <v>0</v>
      </c>
      <c r="BZ262" s="39" t="b">
        <f t="shared" si="26"/>
        <v>0</v>
      </c>
      <c r="CA262" s="39" t="b">
        <f t="array" ref="CA262">ISNUMBER(SEARCH("Touch Screen",$AI262))</f>
        <v>0</v>
      </c>
      <c r="CB262" s="39" t="b">
        <f t="array" ref="CB262">ISNUMBER(SEARCH("Occupancy Sensor",$AI262))</f>
        <v>0</v>
      </c>
      <c r="CC262" s="39" t="b">
        <f t="array" ref="CC262">ISNUMBER(SEARCH("Full Network Connectivity",$AI262))</f>
        <v>0</v>
      </c>
      <c r="CD262" s="49">
        <f t="shared" si="27"/>
        <v>41.767679999999999</v>
      </c>
      <c r="CE262" s="50">
        <f t="shared" si="29"/>
        <v>2.1</v>
      </c>
      <c r="CF262" s="39">
        <f t="shared" si="28"/>
        <v>2</v>
      </c>
      <c r="CG262" s="49">
        <f>IF($BW262=1,($Q262*'2. Monitor Criteria'!$C$4)+('2. Monitor Criteria'!$D$4*'1. Data'!$CE262)+'2. Monitor Criteria'!$C$6,IF('1. Data'!$BW262=2,($Q262*'2. Monitor Criteria'!$C$4)+('2. Monitor Criteria'!$D$4*'1. Data'!$CE262)+'2. Monitor Criteria'!$D$6,IF('1. Data'!$BW262=5,($Q262*'2. Monitor Criteria'!$C$4)+('2. Monitor Criteria'!$D$4*'1. Data'!$CE262)+'2. Monitor Criteria'!$F$6,($Q262*'2. Monitor Criteria'!$C$4)+('2. Monitor Criteria'!$D$4*'1. Data'!$CE262)+'2. Monitor Criteria'!$E$6)))</f>
        <v>42.683959999999999</v>
      </c>
      <c r="CH262" s="51">
        <f>CD262-('2. Monitor Criteria'!$D$4*CE262)</f>
        <v>33.388679999999994</v>
      </c>
      <c r="CI262" s="49">
        <f>IF($BY262=0,CH262,IF($BY262=1,CH262-('2. Monitor Criteria'!$B$10*'1. Data'!CG262),CH262-('2. Monitor Criteria'!$C$10*'1. Data'!CG262)))</f>
        <v>33.388679999999994</v>
      </c>
      <c r="CJ262" s="51">
        <f>IF($CA262=TRUE,CI262-(CG262*'2. Monitor Criteria'!$E$10),CI262)</f>
        <v>33.388679999999994</v>
      </c>
      <c r="CK262" s="51">
        <f>IF($BZ262=TRUE,CJ262-('1. Data'!CG262*'2. Monitor Criteria'!$D$10),CJ262)</f>
        <v>33.388679999999994</v>
      </c>
    </row>
    <row r="263" spans="1:89" s="39" customFormat="1" ht="15.75" customHeight="1" x14ac:dyDescent="0.2">
      <c r="A263" s="39">
        <v>349</v>
      </c>
      <c r="B263" s="46" t="s">
        <v>483</v>
      </c>
      <c r="C263" s="46" t="s">
        <v>509</v>
      </c>
      <c r="D263" s="47">
        <v>42623</v>
      </c>
      <c r="E263" s="46" t="s">
        <v>74</v>
      </c>
      <c r="F263" s="46" t="s">
        <v>510</v>
      </c>
      <c r="G263" s="46" t="s">
        <v>1307</v>
      </c>
      <c r="H263" s="46" t="s">
        <v>75</v>
      </c>
      <c r="I263" s="46" t="s">
        <v>85</v>
      </c>
      <c r="J263" s="46" t="s">
        <v>119</v>
      </c>
      <c r="K263" s="46" t="s">
        <v>77</v>
      </c>
      <c r="L263" s="46" t="s">
        <v>103</v>
      </c>
      <c r="M263" s="48">
        <v>1000</v>
      </c>
      <c r="N263" s="48">
        <v>11.3</v>
      </c>
      <c r="O263" s="48">
        <v>20.100000000000001</v>
      </c>
      <c r="P263" s="48">
        <v>23</v>
      </c>
      <c r="Q263" s="48">
        <v>226.05</v>
      </c>
      <c r="R263" s="48">
        <v>1.78</v>
      </c>
      <c r="S263" s="48">
        <v>1080</v>
      </c>
      <c r="T263" s="48">
        <v>1920</v>
      </c>
      <c r="U263" s="48">
        <v>2.1</v>
      </c>
      <c r="V263" s="48">
        <v>9173</v>
      </c>
      <c r="W263" s="48">
        <v>60</v>
      </c>
      <c r="X263" s="48">
        <v>33.200000000000003</v>
      </c>
      <c r="Y263" s="46" t="s">
        <v>78</v>
      </c>
      <c r="Z263" s="46" t="s">
        <v>83</v>
      </c>
      <c r="AA263" s="46"/>
      <c r="AB263" s="46"/>
      <c r="AC263" s="46" t="s">
        <v>81</v>
      </c>
      <c r="AD263" s="46" t="s">
        <v>80</v>
      </c>
      <c r="AE263" s="46" t="s">
        <v>355</v>
      </c>
      <c r="AF263" s="46" t="s">
        <v>103</v>
      </c>
      <c r="AG263" s="46" t="s">
        <v>189</v>
      </c>
      <c r="AH263" s="46" t="s">
        <v>103</v>
      </c>
      <c r="AI263" s="46" t="s">
        <v>189</v>
      </c>
      <c r="AJ263" s="46" t="s">
        <v>83</v>
      </c>
      <c r="AK263" s="46" t="s">
        <v>84</v>
      </c>
      <c r="AL263" s="46" t="s">
        <v>103</v>
      </c>
      <c r="AM263" s="46" t="s">
        <v>83</v>
      </c>
      <c r="AN263" s="46" t="s">
        <v>83</v>
      </c>
      <c r="AO263" s="46" t="s">
        <v>83</v>
      </c>
      <c r="AP263" s="46" t="s">
        <v>91</v>
      </c>
      <c r="AQ263" s="46" t="s">
        <v>103</v>
      </c>
      <c r="AR263" s="46" t="s">
        <v>81</v>
      </c>
      <c r="AS263" s="46" t="s">
        <v>86</v>
      </c>
      <c r="AT263" s="46" t="s">
        <v>103</v>
      </c>
      <c r="AU263" s="48">
        <v>0</v>
      </c>
      <c r="AV263" s="46" t="s">
        <v>81</v>
      </c>
      <c r="AW263" s="46" t="s">
        <v>80</v>
      </c>
      <c r="AX263" s="48">
        <v>230</v>
      </c>
      <c r="AY263" s="48">
        <v>230</v>
      </c>
      <c r="AZ263" s="48">
        <v>205</v>
      </c>
      <c r="BA263" s="48">
        <v>200</v>
      </c>
      <c r="BB263" s="46"/>
      <c r="BC263" s="46"/>
      <c r="BD263" s="48">
        <v>18</v>
      </c>
      <c r="BE263" s="46"/>
      <c r="BF263" s="48">
        <v>0.41</v>
      </c>
      <c r="BG263" s="46"/>
      <c r="BH263" s="46"/>
      <c r="BI263" s="48">
        <v>0.18</v>
      </c>
      <c r="BJ263" s="48">
        <v>57.52</v>
      </c>
      <c r="BK263" s="48">
        <v>57.52</v>
      </c>
      <c r="BL263" s="48">
        <v>58.4</v>
      </c>
      <c r="BM263" s="46"/>
      <c r="BN263" s="46"/>
      <c r="BO263" s="48">
        <v>0.28000000000000003</v>
      </c>
      <c r="BP263" s="48">
        <v>0.45</v>
      </c>
      <c r="BQ263" s="46"/>
      <c r="BR263" s="48">
        <v>18.190000000000001</v>
      </c>
      <c r="BS263" s="48">
        <v>58.33</v>
      </c>
      <c r="BT263" s="46"/>
      <c r="BU263" s="48">
        <v>0</v>
      </c>
      <c r="BV263" s="39">
        <v>349</v>
      </c>
      <c r="BW263" s="39">
        <f t="shared" si="24"/>
        <v>3</v>
      </c>
      <c r="BX263" s="39">
        <f>IF(COUNTIF($C$2:C263,C263)=1,1,0)</f>
        <v>1</v>
      </c>
      <c r="BY263" s="39">
        <f t="shared" si="25"/>
        <v>0</v>
      </c>
      <c r="BZ263" s="39" t="b">
        <f t="shared" si="26"/>
        <v>0</v>
      </c>
      <c r="CA263" s="39" t="b">
        <f t="array" ref="CA263">ISNUMBER(SEARCH("Touch Screen",$AI263))</f>
        <v>1</v>
      </c>
      <c r="CB263" s="39" t="b">
        <f t="array" ref="CB263">ISNUMBER(SEARCH("Occupancy Sensor",$AI263))</f>
        <v>0</v>
      </c>
      <c r="CC263" s="39" t="b">
        <f t="array" ref="CC263">ISNUMBER(SEARCH("Full Network Connectivity",$AI263))</f>
        <v>0</v>
      </c>
      <c r="CD263" s="49">
        <f t="shared" si="27"/>
        <v>57.522539999999992</v>
      </c>
      <c r="CE263" s="50">
        <f t="shared" si="29"/>
        <v>2.1</v>
      </c>
      <c r="CF263" s="39">
        <f t="shared" si="28"/>
        <v>3</v>
      </c>
      <c r="CG263" s="49">
        <f>IF($BW263=1,($Q263*'2. Monitor Criteria'!$C$4)+('2. Monitor Criteria'!$D$4*'1. Data'!$CE263)+'2. Monitor Criteria'!$C$6,IF('1. Data'!$BW263=2,($Q263*'2. Monitor Criteria'!$C$4)+('2. Monitor Criteria'!$D$4*'1. Data'!$CE263)+'2. Monitor Criteria'!$D$6,IF('1. Data'!$BW263=5,($Q263*'2. Monitor Criteria'!$C$4)+('2. Monitor Criteria'!$D$4*'1. Data'!$CE263)+'2. Monitor Criteria'!$F$6,($Q263*'2. Monitor Criteria'!$C$4)+('2. Monitor Criteria'!$D$4*'1. Data'!$CE263)+'2. Monitor Criteria'!$E$6)))</f>
        <v>44.663150000000002</v>
      </c>
      <c r="CH263" s="51">
        <f>CD263-('2. Monitor Criteria'!$D$4*CE263)</f>
        <v>49.143539999999987</v>
      </c>
      <c r="CI263" s="49">
        <f>IF($BY263=0,CH263,IF($BY263=1,CH263-('2. Monitor Criteria'!$B$10*'1. Data'!CG263),CH263-('2. Monitor Criteria'!$C$10*'1. Data'!CG263)))</f>
        <v>49.143539999999987</v>
      </c>
      <c r="CJ263" s="51">
        <f>IF($CA263=TRUE,CI263-(CG263*'2. Monitor Criteria'!$E$10),CI263)</f>
        <v>40.210909999999984</v>
      </c>
      <c r="CK263" s="51">
        <f>IF($BZ263=TRUE,CJ263-('1. Data'!CG263*'2. Monitor Criteria'!$D$10),CJ263)</f>
        <v>40.210909999999984</v>
      </c>
    </row>
    <row r="264" spans="1:89" s="39" customFormat="1" ht="15.75" customHeight="1" x14ac:dyDescent="0.2">
      <c r="A264" s="39">
        <v>350</v>
      </c>
      <c r="B264" s="46" t="s">
        <v>483</v>
      </c>
      <c r="C264" s="46" t="s">
        <v>511</v>
      </c>
      <c r="D264" s="47">
        <v>42374</v>
      </c>
      <c r="E264" s="46" t="s">
        <v>74</v>
      </c>
      <c r="F264" s="46" t="s">
        <v>103</v>
      </c>
      <c r="G264" s="46" t="s">
        <v>1307</v>
      </c>
      <c r="H264" s="46" t="s">
        <v>75</v>
      </c>
      <c r="I264" s="46" t="s">
        <v>88</v>
      </c>
      <c r="J264" s="46" t="s">
        <v>103</v>
      </c>
      <c r="K264" s="46" t="s">
        <v>77</v>
      </c>
      <c r="L264" s="46" t="s">
        <v>103</v>
      </c>
      <c r="M264" s="48">
        <v>1000</v>
      </c>
      <c r="N264" s="48">
        <v>11.3</v>
      </c>
      <c r="O264" s="48">
        <v>20.100000000000001</v>
      </c>
      <c r="P264" s="48">
        <v>23</v>
      </c>
      <c r="Q264" s="48">
        <v>226.16</v>
      </c>
      <c r="R264" s="48">
        <v>1.78</v>
      </c>
      <c r="S264" s="48">
        <v>1080</v>
      </c>
      <c r="T264" s="48">
        <v>1920</v>
      </c>
      <c r="U264" s="48">
        <v>2.1</v>
      </c>
      <c r="V264" s="48">
        <v>9169</v>
      </c>
      <c r="W264" s="48">
        <v>60</v>
      </c>
      <c r="X264" s="48">
        <v>33.200000000000003</v>
      </c>
      <c r="Y264" s="46" t="s">
        <v>114</v>
      </c>
      <c r="Z264" s="46" t="s">
        <v>83</v>
      </c>
      <c r="AA264" s="46"/>
      <c r="AB264" s="46"/>
      <c r="AC264" s="46" t="s">
        <v>81</v>
      </c>
      <c r="AD264" s="46" t="s">
        <v>80</v>
      </c>
      <c r="AE264" s="46" t="s">
        <v>505</v>
      </c>
      <c r="AF264" s="46" t="s">
        <v>103</v>
      </c>
      <c r="AG264" s="46" t="s">
        <v>83</v>
      </c>
      <c r="AH264" s="46" t="s">
        <v>103</v>
      </c>
      <c r="AI264" s="46" t="s">
        <v>83</v>
      </c>
      <c r="AJ264" s="46" t="s">
        <v>83</v>
      </c>
      <c r="AK264" s="46" t="s">
        <v>84</v>
      </c>
      <c r="AL264" s="46" t="s">
        <v>103</v>
      </c>
      <c r="AM264" s="46" t="s">
        <v>83</v>
      </c>
      <c r="AN264" s="46" t="s">
        <v>83</v>
      </c>
      <c r="AO264" s="46" t="s">
        <v>83</v>
      </c>
      <c r="AP264" s="46" t="s">
        <v>91</v>
      </c>
      <c r="AQ264" s="46" t="s">
        <v>103</v>
      </c>
      <c r="AR264" s="46" t="s">
        <v>81</v>
      </c>
      <c r="AS264" s="46" t="s">
        <v>86</v>
      </c>
      <c r="AT264" s="46" t="s">
        <v>103</v>
      </c>
      <c r="AU264" s="48">
        <v>0</v>
      </c>
      <c r="AV264" s="46" t="s">
        <v>81</v>
      </c>
      <c r="AW264" s="46" t="s">
        <v>80</v>
      </c>
      <c r="AX264" s="48">
        <v>250</v>
      </c>
      <c r="AY264" s="48">
        <v>330</v>
      </c>
      <c r="AZ264" s="48">
        <v>271</v>
      </c>
      <c r="BA264" s="48">
        <v>200</v>
      </c>
      <c r="BB264" s="46"/>
      <c r="BC264" s="46"/>
      <c r="BD264" s="48">
        <v>12.2</v>
      </c>
      <c r="BE264" s="46"/>
      <c r="BF264" s="48">
        <v>0.16</v>
      </c>
      <c r="BG264" s="46"/>
      <c r="BH264" s="46"/>
      <c r="BI264" s="48">
        <v>0.15</v>
      </c>
      <c r="BJ264" s="48">
        <v>38.299999999999997</v>
      </c>
      <c r="BK264" s="48">
        <v>38.299999999999997</v>
      </c>
      <c r="BL264" s="48">
        <v>56.5</v>
      </c>
      <c r="BM264" s="46"/>
      <c r="BN264" s="46"/>
      <c r="BO264" s="48">
        <v>0.2</v>
      </c>
      <c r="BP264" s="48">
        <v>0.21</v>
      </c>
      <c r="BQ264" s="46"/>
      <c r="BR264" s="48">
        <v>12.4</v>
      </c>
      <c r="BS264" s="48">
        <v>39.21</v>
      </c>
      <c r="BT264" s="46"/>
      <c r="BU264" s="48">
        <v>0</v>
      </c>
      <c r="BV264" s="39">
        <v>350</v>
      </c>
      <c r="BW264" s="39">
        <f t="shared" si="24"/>
        <v>3</v>
      </c>
      <c r="BX264" s="39">
        <f>IF(COUNTIF($C$2:C264,C264)=1,1,0)</f>
        <v>1</v>
      </c>
      <c r="BY264" s="39">
        <f t="shared" si="25"/>
        <v>0</v>
      </c>
      <c r="BZ264" s="39" t="b">
        <f t="shared" si="26"/>
        <v>0</v>
      </c>
      <c r="CA264" s="39" t="b">
        <f t="array" ref="CA264">ISNUMBER(SEARCH("Touch Screen",$AI264))</f>
        <v>0</v>
      </c>
      <c r="CB264" s="39" t="b">
        <f t="array" ref="CB264">ISNUMBER(SEARCH("Occupancy Sensor",$AI264))</f>
        <v>0</v>
      </c>
      <c r="CC264" s="39" t="b">
        <f t="array" ref="CC264">ISNUMBER(SEARCH("Full Network Connectivity",$AI264))</f>
        <v>0</v>
      </c>
      <c r="CD264" s="49">
        <f t="shared" si="27"/>
        <v>38.316239999999993</v>
      </c>
      <c r="CE264" s="50">
        <f t="shared" si="29"/>
        <v>2.1</v>
      </c>
      <c r="CF264" s="39">
        <f t="shared" si="28"/>
        <v>3</v>
      </c>
      <c r="CG264" s="49">
        <f>IF($BW264=1,($Q264*'2. Monitor Criteria'!$C$4)+('2. Monitor Criteria'!$D$4*'1. Data'!$CE264)+'2. Monitor Criteria'!$C$6,IF('1. Data'!$BW264=2,($Q264*'2. Monitor Criteria'!$C$4)+('2. Monitor Criteria'!$D$4*'1. Data'!$CE264)+'2. Monitor Criteria'!$D$6,IF('1. Data'!$BW264=5,($Q264*'2. Monitor Criteria'!$C$4)+('2. Monitor Criteria'!$D$4*'1. Data'!$CE264)+'2. Monitor Criteria'!$F$6,($Q264*'2. Monitor Criteria'!$C$4)+('2. Monitor Criteria'!$D$4*'1. Data'!$CE264)+'2. Monitor Criteria'!$E$6)))</f>
        <v>44.676680000000005</v>
      </c>
      <c r="CH264" s="51">
        <f>CD264-('2. Monitor Criteria'!$D$4*CE264)</f>
        <v>29.937239999999992</v>
      </c>
      <c r="CI264" s="49">
        <f>IF($BY264=0,CH264,IF($BY264=1,CH264-('2. Monitor Criteria'!$B$10*'1. Data'!CG264),CH264-('2. Monitor Criteria'!$C$10*'1. Data'!CG264)))</f>
        <v>29.937239999999992</v>
      </c>
      <c r="CJ264" s="51">
        <f>IF($CA264=TRUE,CI264-(CG264*'2. Monitor Criteria'!$E$10),CI264)</f>
        <v>29.937239999999992</v>
      </c>
      <c r="CK264" s="51">
        <f>IF($BZ264=TRUE,CJ264-('1. Data'!CG264*'2. Monitor Criteria'!$D$10),CJ264)</f>
        <v>29.937239999999992</v>
      </c>
    </row>
    <row r="265" spans="1:89" s="39" customFormat="1" ht="15.75" customHeight="1" x14ac:dyDescent="0.2">
      <c r="A265" s="39">
        <v>351</v>
      </c>
      <c r="B265" s="46" t="s">
        <v>483</v>
      </c>
      <c r="C265" s="46" t="s">
        <v>1200</v>
      </c>
      <c r="D265" s="47">
        <v>42917</v>
      </c>
      <c r="E265" s="46" t="s">
        <v>74</v>
      </c>
      <c r="F265" s="46" t="s">
        <v>103</v>
      </c>
      <c r="G265" s="46" t="s">
        <v>1307</v>
      </c>
      <c r="H265" s="46" t="s">
        <v>75</v>
      </c>
      <c r="I265" s="46" t="s">
        <v>76</v>
      </c>
      <c r="J265" s="46" t="s">
        <v>103</v>
      </c>
      <c r="K265" s="46" t="s">
        <v>77</v>
      </c>
      <c r="L265" s="46" t="s">
        <v>103</v>
      </c>
      <c r="M265" s="48">
        <v>1000</v>
      </c>
      <c r="N265" s="48">
        <v>11.3</v>
      </c>
      <c r="O265" s="48">
        <v>20</v>
      </c>
      <c r="P265" s="48">
        <v>23</v>
      </c>
      <c r="Q265" s="48">
        <v>226.05</v>
      </c>
      <c r="R265" s="48">
        <v>1.78</v>
      </c>
      <c r="S265" s="48">
        <v>1080</v>
      </c>
      <c r="T265" s="48">
        <v>1920</v>
      </c>
      <c r="U265" s="48">
        <v>2.1</v>
      </c>
      <c r="V265" s="48">
        <v>9173</v>
      </c>
      <c r="W265" s="48">
        <v>60</v>
      </c>
      <c r="X265" s="48">
        <v>32.700000000000003</v>
      </c>
      <c r="Y265" s="46" t="s">
        <v>114</v>
      </c>
      <c r="Z265" s="46" t="s">
        <v>83</v>
      </c>
      <c r="AA265" s="46"/>
      <c r="AB265" s="46"/>
      <c r="AC265" s="46" t="s">
        <v>81</v>
      </c>
      <c r="AD265" s="46" t="s">
        <v>81</v>
      </c>
      <c r="AE265" s="46" t="s">
        <v>355</v>
      </c>
      <c r="AF265" s="46" t="s">
        <v>103</v>
      </c>
      <c r="AG265" s="46" t="s">
        <v>83</v>
      </c>
      <c r="AH265" s="46" t="s">
        <v>103</v>
      </c>
      <c r="AI265" s="46" t="s">
        <v>83</v>
      </c>
      <c r="AJ265" s="46" t="s">
        <v>83</v>
      </c>
      <c r="AK265" s="46" t="s">
        <v>84</v>
      </c>
      <c r="AL265" s="46" t="s">
        <v>103</v>
      </c>
      <c r="AM265" s="46" t="s">
        <v>83</v>
      </c>
      <c r="AN265" s="46" t="s">
        <v>83</v>
      </c>
      <c r="AO265" s="46" t="s">
        <v>83</v>
      </c>
      <c r="AP265" s="46" t="s">
        <v>91</v>
      </c>
      <c r="AQ265" s="46" t="s">
        <v>103</v>
      </c>
      <c r="AR265" s="46" t="s">
        <v>81</v>
      </c>
      <c r="AS265" s="46" t="s">
        <v>86</v>
      </c>
      <c r="AT265" s="46" t="s">
        <v>103</v>
      </c>
      <c r="AU265" s="48">
        <v>0</v>
      </c>
      <c r="AV265" s="46" t="s">
        <v>81</v>
      </c>
      <c r="AW265" s="46" t="s">
        <v>81</v>
      </c>
      <c r="AX265" s="48">
        <v>250</v>
      </c>
      <c r="AY265" s="48">
        <v>227.7</v>
      </c>
      <c r="AZ265" s="48">
        <v>191.7</v>
      </c>
      <c r="BA265" s="48">
        <v>200</v>
      </c>
      <c r="BB265" s="46"/>
      <c r="BC265" s="46"/>
      <c r="BD265" s="48">
        <v>15.52</v>
      </c>
      <c r="BE265" s="46"/>
      <c r="BF265" s="48">
        <v>0.48</v>
      </c>
      <c r="BG265" s="48">
        <v>0.48</v>
      </c>
      <c r="BH265" s="46"/>
      <c r="BI265" s="48">
        <v>0.13</v>
      </c>
      <c r="BJ265" s="48">
        <v>50.32</v>
      </c>
      <c r="BK265" s="48">
        <v>50.32</v>
      </c>
      <c r="BL265" s="48">
        <v>50.8</v>
      </c>
      <c r="BM265" s="46"/>
      <c r="BN265" s="46"/>
      <c r="BO265" s="48">
        <v>0.15</v>
      </c>
      <c r="BP265" s="48">
        <v>0.5</v>
      </c>
      <c r="BQ265" s="48">
        <v>0.5</v>
      </c>
      <c r="BR265" s="48">
        <v>15.64</v>
      </c>
      <c r="BS265" s="48">
        <v>50.8</v>
      </c>
      <c r="BT265" s="46"/>
      <c r="BU265" s="48">
        <v>0</v>
      </c>
      <c r="BV265" s="39">
        <v>351</v>
      </c>
      <c r="BW265" s="39">
        <f t="shared" si="24"/>
        <v>3</v>
      </c>
      <c r="BX265" s="39">
        <f>IF(COUNTIF($C$2:C265,C265)=1,1,0)</f>
        <v>1</v>
      </c>
      <c r="BY265" s="39">
        <f t="shared" si="25"/>
        <v>0</v>
      </c>
      <c r="BZ265" s="39" t="b">
        <f t="shared" si="26"/>
        <v>0</v>
      </c>
      <c r="CA265" s="39" t="b">
        <f t="array" ref="CA265">ISNUMBER(SEARCH("Touch Screen",$AI265))</f>
        <v>0</v>
      </c>
      <c r="CB265" s="39" t="b">
        <f t="array" ref="CB265">ISNUMBER(SEARCH("Occupancy Sensor",$AI265))</f>
        <v>0</v>
      </c>
      <c r="CC265" s="39" t="b">
        <f t="array" ref="CC265">ISNUMBER(SEARCH("Full Network Connectivity",$AI265))</f>
        <v>0</v>
      </c>
      <c r="CD265" s="49">
        <f t="shared" si="27"/>
        <v>50.317439999999998</v>
      </c>
      <c r="CE265" s="50">
        <f t="shared" si="29"/>
        <v>2.1</v>
      </c>
      <c r="CF265" s="39">
        <f t="shared" si="28"/>
        <v>3</v>
      </c>
      <c r="CG265" s="49">
        <f>IF($BW265=1,($Q265*'2. Monitor Criteria'!$C$4)+('2. Monitor Criteria'!$D$4*'1. Data'!$CE265)+'2. Monitor Criteria'!$C$6,IF('1. Data'!$BW265=2,($Q265*'2. Monitor Criteria'!$C$4)+('2. Monitor Criteria'!$D$4*'1. Data'!$CE265)+'2. Monitor Criteria'!$D$6,IF('1. Data'!$BW265=5,($Q265*'2. Monitor Criteria'!$C$4)+('2. Monitor Criteria'!$D$4*'1. Data'!$CE265)+'2. Monitor Criteria'!$F$6,($Q265*'2. Monitor Criteria'!$C$4)+('2. Monitor Criteria'!$D$4*'1. Data'!$CE265)+'2. Monitor Criteria'!$E$6)))</f>
        <v>44.663150000000002</v>
      </c>
      <c r="CH265" s="51">
        <f>CD265-('2. Monitor Criteria'!$D$4*CE265)</f>
        <v>41.93844</v>
      </c>
      <c r="CI265" s="49">
        <f>IF($BY265=0,CH265,IF($BY265=1,CH265-('2. Monitor Criteria'!$B$10*'1. Data'!CG265),CH265-('2. Monitor Criteria'!$C$10*'1. Data'!CG265)))</f>
        <v>41.93844</v>
      </c>
      <c r="CJ265" s="51">
        <f>IF($CA265=TRUE,CI265-(CG265*'2. Monitor Criteria'!$E$10),CI265)</f>
        <v>41.93844</v>
      </c>
      <c r="CK265" s="51">
        <f>IF($BZ265=TRUE,CJ265-('1. Data'!CG265*'2. Monitor Criteria'!$D$10),CJ265)</f>
        <v>41.93844</v>
      </c>
    </row>
    <row r="266" spans="1:89" s="39" customFormat="1" ht="15.75" customHeight="1" x14ac:dyDescent="0.2">
      <c r="A266" s="39">
        <v>352</v>
      </c>
      <c r="B266" s="46" t="s">
        <v>483</v>
      </c>
      <c r="C266" s="46" t="s">
        <v>1200</v>
      </c>
      <c r="D266" s="47">
        <v>42856</v>
      </c>
      <c r="E266" s="46" t="s">
        <v>74</v>
      </c>
      <c r="F266" s="46"/>
      <c r="G266" s="46" t="s">
        <v>1307</v>
      </c>
      <c r="H266" s="46" t="s">
        <v>75</v>
      </c>
      <c r="I266" s="46" t="s">
        <v>88</v>
      </c>
      <c r="J266" s="46"/>
      <c r="K266" s="46" t="s">
        <v>77</v>
      </c>
      <c r="L266" s="46"/>
      <c r="M266" s="48">
        <v>1000</v>
      </c>
      <c r="N266" s="48">
        <v>11.3</v>
      </c>
      <c r="O266" s="48">
        <v>20</v>
      </c>
      <c r="P266" s="48">
        <v>23</v>
      </c>
      <c r="Q266" s="48">
        <v>226.04</v>
      </c>
      <c r="R266" s="48">
        <v>1.78</v>
      </c>
      <c r="S266" s="48">
        <v>1080</v>
      </c>
      <c r="T266" s="48">
        <v>1920</v>
      </c>
      <c r="U266" s="48">
        <v>2.1</v>
      </c>
      <c r="V266" s="48">
        <v>9174</v>
      </c>
      <c r="W266" s="48">
        <v>60</v>
      </c>
      <c r="X266" s="48">
        <v>0.3</v>
      </c>
      <c r="Y266" s="46" t="s">
        <v>78</v>
      </c>
      <c r="Z266" s="46" t="s">
        <v>83</v>
      </c>
      <c r="AA266" s="46"/>
      <c r="AB266" s="46"/>
      <c r="AC266" s="46" t="s">
        <v>81</v>
      </c>
      <c r="AD266" s="46" t="s">
        <v>80</v>
      </c>
      <c r="AE266" s="46" t="s">
        <v>355</v>
      </c>
      <c r="AF266" s="46"/>
      <c r="AG266" s="46" t="s">
        <v>83</v>
      </c>
      <c r="AH266" s="46"/>
      <c r="AI266" s="46" t="s">
        <v>83</v>
      </c>
      <c r="AJ266" s="46" t="s">
        <v>83</v>
      </c>
      <c r="AK266" s="46" t="s">
        <v>84</v>
      </c>
      <c r="AL266" s="46"/>
      <c r="AM266" s="46" t="s">
        <v>83</v>
      </c>
      <c r="AN266" s="46" t="s">
        <v>83</v>
      </c>
      <c r="AO266" s="46" t="s">
        <v>83</v>
      </c>
      <c r="AP266" s="46" t="s">
        <v>91</v>
      </c>
      <c r="AQ266" s="46"/>
      <c r="AR266" s="46" t="s">
        <v>81</v>
      </c>
      <c r="AS266" s="46" t="s">
        <v>86</v>
      </c>
      <c r="AT266" s="46"/>
      <c r="AU266" s="48">
        <v>1</v>
      </c>
      <c r="AV266" s="46" t="s">
        <v>81</v>
      </c>
      <c r="AW266" s="46" t="s">
        <v>81</v>
      </c>
      <c r="AX266" s="48">
        <v>250</v>
      </c>
      <c r="AY266" s="48">
        <v>232.8</v>
      </c>
      <c r="AZ266" s="48">
        <v>212.2</v>
      </c>
      <c r="BA266" s="48">
        <v>200</v>
      </c>
      <c r="BB266" s="46"/>
      <c r="BC266" s="46"/>
      <c r="BD266" s="48">
        <v>12.91</v>
      </c>
      <c r="BE266" s="46"/>
      <c r="BF266" s="48">
        <v>0.19</v>
      </c>
      <c r="BG266" s="46"/>
      <c r="BH266" s="46"/>
      <c r="BI266" s="48">
        <v>0.17</v>
      </c>
      <c r="BJ266" s="48">
        <v>40.659999999999997</v>
      </c>
      <c r="BK266" s="48">
        <v>40.659999999999997</v>
      </c>
      <c r="BL266" s="48">
        <v>50.8</v>
      </c>
      <c r="BM266" s="46"/>
      <c r="BN266" s="46"/>
      <c r="BO266" s="48">
        <v>0.23</v>
      </c>
      <c r="BP266" s="48">
        <v>0.25</v>
      </c>
      <c r="BQ266" s="46"/>
      <c r="BR266" s="48">
        <v>13.2</v>
      </c>
      <c r="BS266" s="48">
        <v>41.89</v>
      </c>
      <c r="BT266" s="46"/>
      <c r="BU266" s="48">
        <v>0</v>
      </c>
      <c r="BV266" s="39">
        <v>352</v>
      </c>
      <c r="BW266" s="39">
        <f t="shared" si="24"/>
        <v>3</v>
      </c>
      <c r="BX266" s="39">
        <f>IF(COUNTIF($C$2:C266,C266)=1,1,0)</f>
        <v>0</v>
      </c>
      <c r="BY266" s="39">
        <f t="shared" si="25"/>
        <v>0</v>
      </c>
      <c r="BZ266" s="39" t="b">
        <f t="shared" si="26"/>
        <v>0</v>
      </c>
      <c r="CA266" s="39" t="b">
        <f t="array" ref="CA266">ISNUMBER(SEARCH("Touch Screen",$AI266))</f>
        <v>0</v>
      </c>
      <c r="CB266" s="39" t="b">
        <f t="array" ref="CB266">ISNUMBER(SEARCH("Occupancy Sensor",$AI266))</f>
        <v>0</v>
      </c>
      <c r="CC266" s="39" t="b">
        <f t="array" ref="CC266">ISNUMBER(SEARCH("Full Network Connectivity",$AI266))</f>
        <v>0</v>
      </c>
      <c r="CD266" s="49">
        <f t="shared" si="27"/>
        <v>40.663919999999997</v>
      </c>
      <c r="CE266" s="50">
        <f t="shared" si="29"/>
        <v>2.1</v>
      </c>
      <c r="CF266" s="39">
        <f t="shared" si="28"/>
        <v>3</v>
      </c>
      <c r="CG266" s="49">
        <f>IF($BW266=1,($Q266*'2. Monitor Criteria'!$C$4)+('2. Monitor Criteria'!$D$4*'1. Data'!$CE266)+'2. Monitor Criteria'!$C$6,IF('1. Data'!$BW266=2,($Q266*'2. Monitor Criteria'!$C$4)+('2. Monitor Criteria'!$D$4*'1. Data'!$CE266)+'2. Monitor Criteria'!$D$6,IF('1. Data'!$BW266=5,($Q266*'2. Monitor Criteria'!$C$4)+('2. Monitor Criteria'!$D$4*'1. Data'!$CE266)+'2. Monitor Criteria'!$F$6,($Q266*'2. Monitor Criteria'!$C$4)+('2. Monitor Criteria'!$D$4*'1. Data'!$CE266)+'2. Monitor Criteria'!$E$6)))</f>
        <v>44.661920000000009</v>
      </c>
      <c r="CH266" s="51">
        <f>CD266-('2. Monitor Criteria'!$D$4*CE266)</f>
        <v>32.28492</v>
      </c>
      <c r="CI266" s="49">
        <f>IF($BY266=0,CH266,IF($BY266=1,CH266-('2. Monitor Criteria'!$B$10*'1. Data'!CG266),CH266-('2. Monitor Criteria'!$C$10*'1. Data'!CG266)))</f>
        <v>32.28492</v>
      </c>
      <c r="CJ266" s="51">
        <f>IF($CA266=TRUE,CI266-(CG266*'2. Monitor Criteria'!$E$10),CI266)</f>
        <v>32.28492</v>
      </c>
      <c r="CK266" s="51">
        <f>IF($BZ266=TRUE,CJ266-('1. Data'!CG266*'2. Monitor Criteria'!$D$10),CJ266)</f>
        <v>32.28492</v>
      </c>
    </row>
    <row r="267" spans="1:89" s="39" customFormat="1" ht="15.75" customHeight="1" x14ac:dyDescent="0.2">
      <c r="A267" s="39">
        <v>353</v>
      </c>
      <c r="B267" s="46" t="s">
        <v>483</v>
      </c>
      <c r="C267" s="46" t="s">
        <v>512</v>
      </c>
      <c r="D267" s="47">
        <v>42215</v>
      </c>
      <c r="E267" s="46" t="s">
        <v>74</v>
      </c>
      <c r="F267" s="46" t="s">
        <v>103</v>
      </c>
      <c r="G267" s="46" t="s">
        <v>1307</v>
      </c>
      <c r="H267" s="46" t="s">
        <v>75</v>
      </c>
      <c r="I267" s="46" t="s">
        <v>76</v>
      </c>
      <c r="J267" s="46" t="s">
        <v>103</v>
      </c>
      <c r="K267" s="46" t="s">
        <v>77</v>
      </c>
      <c r="L267" s="46" t="s">
        <v>103</v>
      </c>
      <c r="M267" s="48">
        <v>1000</v>
      </c>
      <c r="N267" s="48">
        <v>11.3</v>
      </c>
      <c r="O267" s="48">
        <v>20</v>
      </c>
      <c r="P267" s="48">
        <v>23.8</v>
      </c>
      <c r="Q267" s="48">
        <v>226.05</v>
      </c>
      <c r="R267" s="48">
        <v>1.78</v>
      </c>
      <c r="S267" s="48">
        <v>1080</v>
      </c>
      <c r="T267" s="48">
        <v>1920</v>
      </c>
      <c r="U267" s="48">
        <v>2.1</v>
      </c>
      <c r="V267" s="48">
        <v>9173</v>
      </c>
      <c r="W267" s="48">
        <v>60</v>
      </c>
      <c r="X267" s="48">
        <v>33.200000000000003</v>
      </c>
      <c r="Y267" s="46" t="s">
        <v>78</v>
      </c>
      <c r="Z267" s="46" t="s">
        <v>83</v>
      </c>
      <c r="AA267" s="46"/>
      <c r="AB267" s="46"/>
      <c r="AC267" s="46" t="s">
        <v>81</v>
      </c>
      <c r="AD267" s="46" t="s">
        <v>80</v>
      </c>
      <c r="AE267" s="46" t="s">
        <v>505</v>
      </c>
      <c r="AF267" s="46" t="s">
        <v>103</v>
      </c>
      <c r="AG267" s="46" t="s">
        <v>83</v>
      </c>
      <c r="AH267" s="46" t="s">
        <v>103</v>
      </c>
      <c r="AI267" s="46" t="s">
        <v>83</v>
      </c>
      <c r="AJ267" s="46" t="s">
        <v>83</v>
      </c>
      <c r="AK267" s="46" t="s">
        <v>84</v>
      </c>
      <c r="AL267" s="46" t="s">
        <v>103</v>
      </c>
      <c r="AM267" s="46" t="s">
        <v>83</v>
      </c>
      <c r="AN267" s="46" t="s">
        <v>83</v>
      </c>
      <c r="AO267" s="46" t="s">
        <v>83</v>
      </c>
      <c r="AP267" s="46" t="s">
        <v>91</v>
      </c>
      <c r="AQ267" s="46" t="s">
        <v>103</v>
      </c>
      <c r="AR267" s="46" t="s">
        <v>81</v>
      </c>
      <c r="AS267" s="46" t="s">
        <v>86</v>
      </c>
      <c r="AT267" s="46" t="s">
        <v>103</v>
      </c>
      <c r="AU267" s="48">
        <v>0</v>
      </c>
      <c r="AV267" s="46" t="s">
        <v>81</v>
      </c>
      <c r="AW267" s="46" t="s">
        <v>81</v>
      </c>
      <c r="AX267" s="48">
        <v>250</v>
      </c>
      <c r="AY267" s="48">
        <v>257.89999999999998</v>
      </c>
      <c r="AZ267" s="48">
        <v>216</v>
      </c>
      <c r="BA267" s="48">
        <v>200</v>
      </c>
      <c r="BB267" s="46"/>
      <c r="BC267" s="46"/>
      <c r="BD267" s="48">
        <v>14.58</v>
      </c>
      <c r="BE267" s="46"/>
      <c r="BF267" s="48">
        <v>0.28000000000000003</v>
      </c>
      <c r="BG267" s="48">
        <v>0.26</v>
      </c>
      <c r="BH267" s="46"/>
      <c r="BI267" s="48">
        <v>0.21</v>
      </c>
      <c r="BJ267" s="48">
        <v>46.28</v>
      </c>
      <c r="BK267" s="48">
        <v>46.28</v>
      </c>
      <c r="BL267" s="48">
        <v>50.8</v>
      </c>
      <c r="BM267" s="46"/>
      <c r="BN267" s="46"/>
      <c r="BO267" s="48">
        <v>0.23</v>
      </c>
      <c r="BP267" s="48">
        <v>0.31</v>
      </c>
      <c r="BQ267" s="48">
        <v>0.3</v>
      </c>
      <c r="BR267" s="48">
        <v>14.66</v>
      </c>
      <c r="BS267" s="48">
        <v>46.71</v>
      </c>
      <c r="BT267" s="46"/>
      <c r="BU267" s="48">
        <v>0</v>
      </c>
      <c r="BV267" s="39">
        <v>353</v>
      </c>
      <c r="BW267" s="39">
        <f t="shared" si="24"/>
        <v>3</v>
      </c>
      <c r="BX267" s="39">
        <f>IF(COUNTIF($C$2:C267,C267)=1,1,0)</f>
        <v>1</v>
      </c>
      <c r="BY267" s="39">
        <f t="shared" si="25"/>
        <v>0</v>
      </c>
      <c r="BZ267" s="39" t="b">
        <f t="shared" si="26"/>
        <v>0</v>
      </c>
      <c r="CA267" s="39" t="b">
        <f t="array" ref="CA267">ISNUMBER(SEARCH("Touch Screen",$AI267))</f>
        <v>0</v>
      </c>
      <c r="CB267" s="39" t="b">
        <f t="array" ref="CB267">ISNUMBER(SEARCH("Occupancy Sensor",$AI267))</f>
        <v>0</v>
      </c>
      <c r="CC267" s="39" t="b">
        <f t="array" ref="CC267">ISNUMBER(SEARCH("Full Network Connectivity",$AI267))</f>
        <v>0</v>
      </c>
      <c r="CD267" s="49">
        <f t="shared" si="27"/>
        <v>46.296599999999998</v>
      </c>
      <c r="CE267" s="50">
        <f t="shared" si="29"/>
        <v>2.1</v>
      </c>
      <c r="CF267" s="39">
        <f t="shared" si="28"/>
        <v>3</v>
      </c>
      <c r="CG267" s="49">
        <f>IF($BW267=1,($Q267*'2. Monitor Criteria'!$C$4)+('2. Monitor Criteria'!$D$4*'1. Data'!$CE267)+'2. Monitor Criteria'!$C$6,IF('1. Data'!$BW267=2,($Q267*'2. Monitor Criteria'!$C$4)+('2. Monitor Criteria'!$D$4*'1. Data'!$CE267)+'2. Monitor Criteria'!$D$6,IF('1. Data'!$BW267=5,($Q267*'2. Monitor Criteria'!$C$4)+('2. Monitor Criteria'!$D$4*'1. Data'!$CE267)+'2. Monitor Criteria'!$F$6,($Q267*'2. Monitor Criteria'!$C$4)+('2. Monitor Criteria'!$D$4*'1. Data'!$CE267)+'2. Monitor Criteria'!$E$6)))</f>
        <v>44.663150000000002</v>
      </c>
      <c r="CH267" s="51">
        <f>CD267-('2. Monitor Criteria'!$D$4*CE267)</f>
        <v>37.917599999999993</v>
      </c>
      <c r="CI267" s="49">
        <f>IF($BY267=0,CH267,IF($BY267=1,CH267-('2. Monitor Criteria'!$B$10*'1. Data'!CG267),CH267-('2. Monitor Criteria'!$C$10*'1. Data'!CG267)))</f>
        <v>37.917599999999993</v>
      </c>
      <c r="CJ267" s="51">
        <f>IF($CA267=TRUE,CI267-(CG267*'2. Monitor Criteria'!$E$10),CI267)</f>
        <v>37.917599999999993</v>
      </c>
      <c r="CK267" s="51">
        <f>IF($BZ267=TRUE,CJ267-('1. Data'!CG267*'2. Monitor Criteria'!$D$10),CJ267)</f>
        <v>37.917599999999993</v>
      </c>
    </row>
    <row r="268" spans="1:89" s="39" customFormat="1" ht="15.75" customHeight="1" x14ac:dyDescent="0.2">
      <c r="A268" s="39">
        <v>354</v>
      </c>
      <c r="B268" s="46" t="s">
        <v>483</v>
      </c>
      <c r="C268" s="46" t="s">
        <v>512</v>
      </c>
      <c r="D268" s="47">
        <v>42470</v>
      </c>
      <c r="E268" s="46" t="s">
        <v>74</v>
      </c>
      <c r="F268" s="46"/>
      <c r="G268" s="46" t="s">
        <v>1307</v>
      </c>
      <c r="H268" s="46" t="s">
        <v>75</v>
      </c>
      <c r="I268" s="46" t="s">
        <v>141</v>
      </c>
      <c r="J268" s="46"/>
      <c r="K268" s="46" t="s">
        <v>77</v>
      </c>
      <c r="L268" s="46"/>
      <c r="M268" s="48">
        <v>1000</v>
      </c>
      <c r="N268" s="48">
        <v>11.7</v>
      </c>
      <c r="O268" s="48">
        <v>20.7</v>
      </c>
      <c r="P268" s="48">
        <v>23.8</v>
      </c>
      <c r="Q268" s="48">
        <v>242.18</v>
      </c>
      <c r="R268" s="48">
        <v>1.78</v>
      </c>
      <c r="S268" s="48">
        <v>1080</v>
      </c>
      <c r="T268" s="48">
        <v>1920</v>
      </c>
      <c r="U268" s="48">
        <v>2.1</v>
      </c>
      <c r="V268" s="48">
        <v>8562</v>
      </c>
      <c r="W268" s="48">
        <v>60</v>
      </c>
      <c r="X268" s="48">
        <v>32.9</v>
      </c>
      <c r="Y268" s="46" t="s">
        <v>78</v>
      </c>
      <c r="Z268" s="46" t="s">
        <v>83</v>
      </c>
      <c r="AA268" s="46"/>
      <c r="AB268" s="46"/>
      <c r="AC268" s="46" t="s">
        <v>81</v>
      </c>
      <c r="AD268" s="46" t="s">
        <v>81</v>
      </c>
      <c r="AE268" s="46" t="s">
        <v>208</v>
      </c>
      <c r="AF268" s="46"/>
      <c r="AG268" s="46" t="s">
        <v>83</v>
      </c>
      <c r="AH268" s="46"/>
      <c r="AI268" s="46" t="s">
        <v>83</v>
      </c>
      <c r="AJ268" s="46" t="s">
        <v>83</v>
      </c>
      <c r="AK268" s="46" t="s">
        <v>84</v>
      </c>
      <c r="AL268" s="46"/>
      <c r="AM268" s="46" t="s">
        <v>83</v>
      </c>
      <c r="AN268" s="46" t="s">
        <v>83</v>
      </c>
      <c r="AO268" s="46" t="s">
        <v>83</v>
      </c>
      <c r="AP268" s="46" t="s">
        <v>91</v>
      </c>
      <c r="AQ268" s="46"/>
      <c r="AR268" s="46" t="s">
        <v>81</v>
      </c>
      <c r="AS268" s="46" t="s">
        <v>86</v>
      </c>
      <c r="AT268" s="46"/>
      <c r="AU268" s="48">
        <v>0</v>
      </c>
      <c r="AV268" s="46" t="s">
        <v>81</v>
      </c>
      <c r="AW268" s="46" t="s">
        <v>80</v>
      </c>
      <c r="AX268" s="48">
        <v>250</v>
      </c>
      <c r="AY268" s="48">
        <v>243.5</v>
      </c>
      <c r="AZ268" s="48">
        <v>210.1</v>
      </c>
      <c r="BA268" s="48">
        <v>200</v>
      </c>
      <c r="BB268" s="46"/>
      <c r="BC268" s="46"/>
      <c r="BD268" s="48">
        <v>14.06</v>
      </c>
      <c r="BE268" s="46"/>
      <c r="BF268" s="48">
        <v>0.35</v>
      </c>
      <c r="BG268" s="48">
        <v>0.23</v>
      </c>
      <c r="BH268" s="46"/>
      <c r="BI268" s="48">
        <v>0.17</v>
      </c>
      <c r="BJ268" s="48">
        <v>45.09</v>
      </c>
      <c r="BK268" s="48">
        <v>45.09</v>
      </c>
      <c r="BL268" s="48">
        <v>54.1</v>
      </c>
      <c r="BM268" s="46"/>
      <c r="BN268" s="46"/>
      <c r="BO268" s="48">
        <v>0.2</v>
      </c>
      <c r="BP268" s="48">
        <v>0.38</v>
      </c>
      <c r="BQ268" s="48">
        <v>0.25</v>
      </c>
      <c r="BR268" s="48">
        <v>14.16</v>
      </c>
      <c r="BS268" s="48">
        <v>45.58</v>
      </c>
      <c r="BT268" s="46"/>
      <c r="BU268" s="48">
        <v>0</v>
      </c>
      <c r="BV268" s="39">
        <v>354</v>
      </c>
      <c r="BW268" s="39">
        <f t="shared" si="24"/>
        <v>3</v>
      </c>
      <c r="BX268" s="39">
        <f>IF(COUNTIF($C$2:C268,C268)=1,1,0)</f>
        <v>0</v>
      </c>
      <c r="BY268" s="39">
        <f t="shared" si="25"/>
        <v>0</v>
      </c>
      <c r="BZ268" s="39" t="b">
        <f t="shared" si="26"/>
        <v>0</v>
      </c>
      <c r="CA268" s="39" t="b">
        <f t="array" ref="CA268">ISNUMBER(SEARCH("Touch Screen",$AI268))</f>
        <v>0</v>
      </c>
      <c r="CB268" s="39" t="b">
        <f t="array" ref="CB268">ISNUMBER(SEARCH("Occupancy Sensor",$AI268))</f>
        <v>0</v>
      </c>
      <c r="CC268" s="39" t="b">
        <f t="array" ref="CC268">ISNUMBER(SEARCH("Full Network Connectivity",$AI268))</f>
        <v>0</v>
      </c>
      <c r="CD268" s="49">
        <f t="shared" si="27"/>
        <v>45.100860000000004</v>
      </c>
      <c r="CE268" s="50">
        <f t="shared" si="29"/>
        <v>2.1</v>
      </c>
      <c r="CF268" s="39">
        <f t="shared" si="28"/>
        <v>3</v>
      </c>
      <c r="CG268" s="49">
        <f>IF($BW268=1,($Q268*'2. Monitor Criteria'!$C$4)+('2. Monitor Criteria'!$D$4*'1. Data'!$CE268)+'2. Monitor Criteria'!$C$6,IF('1. Data'!$BW268=2,($Q268*'2. Monitor Criteria'!$C$4)+('2. Monitor Criteria'!$D$4*'1. Data'!$CE268)+'2. Monitor Criteria'!$D$6,IF('1. Data'!$BW268=5,($Q268*'2. Monitor Criteria'!$C$4)+('2. Monitor Criteria'!$D$4*'1. Data'!$CE268)+'2. Monitor Criteria'!$F$6,($Q268*'2. Monitor Criteria'!$C$4)+('2. Monitor Criteria'!$D$4*'1. Data'!$CE268)+'2. Monitor Criteria'!$E$6)))</f>
        <v>46.647140000000007</v>
      </c>
      <c r="CH268" s="51">
        <f>CD268-('2. Monitor Criteria'!$D$4*CE268)</f>
        <v>36.721860000000007</v>
      </c>
      <c r="CI268" s="49">
        <f>IF($BY268=0,CH268,IF($BY268=1,CH268-('2. Monitor Criteria'!$B$10*'1. Data'!CG268),CH268-('2. Monitor Criteria'!$C$10*'1. Data'!CG268)))</f>
        <v>36.721860000000007</v>
      </c>
      <c r="CJ268" s="51">
        <f>IF($CA268=TRUE,CI268-(CG268*'2. Monitor Criteria'!$E$10),CI268)</f>
        <v>36.721860000000007</v>
      </c>
      <c r="CK268" s="51">
        <f>IF($BZ268=TRUE,CJ268-('1. Data'!CG268*'2. Monitor Criteria'!$D$10),CJ268)</f>
        <v>36.721860000000007</v>
      </c>
    </row>
    <row r="269" spans="1:89" s="39" customFormat="1" ht="15.75" customHeight="1" x14ac:dyDescent="0.2">
      <c r="A269" s="39">
        <v>355</v>
      </c>
      <c r="B269" s="46" t="s">
        <v>483</v>
      </c>
      <c r="C269" s="46" t="s">
        <v>513</v>
      </c>
      <c r="D269" s="47">
        <v>42374</v>
      </c>
      <c r="E269" s="46" t="s">
        <v>74</v>
      </c>
      <c r="F269" s="46" t="s">
        <v>103</v>
      </c>
      <c r="G269" s="46" t="s">
        <v>1307</v>
      </c>
      <c r="H269" s="46" t="s">
        <v>75</v>
      </c>
      <c r="I269" s="46" t="s">
        <v>88</v>
      </c>
      <c r="J269" s="46" t="s">
        <v>103</v>
      </c>
      <c r="K269" s="46" t="s">
        <v>77</v>
      </c>
      <c r="L269" s="46" t="s">
        <v>103</v>
      </c>
      <c r="M269" s="48">
        <v>3000</v>
      </c>
      <c r="N269" s="48">
        <v>11.7</v>
      </c>
      <c r="O269" s="48">
        <v>20.8</v>
      </c>
      <c r="P269" s="48">
        <v>23.8</v>
      </c>
      <c r="Q269" s="48">
        <v>242.15</v>
      </c>
      <c r="R269" s="48">
        <v>1.78</v>
      </c>
      <c r="S269" s="48">
        <v>1080</v>
      </c>
      <c r="T269" s="48">
        <v>1920</v>
      </c>
      <c r="U269" s="48">
        <v>2.1</v>
      </c>
      <c r="V269" s="48">
        <v>8520</v>
      </c>
      <c r="W269" s="48">
        <v>60</v>
      </c>
      <c r="X269" s="48">
        <v>32.799999999999997</v>
      </c>
      <c r="Y269" s="46" t="s">
        <v>114</v>
      </c>
      <c r="Z269" s="46" t="s">
        <v>83</v>
      </c>
      <c r="AA269" s="46"/>
      <c r="AB269" s="46"/>
      <c r="AC269" s="46" t="s">
        <v>81</v>
      </c>
      <c r="AD269" s="46" t="s">
        <v>80</v>
      </c>
      <c r="AE269" s="46" t="s">
        <v>208</v>
      </c>
      <c r="AF269" s="46" t="s">
        <v>103</v>
      </c>
      <c r="AG269" s="46" t="s">
        <v>83</v>
      </c>
      <c r="AH269" s="46" t="s">
        <v>103</v>
      </c>
      <c r="AI269" s="46" t="s">
        <v>83</v>
      </c>
      <c r="AJ269" s="46" t="s">
        <v>83</v>
      </c>
      <c r="AK269" s="46" t="s">
        <v>84</v>
      </c>
      <c r="AL269" s="46" t="s">
        <v>103</v>
      </c>
      <c r="AM269" s="46" t="s">
        <v>83</v>
      </c>
      <c r="AN269" s="46" t="s">
        <v>83</v>
      </c>
      <c r="AO269" s="46" t="s">
        <v>83</v>
      </c>
      <c r="AP269" s="46" t="s">
        <v>91</v>
      </c>
      <c r="AQ269" s="46" t="s">
        <v>103</v>
      </c>
      <c r="AR269" s="46" t="s">
        <v>81</v>
      </c>
      <c r="AS269" s="46" t="s">
        <v>86</v>
      </c>
      <c r="AT269" s="46" t="s">
        <v>103</v>
      </c>
      <c r="AU269" s="48">
        <v>0</v>
      </c>
      <c r="AV269" s="46" t="s">
        <v>81</v>
      </c>
      <c r="AW269" s="46" t="s">
        <v>80</v>
      </c>
      <c r="AX269" s="48">
        <v>250</v>
      </c>
      <c r="AY269" s="48">
        <v>277.5</v>
      </c>
      <c r="AZ269" s="48">
        <v>225.2</v>
      </c>
      <c r="BA269" s="48">
        <v>200</v>
      </c>
      <c r="BB269" s="46"/>
      <c r="BC269" s="46"/>
      <c r="BD269" s="48">
        <v>13.81</v>
      </c>
      <c r="BE269" s="46"/>
      <c r="BF269" s="48">
        <v>0.26</v>
      </c>
      <c r="BG269" s="46"/>
      <c r="BH269" s="46"/>
      <c r="BI269" s="48">
        <v>0.16</v>
      </c>
      <c r="BJ269" s="48">
        <v>43.82</v>
      </c>
      <c r="BK269" s="48">
        <v>43.82</v>
      </c>
      <c r="BL269" s="48">
        <v>60.6</v>
      </c>
      <c r="BM269" s="46"/>
      <c r="BN269" s="46"/>
      <c r="BO269" s="48">
        <v>0.21</v>
      </c>
      <c r="BP269" s="48">
        <v>0.31</v>
      </c>
      <c r="BQ269" s="46"/>
      <c r="BR269" s="48">
        <v>13.82</v>
      </c>
      <c r="BS269" s="48">
        <v>44.14</v>
      </c>
      <c r="BT269" s="46"/>
      <c r="BU269" s="48">
        <v>0</v>
      </c>
      <c r="BV269" s="39">
        <v>355</v>
      </c>
      <c r="BW269" s="39">
        <f t="shared" si="24"/>
        <v>3</v>
      </c>
      <c r="BX269" s="39">
        <f>IF(COUNTIF($C$2:C269,C269)=1,1,0)</f>
        <v>1</v>
      </c>
      <c r="BY269" s="39">
        <f t="shared" si="25"/>
        <v>0</v>
      </c>
      <c r="BZ269" s="39" t="b">
        <f t="shared" si="26"/>
        <v>0</v>
      </c>
      <c r="CA269" s="39" t="b">
        <f t="array" ref="CA269">ISNUMBER(SEARCH("Touch Screen",$AI269))</f>
        <v>0</v>
      </c>
      <c r="CB269" s="39" t="b">
        <f t="array" ref="CB269">ISNUMBER(SEARCH("Occupancy Sensor",$AI269))</f>
        <v>0</v>
      </c>
      <c r="CC269" s="39" t="b">
        <f t="array" ref="CC269">ISNUMBER(SEARCH("Full Network Connectivity",$AI269))</f>
        <v>0</v>
      </c>
      <c r="CD269" s="49">
        <f t="shared" si="27"/>
        <v>43.821899999999992</v>
      </c>
      <c r="CE269" s="50">
        <f t="shared" si="29"/>
        <v>2.1</v>
      </c>
      <c r="CF269" s="39">
        <f t="shared" si="28"/>
        <v>3</v>
      </c>
      <c r="CG269" s="49">
        <f>IF($BW269=1,($Q269*'2. Monitor Criteria'!$C$4)+('2. Monitor Criteria'!$D$4*'1. Data'!$CE269)+'2. Monitor Criteria'!$C$6,IF('1. Data'!$BW269=2,($Q269*'2. Monitor Criteria'!$C$4)+('2. Monitor Criteria'!$D$4*'1. Data'!$CE269)+'2. Monitor Criteria'!$D$6,IF('1. Data'!$BW269=5,($Q269*'2. Monitor Criteria'!$C$4)+('2. Monitor Criteria'!$D$4*'1. Data'!$CE269)+'2. Monitor Criteria'!$F$6,($Q269*'2. Monitor Criteria'!$C$4)+('2. Monitor Criteria'!$D$4*'1. Data'!$CE269)+'2. Monitor Criteria'!$E$6)))</f>
        <v>46.643450000000001</v>
      </c>
      <c r="CH269" s="51">
        <f>CD269-('2. Monitor Criteria'!$D$4*CE269)</f>
        <v>35.442899999999995</v>
      </c>
      <c r="CI269" s="49">
        <f>IF($BY269=0,CH269,IF($BY269=1,CH269-('2. Monitor Criteria'!$B$10*'1. Data'!CG269),CH269-('2. Monitor Criteria'!$C$10*'1. Data'!CG269)))</f>
        <v>35.442899999999995</v>
      </c>
      <c r="CJ269" s="51">
        <f>IF($CA269=TRUE,CI269-(CG269*'2. Monitor Criteria'!$E$10),CI269)</f>
        <v>35.442899999999995</v>
      </c>
      <c r="CK269" s="51">
        <f>IF($BZ269=TRUE,CJ269-('1. Data'!CG269*'2. Monitor Criteria'!$D$10),CJ269)</f>
        <v>35.442899999999995</v>
      </c>
    </row>
    <row r="270" spans="1:89" s="39" customFormat="1" ht="15.75" customHeight="1" x14ac:dyDescent="0.2">
      <c r="A270" s="39">
        <v>357</v>
      </c>
      <c r="B270" s="46" t="s">
        <v>483</v>
      </c>
      <c r="C270" s="46" t="s">
        <v>515</v>
      </c>
      <c r="D270" s="47">
        <v>42285</v>
      </c>
      <c r="E270" s="46" t="s">
        <v>74</v>
      </c>
      <c r="F270" s="46" t="s">
        <v>103</v>
      </c>
      <c r="G270" s="46" t="s">
        <v>1307</v>
      </c>
      <c r="H270" s="46" t="s">
        <v>75</v>
      </c>
      <c r="I270" s="46" t="s">
        <v>85</v>
      </c>
      <c r="J270" s="46" t="s">
        <v>119</v>
      </c>
      <c r="K270" s="46" t="s">
        <v>77</v>
      </c>
      <c r="L270" s="46" t="s">
        <v>103</v>
      </c>
      <c r="M270" s="48">
        <v>1000</v>
      </c>
      <c r="N270" s="48">
        <v>12.8</v>
      </c>
      <c r="O270" s="48">
        <v>20.399999999999999</v>
      </c>
      <c r="P270" s="48">
        <v>24</v>
      </c>
      <c r="Q270" s="48">
        <v>260.22000000000003</v>
      </c>
      <c r="R270" s="48">
        <v>1.6</v>
      </c>
      <c r="S270" s="48">
        <v>1200</v>
      </c>
      <c r="T270" s="48">
        <v>1920</v>
      </c>
      <c r="U270" s="48">
        <v>2.2999999999999998</v>
      </c>
      <c r="V270" s="48">
        <v>8858</v>
      </c>
      <c r="W270" s="48">
        <v>60</v>
      </c>
      <c r="X270" s="48">
        <v>33.5</v>
      </c>
      <c r="Y270" s="46" t="s">
        <v>83</v>
      </c>
      <c r="Z270" s="46" t="s">
        <v>83</v>
      </c>
      <c r="AA270" s="46"/>
      <c r="AB270" s="46"/>
      <c r="AC270" s="46" t="s">
        <v>81</v>
      </c>
      <c r="AD270" s="46" t="s">
        <v>80</v>
      </c>
      <c r="AE270" s="46" t="s">
        <v>516</v>
      </c>
      <c r="AF270" s="46" t="s">
        <v>103</v>
      </c>
      <c r="AG270" s="46" t="s">
        <v>99</v>
      </c>
      <c r="AH270" s="46" t="s">
        <v>103</v>
      </c>
      <c r="AI270" s="46" t="s">
        <v>99</v>
      </c>
      <c r="AJ270" s="46" t="s">
        <v>83</v>
      </c>
      <c r="AK270" s="46" t="s">
        <v>331</v>
      </c>
      <c r="AL270" s="46" t="s">
        <v>103</v>
      </c>
      <c r="AM270" s="46" t="s">
        <v>83</v>
      </c>
      <c r="AN270" s="46" t="s">
        <v>83</v>
      </c>
      <c r="AO270" s="46" t="s">
        <v>83</v>
      </c>
      <c r="AP270" s="46" t="s">
        <v>91</v>
      </c>
      <c r="AQ270" s="46" t="s">
        <v>103</v>
      </c>
      <c r="AR270" s="46" t="s">
        <v>81</v>
      </c>
      <c r="AS270" s="46" t="s">
        <v>86</v>
      </c>
      <c r="AT270" s="46" t="s">
        <v>103</v>
      </c>
      <c r="AU270" s="48">
        <v>0</v>
      </c>
      <c r="AV270" s="46" t="s">
        <v>81</v>
      </c>
      <c r="AW270" s="46" t="s">
        <v>81</v>
      </c>
      <c r="AX270" s="48">
        <v>250</v>
      </c>
      <c r="AY270" s="48">
        <v>231.7</v>
      </c>
      <c r="AZ270" s="48">
        <v>215.7</v>
      </c>
      <c r="BA270" s="48">
        <v>200</v>
      </c>
      <c r="BB270" s="46"/>
      <c r="BC270" s="46"/>
      <c r="BD270" s="48">
        <v>18.03</v>
      </c>
      <c r="BE270" s="46"/>
      <c r="BF270" s="48">
        <v>0.5</v>
      </c>
      <c r="BG270" s="48">
        <v>0.5</v>
      </c>
      <c r="BH270" s="46"/>
      <c r="BI270" s="48">
        <v>0.22</v>
      </c>
      <c r="BJ270" s="48">
        <v>58.13</v>
      </c>
      <c r="BK270" s="48">
        <v>58.13</v>
      </c>
      <c r="BL270" s="48">
        <v>59.1</v>
      </c>
      <c r="BM270" s="46"/>
      <c r="BN270" s="46"/>
      <c r="BO270" s="48">
        <v>0.27</v>
      </c>
      <c r="BP270" s="48">
        <v>0.44</v>
      </c>
      <c r="BQ270" s="48">
        <v>0.44</v>
      </c>
      <c r="BR270" s="48">
        <v>18.059999999999999</v>
      </c>
      <c r="BS270" s="48">
        <v>57.88</v>
      </c>
      <c r="BT270" s="46"/>
      <c r="BU270" s="48">
        <v>0</v>
      </c>
      <c r="BV270" s="39">
        <v>357</v>
      </c>
      <c r="BW270" s="39">
        <f t="shared" si="24"/>
        <v>3</v>
      </c>
      <c r="BX270" s="39">
        <f>IF(COUNTIF($C$2:C270,C270)=1,1,0)</f>
        <v>1</v>
      </c>
      <c r="BY270" s="39">
        <f t="shared" si="25"/>
        <v>0</v>
      </c>
      <c r="BZ270" s="39" t="b">
        <f t="shared" si="26"/>
        <v>0</v>
      </c>
      <c r="CA270" s="39" t="b">
        <f t="array" ref="CA270">ISNUMBER(SEARCH("Touch Screen",$AI270))</f>
        <v>0</v>
      </c>
      <c r="CB270" s="39" t="b">
        <f t="array" ref="CB270">ISNUMBER(SEARCH("Occupancy Sensor",$AI270))</f>
        <v>0</v>
      </c>
      <c r="CC270" s="39" t="b">
        <f t="array" ref="CC270">ISNUMBER(SEARCH("Full Network Connectivity",$AI270))</f>
        <v>0</v>
      </c>
      <c r="CD270" s="49">
        <f t="shared" si="27"/>
        <v>58.126980000000003</v>
      </c>
      <c r="CE270" s="50">
        <f t="shared" si="29"/>
        <v>2.2999999999999998</v>
      </c>
      <c r="CF270" s="39">
        <f t="shared" si="28"/>
        <v>3</v>
      </c>
      <c r="CG270" s="49">
        <f>IF($BW270=1,($Q270*'2. Monitor Criteria'!$C$4)+('2. Monitor Criteria'!$D$4*'1. Data'!$CE270)+'2. Monitor Criteria'!$C$6,IF('1. Data'!$BW270=2,($Q270*'2. Monitor Criteria'!$C$4)+('2. Monitor Criteria'!$D$4*'1. Data'!$CE270)+'2. Monitor Criteria'!$D$6,IF('1. Data'!$BW270=5,($Q270*'2. Monitor Criteria'!$C$4)+('2. Monitor Criteria'!$D$4*'1. Data'!$CE270)+'2. Monitor Criteria'!$F$6,($Q270*'2. Monitor Criteria'!$C$4)+('2. Monitor Criteria'!$D$4*'1. Data'!$CE270)+'2. Monitor Criteria'!$E$6)))</f>
        <v>49.664060000000006</v>
      </c>
      <c r="CH270" s="51">
        <f>CD270-('2. Monitor Criteria'!$D$4*CE270)</f>
        <v>48.949980000000004</v>
      </c>
      <c r="CI270" s="49">
        <f>IF($BY270=0,CH270,IF($BY270=1,CH270-('2. Monitor Criteria'!$B$10*'1. Data'!CG270),CH270-('2. Monitor Criteria'!$C$10*'1. Data'!CG270)))</f>
        <v>48.949980000000004</v>
      </c>
      <c r="CJ270" s="51">
        <f>IF($CA270=TRUE,CI270-(CG270*'2. Monitor Criteria'!$E$10),CI270)</f>
        <v>48.949980000000004</v>
      </c>
      <c r="CK270" s="51">
        <f>IF($BZ270=TRUE,CJ270-('1. Data'!CG270*'2. Monitor Criteria'!$D$10),CJ270)</f>
        <v>48.949980000000004</v>
      </c>
    </row>
    <row r="271" spans="1:89" s="39" customFormat="1" ht="15.75" customHeight="1" x14ac:dyDescent="0.2">
      <c r="A271" s="39">
        <v>358</v>
      </c>
      <c r="B271" s="46" t="s">
        <v>483</v>
      </c>
      <c r="C271" s="46" t="s">
        <v>515</v>
      </c>
      <c r="D271" s="47">
        <v>42215</v>
      </c>
      <c r="E271" s="46" t="s">
        <v>74</v>
      </c>
      <c r="F271" s="46" t="s">
        <v>110</v>
      </c>
      <c r="G271" s="46" t="s">
        <v>1307</v>
      </c>
      <c r="H271" s="46" t="s">
        <v>75</v>
      </c>
      <c r="I271" s="46" t="s">
        <v>76</v>
      </c>
      <c r="J271" s="46"/>
      <c r="K271" s="46" t="s">
        <v>77</v>
      </c>
      <c r="L271" s="46"/>
      <c r="M271" s="48">
        <v>1000</v>
      </c>
      <c r="N271" s="48">
        <v>12.8</v>
      </c>
      <c r="O271" s="48">
        <v>20.399999999999999</v>
      </c>
      <c r="P271" s="48">
        <v>24.1</v>
      </c>
      <c r="Q271" s="48">
        <v>258.88</v>
      </c>
      <c r="R271" s="48">
        <v>1.6</v>
      </c>
      <c r="S271" s="48">
        <v>1200</v>
      </c>
      <c r="T271" s="48">
        <v>1920</v>
      </c>
      <c r="U271" s="48">
        <v>2.2999999999999998</v>
      </c>
      <c r="V271" s="48">
        <v>8900</v>
      </c>
      <c r="W271" s="48">
        <v>60</v>
      </c>
      <c r="X271" s="48">
        <v>0.3</v>
      </c>
      <c r="Y271" s="46" t="s">
        <v>78</v>
      </c>
      <c r="Z271" s="46" t="s">
        <v>83</v>
      </c>
      <c r="AA271" s="46"/>
      <c r="AB271" s="46"/>
      <c r="AC271" s="46" t="s">
        <v>81</v>
      </c>
      <c r="AD271" s="46" t="s">
        <v>80</v>
      </c>
      <c r="AE271" s="46" t="s">
        <v>508</v>
      </c>
      <c r="AF271" s="46"/>
      <c r="AG271" s="46" t="s">
        <v>83</v>
      </c>
      <c r="AH271" s="46"/>
      <c r="AI271" s="46" t="s">
        <v>83</v>
      </c>
      <c r="AJ271" s="46" t="s">
        <v>83</v>
      </c>
      <c r="AK271" s="46" t="s">
        <v>84</v>
      </c>
      <c r="AL271" s="46"/>
      <c r="AM271" s="46" t="s">
        <v>83</v>
      </c>
      <c r="AN271" s="46" t="s">
        <v>83</v>
      </c>
      <c r="AO271" s="46" t="s">
        <v>83</v>
      </c>
      <c r="AP271" s="46" t="s">
        <v>91</v>
      </c>
      <c r="AQ271" s="46"/>
      <c r="AR271" s="46" t="s">
        <v>81</v>
      </c>
      <c r="AS271" s="46" t="s">
        <v>86</v>
      </c>
      <c r="AT271" s="46"/>
      <c r="AU271" s="48">
        <v>1</v>
      </c>
      <c r="AV271" s="46" t="s">
        <v>81</v>
      </c>
      <c r="AW271" s="46" t="s">
        <v>81</v>
      </c>
      <c r="AX271" s="48">
        <v>250</v>
      </c>
      <c r="AY271" s="48">
        <v>301.5</v>
      </c>
      <c r="AZ271" s="48">
        <v>284.7</v>
      </c>
      <c r="BA271" s="48">
        <v>200.3</v>
      </c>
      <c r="BB271" s="46"/>
      <c r="BC271" s="46"/>
      <c r="BD271" s="48">
        <v>16.18</v>
      </c>
      <c r="BE271" s="46"/>
      <c r="BF271" s="48">
        <v>0.22</v>
      </c>
      <c r="BG271" s="48">
        <v>0.2</v>
      </c>
      <c r="BH271" s="46"/>
      <c r="BI271" s="48">
        <v>0.19</v>
      </c>
      <c r="BJ271" s="48">
        <v>50.86</v>
      </c>
      <c r="BK271" s="48">
        <v>50.86</v>
      </c>
      <c r="BL271" s="48">
        <v>58.9</v>
      </c>
      <c r="BM271" s="46"/>
      <c r="BN271" s="46"/>
      <c r="BO271" s="48">
        <v>0.21</v>
      </c>
      <c r="BP271" s="48">
        <v>0.24</v>
      </c>
      <c r="BQ271" s="48">
        <v>0.22</v>
      </c>
      <c r="BR271" s="48">
        <v>16.25</v>
      </c>
      <c r="BS271" s="48">
        <v>51.19</v>
      </c>
      <c r="BT271" s="46"/>
      <c r="BU271" s="48">
        <v>0</v>
      </c>
      <c r="BV271" s="39">
        <v>358</v>
      </c>
      <c r="BW271" s="39">
        <f t="shared" si="24"/>
        <v>3</v>
      </c>
      <c r="BX271" s="39">
        <f>IF(COUNTIF($C$2:C271,C271)=1,1,0)</f>
        <v>0</v>
      </c>
      <c r="BY271" s="39">
        <f t="shared" si="25"/>
        <v>0</v>
      </c>
      <c r="BZ271" s="39" t="b">
        <f t="shared" si="26"/>
        <v>0</v>
      </c>
      <c r="CA271" s="39" t="b">
        <f t="array" ref="CA271">ISNUMBER(SEARCH("Touch Screen",$AI271))</f>
        <v>0</v>
      </c>
      <c r="CB271" s="39" t="b">
        <f t="array" ref="CB271">ISNUMBER(SEARCH("Occupancy Sensor",$AI271))</f>
        <v>0</v>
      </c>
      <c r="CC271" s="39" t="b">
        <f t="array" ref="CC271">ISNUMBER(SEARCH("Full Network Connectivity",$AI271))</f>
        <v>0</v>
      </c>
      <c r="CD271" s="49">
        <f t="shared" si="27"/>
        <v>50.860559999999992</v>
      </c>
      <c r="CE271" s="50">
        <f t="shared" si="29"/>
        <v>2.2999999999999998</v>
      </c>
      <c r="CF271" s="39">
        <f t="shared" si="28"/>
        <v>3</v>
      </c>
      <c r="CG271" s="49">
        <f>IF($BW271=1,($Q271*'2. Monitor Criteria'!$C$4)+('2. Monitor Criteria'!$D$4*'1. Data'!$CE271)+'2. Monitor Criteria'!$C$6,IF('1. Data'!$BW271=2,($Q271*'2. Monitor Criteria'!$C$4)+('2. Monitor Criteria'!$D$4*'1. Data'!$CE271)+'2. Monitor Criteria'!$D$6,IF('1. Data'!$BW271=5,($Q271*'2. Monitor Criteria'!$C$4)+('2. Monitor Criteria'!$D$4*'1. Data'!$CE271)+'2. Monitor Criteria'!$F$6,($Q271*'2. Monitor Criteria'!$C$4)+('2. Monitor Criteria'!$D$4*'1. Data'!$CE271)+'2. Monitor Criteria'!$E$6)))</f>
        <v>49.49924</v>
      </c>
      <c r="CH271" s="51">
        <f>CD271-('2. Monitor Criteria'!$D$4*CE271)</f>
        <v>41.683559999999993</v>
      </c>
      <c r="CI271" s="49">
        <f>IF($BY271=0,CH271,IF($BY271=1,CH271-('2. Monitor Criteria'!$B$10*'1. Data'!CG271),CH271-('2. Monitor Criteria'!$C$10*'1. Data'!CG271)))</f>
        <v>41.683559999999993</v>
      </c>
      <c r="CJ271" s="51">
        <f>IF($CA271=TRUE,CI271-(CG271*'2. Monitor Criteria'!$E$10),CI271)</f>
        <v>41.683559999999993</v>
      </c>
      <c r="CK271" s="51">
        <f>IF($BZ271=TRUE,CJ271-('1. Data'!CG271*'2. Monitor Criteria'!$D$10),CJ271)</f>
        <v>41.683559999999993</v>
      </c>
    </row>
    <row r="272" spans="1:89" s="39" customFormat="1" ht="15.75" customHeight="1" x14ac:dyDescent="0.2">
      <c r="A272" s="39">
        <v>359</v>
      </c>
      <c r="B272" s="46" t="s">
        <v>483</v>
      </c>
      <c r="C272" s="46" t="s">
        <v>1214</v>
      </c>
      <c r="D272" s="47">
        <v>42917</v>
      </c>
      <c r="E272" s="46" t="s">
        <v>74</v>
      </c>
      <c r="F272" s="46" t="s">
        <v>103</v>
      </c>
      <c r="G272" s="46" t="s">
        <v>1307</v>
      </c>
      <c r="H272" s="46" t="s">
        <v>75</v>
      </c>
      <c r="I272" s="46" t="s">
        <v>76</v>
      </c>
      <c r="J272" s="46" t="s">
        <v>103</v>
      </c>
      <c r="K272" s="46" t="s">
        <v>77</v>
      </c>
      <c r="L272" s="46" t="s">
        <v>103</v>
      </c>
      <c r="M272" s="48">
        <v>1000</v>
      </c>
      <c r="N272" s="48">
        <v>11.7</v>
      </c>
      <c r="O272" s="48">
        <v>20.8</v>
      </c>
      <c r="P272" s="48">
        <v>23.8</v>
      </c>
      <c r="Q272" s="48">
        <v>242.21</v>
      </c>
      <c r="R272" s="48">
        <v>1.78</v>
      </c>
      <c r="S272" s="48">
        <v>1080</v>
      </c>
      <c r="T272" s="48">
        <v>1920</v>
      </c>
      <c r="U272" s="48">
        <v>2.1</v>
      </c>
      <c r="V272" s="48">
        <v>8561</v>
      </c>
      <c r="W272" s="48">
        <v>60</v>
      </c>
      <c r="X272" s="48">
        <v>33.200000000000003</v>
      </c>
      <c r="Y272" s="46" t="s">
        <v>78</v>
      </c>
      <c r="Z272" s="46" t="s">
        <v>83</v>
      </c>
      <c r="AA272" s="46"/>
      <c r="AB272" s="46"/>
      <c r="AC272" s="46" t="s">
        <v>81</v>
      </c>
      <c r="AD272" s="46" t="s">
        <v>81</v>
      </c>
      <c r="AE272" s="46" t="s">
        <v>355</v>
      </c>
      <c r="AF272" s="46" t="s">
        <v>103</v>
      </c>
      <c r="AG272" s="46" t="s">
        <v>83</v>
      </c>
      <c r="AH272" s="46" t="s">
        <v>103</v>
      </c>
      <c r="AI272" s="46" t="s">
        <v>83</v>
      </c>
      <c r="AJ272" s="46" t="s">
        <v>83</v>
      </c>
      <c r="AK272" s="46" t="s">
        <v>84</v>
      </c>
      <c r="AL272" s="46" t="s">
        <v>103</v>
      </c>
      <c r="AM272" s="46" t="s">
        <v>83</v>
      </c>
      <c r="AN272" s="46" t="s">
        <v>83</v>
      </c>
      <c r="AO272" s="46" t="s">
        <v>83</v>
      </c>
      <c r="AP272" s="46" t="s">
        <v>91</v>
      </c>
      <c r="AQ272" s="46" t="s">
        <v>103</v>
      </c>
      <c r="AR272" s="46" t="s">
        <v>81</v>
      </c>
      <c r="AS272" s="46" t="s">
        <v>86</v>
      </c>
      <c r="AT272" s="46" t="s">
        <v>103</v>
      </c>
      <c r="AU272" s="48">
        <v>0</v>
      </c>
      <c r="AV272" s="46" t="s">
        <v>81</v>
      </c>
      <c r="AW272" s="46" t="s">
        <v>81</v>
      </c>
      <c r="AX272" s="48">
        <v>250</v>
      </c>
      <c r="AY272" s="48">
        <v>248.7</v>
      </c>
      <c r="AZ272" s="48">
        <v>222.5</v>
      </c>
      <c r="BA272" s="48">
        <v>200</v>
      </c>
      <c r="BB272" s="46"/>
      <c r="BC272" s="46"/>
      <c r="BD272" s="48">
        <v>16.75</v>
      </c>
      <c r="BE272" s="46"/>
      <c r="BF272" s="48">
        <v>0.48</v>
      </c>
      <c r="BG272" s="48">
        <v>0.48</v>
      </c>
      <c r="BH272" s="46"/>
      <c r="BI272" s="48">
        <v>0.13</v>
      </c>
      <c r="BJ272" s="48">
        <v>54.07</v>
      </c>
      <c r="BK272" s="48">
        <v>54.07</v>
      </c>
      <c r="BL272" s="48">
        <v>54.2</v>
      </c>
      <c r="BM272" s="46"/>
      <c r="BN272" s="46"/>
      <c r="BO272" s="48">
        <v>0.17</v>
      </c>
      <c r="BP272" s="48">
        <v>0.5</v>
      </c>
      <c r="BQ272" s="48">
        <v>0.5</v>
      </c>
      <c r="BR272" s="48">
        <v>16.72</v>
      </c>
      <c r="BS272" s="48">
        <v>54.11</v>
      </c>
      <c r="BT272" s="46"/>
      <c r="BU272" s="48">
        <v>0</v>
      </c>
      <c r="BV272" s="39">
        <v>359</v>
      </c>
      <c r="BW272" s="39">
        <f t="shared" si="24"/>
        <v>3</v>
      </c>
      <c r="BX272" s="39">
        <f>IF(COUNTIF($C$2:C272,C272)=1,1,0)</f>
        <v>1</v>
      </c>
      <c r="BY272" s="39">
        <f t="shared" si="25"/>
        <v>0</v>
      </c>
      <c r="BZ272" s="39" t="b">
        <f t="shared" si="26"/>
        <v>0</v>
      </c>
      <c r="CA272" s="39" t="b">
        <f t="array" ref="CA272">ISNUMBER(SEARCH("Touch Screen",$AI272))</f>
        <v>0</v>
      </c>
      <c r="CB272" s="39" t="b">
        <f t="array" ref="CB272">ISNUMBER(SEARCH("Occupancy Sensor",$AI272))</f>
        <v>0</v>
      </c>
      <c r="CC272" s="39" t="b">
        <f t="array" ref="CC272">ISNUMBER(SEARCH("Full Network Connectivity",$AI272))</f>
        <v>0</v>
      </c>
      <c r="CD272" s="49">
        <f t="shared" si="27"/>
        <v>54.088619999999999</v>
      </c>
      <c r="CE272" s="50">
        <f t="shared" si="29"/>
        <v>2.1</v>
      </c>
      <c r="CF272" s="39">
        <f t="shared" si="28"/>
        <v>3</v>
      </c>
      <c r="CG272" s="49">
        <f>IF($BW272=1,($Q272*'2. Monitor Criteria'!$C$4)+('2. Monitor Criteria'!$D$4*'1. Data'!$CE272)+'2. Monitor Criteria'!$C$6,IF('1. Data'!$BW272=2,($Q272*'2. Monitor Criteria'!$C$4)+('2. Monitor Criteria'!$D$4*'1. Data'!$CE272)+'2. Monitor Criteria'!$D$6,IF('1. Data'!$BW272=5,($Q272*'2. Monitor Criteria'!$C$4)+('2. Monitor Criteria'!$D$4*'1. Data'!$CE272)+'2. Monitor Criteria'!$F$6,($Q272*'2. Monitor Criteria'!$C$4)+('2. Monitor Criteria'!$D$4*'1. Data'!$CE272)+'2. Monitor Criteria'!$E$6)))</f>
        <v>46.650829999999999</v>
      </c>
      <c r="CH272" s="51">
        <f>CD272-('2. Monitor Criteria'!$D$4*CE272)</f>
        <v>45.709620000000001</v>
      </c>
      <c r="CI272" s="49">
        <f>IF($BY272=0,CH272,IF($BY272=1,CH272-('2. Monitor Criteria'!$B$10*'1. Data'!CG272),CH272-('2. Monitor Criteria'!$C$10*'1. Data'!CG272)))</f>
        <v>45.709620000000001</v>
      </c>
      <c r="CJ272" s="51">
        <f>IF($CA272=TRUE,CI272-(CG272*'2. Monitor Criteria'!$E$10),CI272)</f>
        <v>45.709620000000001</v>
      </c>
      <c r="CK272" s="51">
        <f>IF($BZ272=TRUE,CJ272-('1. Data'!CG272*'2. Monitor Criteria'!$D$10),CJ272)</f>
        <v>45.709620000000001</v>
      </c>
    </row>
    <row r="273" spans="1:89" s="39" customFormat="1" ht="15.75" customHeight="1" x14ac:dyDescent="0.2">
      <c r="A273" s="39">
        <v>360</v>
      </c>
      <c r="B273" s="46" t="s">
        <v>483</v>
      </c>
      <c r="C273" s="46" t="s">
        <v>1214</v>
      </c>
      <c r="D273" s="47">
        <v>42873</v>
      </c>
      <c r="E273" s="46" t="s">
        <v>74</v>
      </c>
      <c r="F273" s="46"/>
      <c r="G273" s="46" t="s">
        <v>1307</v>
      </c>
      <c r="H273" s="46" t="s">
        <v>75</v>
      </c>
      <c r="I273" s="46" t="s">
        <v>76</v>
      </c>
      <c r="J273" s="46"/>
      <c r="K273" s="46" t="s">
        <v>77</v>
      </c>
      <c r="L273" s="46"/>
      <c r="M273" s="48">
        <v>1000</v>
      </c>
      <c r="N273" s="48">
        <v>11.7</v>
      </c>
      <c r="O273" s="48">
        <v>20.7</v>
      </c>
      <c r="P273" s="48">
        <v>23.8</v>
      </c>
      <c r="Q273" s="48">
        <v>242.18</v>
      </c>
      <c r="R273" s="48">
        <v>1.78</v>
      </c>
      <c r="S273" s="48">
        <v>1080</v>
      </c>
      <c r="T273" s="48">
        <v>1920</v>
      </c>
      <c r="U273" s="48">
        <v>2.1</v>
      </c>
      <c r="V273" s="48">
        <v>8562</v>
      </c>
      <c r="W273" s="48">
        <v>60</v>
      </c>
      <c r="X273" s="48">
        <v>35.5</v>
      </c>
      <c r="Y273" s="46" t="s">
        <v>78</v>
      </c>
      <c r="Z273" s="46" t="s">
        <v>83</v>
      </c>
      <c r="AA273" s="46"/>
      <c r="AB273" s="46"/>
      <c r="AC273" s="46" t="s">
        <v>81</v>
      </c>
      <c r="AD273" s="46" t="s">
        <v>80</v>
      </c>
      <c r="AE273" s="46" t="s">
        <v>208</v>
      </c>
      <c r="AF273" s="46"/>
      <c r="AG273" s="46" t="s">
        <v>83</v>
      </c>
      <c r="AH273" s="46"/>
      <c r="AI273" s="46" t="s">
        <v>83</v>
      </c>
      <c r="AJ273" s="46" t="s">
        <v>83</v>
      </c>
      <c r="AK273" s="46" t="s">
        <v>84</v>
      </c>
      <c r="AL273" s="46"/>
      <c r="AM273" s="46" t="s">
        <v>83</v>
      </c>
      <c r="AN273" s="46" t="s">
        <v>83</v>
      </c>
      <c r="AO273" s="46" t="s">
        <v>83</v>
      </c>
      <c r="AP273" s="46" t="s">
        <v>91</v>
      </c>
      <c r="AQ273" s="46"/>
      <c r="AR273" s="46" t="s">
        <v>81</v>
      </c>
      <c r="AS273" s="46" t="s">
        <v>86</v>
      </c>
      <c r="AT273" s="46"/>
      <c r="AU273" s="48">
        <v>1</v>
      </c>
      <c r="AV273" s="46" t="s">
        <v>81</v>
      </c>
      <c r="AW273" s="46" t="s">
        <v>81</v>
      </c>
      <c r="AX273" s="48">
        <v>250</v>
      </c>
      <c r="AY273" s="48">
        <v>242.4</v>
      </c>
      <c r="AZ273" s="48">
        <v>204.4</v>
      </c>
      <c r="BA273" s="48">
        <v>201.4</v>
      </c>
      <c r="BB273" s="46"/>
      <c r="BC273" s="46"/>
      <c r="BD273" s="48">
        <v>16.46</v>
      </c>
      <c r="BE273" s="46"/>
      <c r="BF273" s="48">
        <v>0.13</v>
      </c>
      <c r="BG273" s="48">
        <v>0.12</v>
      </c>
      <c r="BH273" s="46"/>
      <c r="BI273" s="48">
        <v>0.09</v>
      </c>
      <c r="BJ273" s="48">
        <v>51.21</v>
      </c>
      <c r="BK273" s="48">
        <v>51.21</v>
      </c>
      <c r="BL273" s="48">
        <v>54.1</v>
      </c>
      <c r="BM273" s="46"/>
      <c r="BN273" s="46"/>
      <c r="BO273" s="48">
        <v>0.15</v>
      </c>
      <c r="BP273" s="48">
        <v>0.19</v>
      </c>
      <c r="BQ273" s="48">
        <v>0.19</v>
      </c>
      <c r="BR273" s="48">
        <v>16.239999999999998</v>
      </c>
      <c r="BS273" s="48">
        <v>50.84</v>
      </c>
      <c r="BT273" s="46"/>
      <c r="BU273" s="48">
        <v>0</v>
      </c>
      <c r="BV273" s="39">
        <v>360</v>
      </c>
      <c r="BW273" s="39">
        <f t="shared" si="24"/>
        <v>3</v>
      </c>
      <c r="BX273" s="39">
        <f>IF(COUNTIF($C$2:C273,C273)=1,1,0)</f>
        <v>0</v>
      </c>
      <c r="BY273" s="39">
        <f t="shared" si="25"/>
        <v>0</v>
      </c>
      <c r="BZ273" s="39" t="b">
        <f t="shared" si="26"/>
        <v>0</v>
      </c>
      <c r="CA273" s="39" t="b">
        <f t="array" ref="CA273">ISNUMBER(SEARCH("Touch Screen",$AI273))</f>
        <v>0</v>
      </c>
      <c r="CB273" s="39" t="b">
        <f t="array" ref="CB273">ISNUMBER(SEARCH("Occupancy Sensor",$AI273))</f>
        <v>0</v>
      </c>
      <c r="CC273" s="39" t="b">
        <f t="array" ref="CC273">ISNUMBER(SEARCH("Full Network Connectivity",$AI273))</f>
        <v>0</v>
      </c>
      <c r="CD273" s="49">
        <f t="shared" si="27"/>
        <v>51.206580000000002</v>
      </c>
      <c r="CE273" s="50">
        <f t="shared" si="29"/>
        <v>2.1</v>
      </c>
      <c r="CF273" s="39">
        <f t="shared" si="28"/>
        <v>3</v>
      </c>
      <c r="CG273" s="49">
        <f>IF($BW273=1,($Q273*'2. Monitor Criteria'!$C$4)+('2. Monitor Criteria'!$D$4*'1. Data'!$CE273)+'2. Monitor Criteria'!$C$6,IF('1. Data'!$BW273=2,($Q273*'2. Monitor Criteria'!$C$4)+('2. Monitor Criteria'!$D$4*'1. Data'!$CE273)+'2. Monitor Criteria'!$D$6,IF('1. Data'!$BW273=5,($Q273*'2. Monitor Criteria'!$C$4)+('2. Monitor Criteria'!$D$4*'1. Data'!$CE273)+'2. Monitor Criteria'!$F$6,($Q273*'2. Monitor Criteria'!$C$4)+('2. Monitor Criteria'!$D$4*'1. Data'!$CE273)+'2. Monitor Criteria'!$E$6)))</f>
        <v>46.647140000000007</v>
      </c>
      <c r="CH273" s="51">
        <f>CD273-('2. Monitor Criteria'!$D$4*CE273)</f>
        <v>42.827579999999998</v>
      </c>
      <c r="CI273" s="49">
        <f>IF($BY273=0,CH273,IF($BY273=1,CH273-('2. Monitor Criteria'!$B$10*'1. Data'!CG273),CH273-('2. Monitor Criteria'!$C$10*'1. Data'!CG273)))</f>
        <v>42.827579999999998</v>
      </c>
      <c r="CJ273" s="51">
        <f>IF($CA273=TRUE,CI273-(CG273*'2. Monitor Criteria'!$E$10),CI273)</f>
        <v>42.827579999999998</v>
      </c>
      <c r="CK273" s="51">
        <f>IF($BZ273=TRUE,CJ273-('1. Data'!CG273*'2. Monitor Criteria'!$D$10),CJ273)</f>
        <v>42.827579999999998</v>
      </c>
    </row>
    <row r="274" spans="1:89" s="39" customFormat="1" ht="15.75" customHeight="1" x14ac:dyDescent="0.2">
      <c r="A274" s="39">
        <v>361</v>
      </c>
      <c r="B274" s="46" t="s">
        <v>483</v>
      </c>
      <c r="C274" s="46" t="s">
        <v>1231</v>
      </c>
      <c r="D274" s="47">
        <v>42955</v>
      </c>
      <c r="E274" s="46" t="s">
        <v>74</v>
      </c>
      <c r="F274" s="46" t="s">
        <v>103</v>
      </c>
      <c r="G274" s="46" t="s">
        <v>1307</v>
      </c>
      <c r="H274" s="46" t="s">
        <v>75</v>
      </c>
      <c r="I274" s="46" t="s">
        <v>76</v>
      </c>
      <c r="J274" s="46" t="s">
        <v>103</v>
      </c>
      <c r="K274" s="46" t="s">
        <v>77</v>
      </c>
      <c r="L274" s="46" t="s">
        <v>103</v>
      </c>
      <c r="M274" s="48">
        <v>1000</v>
      </c>
      <c r="N274" s="48">
        <v>12.8</v>
      </c>
      <c r="O274" s="48">
        <v>20.399999999999999</v>
      </c>
      <c r="P274" s="48">
        <v>24</v>
      </c>
      <c r="Q274" s="48">
        <v>260.33999999999997</v>
      </c>
      <c r="R274" s="48">
        <v>1.6</v>
      </c>
      <c r="S274" s="48">
        <v>1200</v>
      </c>
      <c r="T274" s="48">
        <v>1920</v>
      </c>
      <c r="U274" s="48">
        <v>2.2999999999999998</v>
      </c>
      <c r="V274" s="48">
        <v>8849</v>
      </c>
      <c r="W274" s="48">
        <v>60</v>
      </c>
      <c r="X274" s="48">
        <v>35.1</v>
      </c>
      <c r="Y274" s="46" t="s">
        <v>78</v>
      </c>
      <c r="Z274" s="46" t="s">
        <v>83</v>
      </c>
      <c r="AA274" s="46"/>
      <c r="AB274" s="46"/>
      <c r="AC274" s="46" t="s">
        <v>81</v>
      </c>
      <c r="AD274" s="46" t="s">
        <v>81</v>
      </c>
      <c r="AE274" s="46" t="s">
        <v>355</v>
      </c>
      <c r="AF274" s="46" t="s">
        <v>103</v>
      </c>
      <c r="AG274" s="46" t="s">
        <v>83</v>
      </c>
      <c r="AH274" s="46" t="s">
        <v>103</v>
      </c>
      <c r="AI274" s="46" t="s">
        <v>83</v>
      </c>
      <c r="AJ274" s="46" t="s">
        <v>83</v>
      </c>
      <c r="AK274" s="46" t="s">
        <v>84</v>
      </c>
      <c r="AL274" s="46" t="s">
        <v>103</v>
      </c>
      <c r="AM274" s="46" t="s">
        <v>83</v>
      </c>
      <c r="AN274" s="46" t="s">
        <v>83</v>
      </c>
      <c r="AO274" s="46" t="s">
        <v>83</v>
      </c>
      <c r="AP274" s="46" t="s">
        <v>91</v>
      </c>
      <c r="AQ274" s="46" t="s">
        <v>103</v>
      </c>
      <c r="AR274" s="46" t="s">
        <v>81</v>
      </c>
      <c r="AS274" s="46" t="s">
        <v>86</v>
      </c>
      <c r="AT274" s="46" t="s">
        <v>103</v>
      </c>
      <c r="AU274" s="48">
        <v>0</v>
      </c>
      <c r="AV274" s="46" t="s">
        <v>81</v>
      </c>
      <c r="AW274" s="46" t="s">
        <v>81</v>
      </c>
      <c r="AX274" s="48">
        <v>300</v>
      </c>
      <c r="AY274" s="48">
        <v>294.10000000000002</v>
      </c>
      <c r="AZ274" s="48">
        <v>268.39999999999998</v>
      </c>
      <c r="BA274" s="48">
        <v>200</v>
      </c>
      <c r="BB274" s="46"/>
      <c r="BC274" s="46"/>
      <c r="BD274" s="48">
        <v>18.350000000000001</v>
      </c>
      <c r="BE274" s="46"/>
      <c r="BF274" s="48">
        <v>0.5</v>
      </c>
      <c r="BG274" s="48">
        <v>0.5</v>
      </c>
      <c r="BH274" s="46"/>
      <c r="BI274" s="48">
        <v>0.14000000000000001</v>
      </c>
      <c r="BJ274" s="48">
        <v>59.11</v>
      </c>
      <c r="BK274" s="48">
        <v>59.11</v>
      </c>
      <c r="BL274" s="48">
        <v>59.2</v>
      </c>
      <c r="BM274" s="46"/>
      <c r="BN274" s="46"/>
      <c r="BO274" s="48">
        <v>0.18</v>
      </c>
      <c r="BP274" s="48">
        <v>0.5</v>
      </c>
      <c r="BQ274" s="48">
        <v>0.5</v>
      </c>
      <c r="BR274" s="48">
        <v>18.36</v>
      </c>
      <c r="BS274" s="48">
        <v>59.14</v>
      </c>
      <c r="BT274" s="46"/>
      <c r="BU274" s="48">
        <v>0</v>
      </c>
      <c r="BV274" s="39">
        <v>361</v>
      </c>
      <c r="BW274" s="39">
        <f t="shared" si="24"/>
        <v>3</v>
      </c>
      <c r="BX274" s="39">
        <f>IF(COUNTIF($C$2:C274,C274)=1,1,0)</f>
        <v>1</v>
      </c>
      <c r="BY274" s="39">
        <f t="shared" si="25"/>
        <v>0</v>
      </c>
      <c r="BZ274" s="39" t="b">
        <f t="shared" si="26"/>
        <v>0</v>
      </c>
      <c r="CA274" s="39" t="b">
        <f t="array" ref="CA274">ISNUMBER(SEARCH("Touch Screen",$AI274))</f>
        <v>0</v>
      </c>
      <c r="CB274" s="39" t="b">
        <f t="array" ref="CB274">ISNUMBER(SEARCH("Occupancy Sensor",$AI274))</f>
        <v>0</v>
      </c>
      <c r="CC274" s="39" t="b">
        <f t="array" ref="CC274">ISNUMBER(SEARCH("Full Network Connectivity",$AI274))</f>
        <v>0</v>
      </c>
      <c r="CD274" s="49">
        <f t="shared" si="27"/>
        <v>59.1081</v>
      </c>
      <c r="CE274" s="50">
        <f t="shared" si="29"/>
        <v>2.2999999999999998</v>
      </c>
      <c r="CF274" s="39">
        <f t="shared" si="28"/>
        <v>3</v>
      </c>
      <c r="CG274" s="49">
        <f>IF($BW274=1,($Q274*'2. Monitor Criteria'!$C$4)+('2. Monitor Criteria'!$D$4*'1. Data'!$CE274)+'2. Monitor Criteria'!$C$6,IF('1. Data'!$BW274=2,($Q274*'2. Monitor Criteria'!$C$4)+('2. Monitor Criteria'!$D$4*'1. Data'!$CE274)+'2. Monitor Criteria'!$D$6,IF('1. Data'!$BW274=5,($Q274*'2. Monitor Criteria'!$C$4)+('2. Monitor Criteria'!$D$4*'1. Data'!$CE274)+'2. Monitor Criteria'!$F$6,($Q274*'2. Monitor Criteria'!$C$4)+('2. Monitor Criteria'!$D$4*'1. Data'!$CE274)+'2. Monitor Criteria'!$E$6)))</f>
        <v>49.678820000000002</v>
      </c>
      <c r="CH274" s="51">
        <f>CD274-('2. Monitor Criteria'!$D$4*CE274)</f>
        <v>49.931100000000001</v>
      </c>
      <c r="CI274" s="49">
        <f>IF($BY274=0,CH274,IF($BY274=1,CH274-('2. Monitor Criteria'!$B$10*'1. Data'!CG274),CH274-('2. Monitor Criteria'!$C$10*'1. Data'!CG274)))</f>
        <v>49.931100000000001</v>
      </c>
      <c r="CJ274" s="51">
        <f>IF($CA274=TRUE,CI274-(CG274*'2. Monitor Criteria'!$E$10),CI274)</f>
        <v>49.931100000000001</v>
      </c>
      <c r="CK274" s="51">
        <f>IF($BZ274=TRUE,CJ274-('1. Data'!CG274*'2. Monitor Criteria'!$D$10),CJ274)</f>
        <v>49.931100000000001</v>
      </c>
    </row>
    <row r="275" spans="1:89" s="39" customFormat="1" ht="15.75" customHeight="1" x14ac:dyDescent="0.2">
      <c r="A275" s="39">
        <v>363</v>
      </c>
      <c r="B275" s="46" t="s">
        <v>483</v>
      </c>
      <c r="C275" s="46" t="s">
        <v>1360</v>
      </c>
      <c r="D275" s="47">
        <v>42887</v>
      </c>
      <c r="E275" s="46" t="s">
        <v>74</v>
      </c>
      <c r="F275" s="46"/>
      <c r="G275" s="46" t="s">
        <v>1307</v>
      </c>
      <c r="H275" s="46" t="s">
        <v>75</v>
      </c>
      <c r="I275" s="46" t="s">
        <v>76</v>
      </c>
      <c r="J275" s="46"/>
      <c r="K275" s="46" t="s">
        <v>77</v>
      </c>
      <c r="L275" s="46"/>
      <c r="M275" s="48">
        <v>1000</v>
      </c>
      <c r="N275" s="48">
        <v>11.7</v>
      </c>
      <c r="O275" s="48">
        <v>20.7</v>
      </c>
      <c r="P275" s="48">
        <v>23.8</v>
      </c>
      <c r="Q275" s="48">
        <v>242.04</v>
      </c>
      <c r="R275" s="48">
        <v>1.78</v>
      </c>
      <c r="S275" s="48">
        <v>1080</v>
      </c>
      <c r="T275" s="48">
        <v>1920</v>
      </c>
      <c r="U275" s="48">
        <v>2.1</v>
      </c>
      <c r="V275" s="48">
        <v>8567</v>
      </c>
      <c r="W275" s="48">
        <v>60</v>
      </c>
      <c r="X275" s="48">
        <v>0.3</v>
      </c>
      <c r="Y275" s="46" t="s">
        <v>83</v>
      </c>
      <c r="Z275" s="46" t="s">
        <v>83</v>
      </c>
      <c r="AA275" s="46"/>
      <c r="AB275" s="46"/>
      <c r="AC275" s="46" t="s">
        <v>81</v>
      </c>
      <c r="AD275" s="46" t="s">
        <v>80</v>
      </c>
      <c r="AE275" s="46" t="s">
        <v>355</v>
      </c>
      <c r="AF275" s="46"/>
      <c r="AG275" s="46" t="s">
        <v>638</v>
      </c>
      <c r="AH275" s="46"/>
      <c r="AI275" s="46" t="s">
        <v>638</v>
      </c>
      <c r="AJ275" s="46" t="s">
        <v>83</v>
      </c>
      <c r="AK275" s="46" t="s">
        <v>84</v>
      </c>
      <c r="AL275" s="46"/>
      <c r="AM275" s="46" t="s">
        <v>83</v>
      </c>
      <c r="AN275" s="46" t="s">
        <v>83</v>
      </c>
      <c r="AO275" s="46" t="s">
        <v>83</v>
      </c>
      <c r="AP275" s="46" t="s">
        <v>91</v>
      </c>
      <c r="AQ275" s="46"/>
      <c r="AR275" s="46" t="s">
        <v>81</v>
      </c>
      <c r="AS275" s="46" t="s">
        <v>86</v>
      </c>
      <c r="AT275" s="46"/>
      <c r="AU275" s="48">
        <v>1</v>
      </c>
      <c r="AV275" s="46" t="s">
        <v>81</v>
      </c>
      <c r="AW275" s="46" t="s">
        <v>81</v>
      </c>
      <c r="AX275" s="48">
        <v>250</v>
      </c>
      <c r="AY275" s="48">
        <v>256.8</v>
      </c>
      <c r="AZ275" s="48">
        <v>214.6</v>
      </c>
      <c r="BA275" s="48">
        <v>200</v>
      </c>
      <c r="BB275" s="46"/>
      <c r="BC275" s="46"/>
      <c r="BD275" s="48">
        <v>14.11</v>
      </c>
      <c r="BE275" s="46"/>
      <c r="BF275" s="48">
        <v>0.23</v>
      </c>
      <c r="BG275" s="46"/>
      <c r="BH275" s="46"/>
      <c r="BI275" s="48">
        <v>0.16</v>
      </c>
      <c r="BJ275" s="48">
        <v>44.57</v>
      </c>
      <c r="BK275" s="48">
        <v>44.57</v>
      </c>
      <c r="BL275" s="48">
        <v>54.1</v>
      </c>
      <c r="BM275" s="46"/>
      <c r="BN275" s="46"/>
      <c r="BO275" s="48">
        <v>0.23</v>
      </c>
      <c r="BP275" s="48">
        <v>0.28000000000000003</v>
      </c>
      <c r="BQ275" s="46"/>
      <c r="BR275" s="48">
        <v>14.31</v>
      </c>
      <c r="BS275" s="48">
        <v>45.47</v>
      </c>
      <c r="BT275" s="46"/>
      <c r="BU275" s="48">
        <v>0</v>
      </c>
      <c r="BV275" s="39">
        <v>363</v>
      </c>
      <c r="BW275" s="39">
        <f t="shared" si="24"/>
        <v>3</v>
      </c>
      <c r="BX275" s="39">
        <f>IF(COUNTIF($C$2:C275,C275)=1,1,0)</f>
        <v>1</v>
      </c>
      <c r="BY275" s="39">
        <f t="shared" si="25"/>
        <v>0</v>
      </c>
      <c r="BZ275" s="39" t="b">
        <f t="shared" si="26"/>
        <v>0</v>
      </c>
      <c r="CA275" s="39" t="b">
        <f t="array" ref="CA275">ISNUMBER(SEARCH("Touch Screen",$AI275))</f>
        <v>0</v>
      </c>
      <c r="CB275" s="39" t="b">
        <f t="array" ref="CB275">ISNUMBER(SEARCH("Occupancy Sensor",$AI275))</f>
        <v>0</v>
      </c>
      <c r="CC275" s="39" t="b">
        <f t="array" ref="CC275">ISNUMBER(SEARCH("Full Network Connectivity",$AI275))</f>
        <v>0</v>
      </c>
      <c r="CD275" s="49">
        <f t="shared" si="27"/>
        <v>44.570879999999988</v>
      </c>
      <c r="CE275" s="50">
        <f t="shared" si="29"/>
        <v>2.1</v>
      </c>
      <c r="CF275" s="39">
        <f t="shared" si="28"/>
        <v>3</v>
      </c>
      <c r="CG275" s="49">
        <f>IF($BW275=1,($Q275*'2. Monitor Criteria'!$C$4)+('2. Monitor Criteria'!$D$4*'1. Data'!$CE275)+'2. Monitor Criteria'!$C$6,IF('1. Data'!$BW275=2,($Q275*'2. Monitor Criteria'!$C$4)+('2. Monitor Criteria'!$D$4*'1. Data'!$CE275)+'2. Monitor Criteria'!$D$6,IF('1. Data'!$BW275=5,($Q275*'2. Monitor Criteria'!$C$4)+('2. Monitor Criteria'!$D$4*'1. Data'!$CE275)+'2. Monitor Criteria'!$F$6,($Q275*'2. Monitor Criteria'!$C$4)+('2. Monitor Criteria'!$D$4*'1. Data'!$CE275)+'2. Monitor Criteria'!$E$6)))</f>
        <v>46.629919999999998</v>
      </c>
      <c r="CH275" s="51">
        <f>CD275-('2. Monitor Criteria'!$D$4*CE275)</f>
        <v>36.191879999999983</v>
      </c>
      <c r="CI275" s="49">
        <f>IF($BY275=0,CH275,IF($BY275=1,CH275-('2. Monitor Criteria'!$B$10*'1. Data'!CG275),CH275-('2. Monitor Criteria'!$C$10*'1. Data'!CG275)))</f>
        <v>36.191879999999983</v>
      </c>
      <c r="CJ275" s="51">
        <f>IF($CA275=TRUE,CI275-(CG275*'2. Monitor Criteria'!$E$10),CI275)</f>
        <v>36.191879999999983</v>
      </c>
      <c r="CK275" s="51">
        <f>IF($BZ275=TRUE,CJ275-('1. Data'!CG275*'2. Monitor Criteria'!$D$10),CJ275)</f>
        <v>36.191879999999983</v>
      </c>
    </row>
    <row r="276" spans="1:89" s="39" customFormat="1" ht="15.75" customHeight="1" x14ac:dyDescent="0.2">
      <c r="A276" s="39">
        <v>364</v>
      </c>
      <c r="B276" s="46" t="s">
        <v>483</v>
      </c>
      <c r="C276" s="46" t="s">
        <v>517</v>
      </c>
      <c r="D276" s="47">
        <v>42527</v>
      </c>
      <c r="E276" s="46" t="s">
        <v>74</v>
      </c>
      <c r="F276" s="46"/>
      <c r="G276" s="46" t="s">
        <v>1307</v>
      </c>
      <c r="H276" s="46" t="s">
        <v>75</v>
      </c>
      <c r="I276" s="46" t="s">
        <v>76</v>
      </c>
      <c r="J276" s="46"/>
      <c r="K276" s="46" t="s">
        <v>77</v>
      </c>
      <c r="L276" s="46"/>
      <c r="M276" s="48">
        <v>1000</v>
      </c>
      <c r="N276" s="48">
        <v>13.2</v>
      </c>
      <c r="O276" s="48">
        <v>23.5</v>
      </c>
      <c r="P276" s="48">
        <v>27</v>
      </c>
      <c r="Q276" s="48">
        <v>311.67</v>
      </c>
      <c r="R276" s="48">
        <v>1.78</v>
      </c>
      <c r="S276" s="48">
        <v>1080</v>
      </c>
      <c r="T276" s="48">
        <v>1920</v>
      </c>
      <c r="U276" s="48">
        <v>2.1</v>
      </c>
      <c r="V276" s="48">
        <v>6653</v>
      </c>
      <c r="W276" s="48">
        <v>60</v>
      </c>
      <c r="X276" s="48">
        <v>84</v>
      </c>
      <c r="Y276" s="46" t="s">
        <v>78</v>
      </c>
      <c r="Z276" s="46" t="s">
        <v>83</v>
      </c>
      <c r="AA276" s="46"/>
      <c r="AB276" s="46"/>
      <c r="AC276" s="46" t="s">
        <v>81</v>
      </c>
      <c r="AD276" s="46" t="s">
        <v>81</v>
      </c>
      <c r="AE276" s="46" t="s">
        <v>518</v>
      </c>
      <c r="AF276" s="46"/>
      <c r="AG276" s="46" t="s">
        <v>252</v>
      </c>
      <c r="AH276" s="46"/>
      <c r="AI276" s="46" t="s">
        <v>83</v>
      </c>
      <c r="AJ276" s="46" t="s">
        <v>83</v>
      </c>
      <c r="AK276" s="46" t="s">
        <v>84</v>
      </c>
      <c r="AL276" s="46"/>
      <c r="AM276" s="46" t="s">
        <v>83</v>
      </c>
      <c r="AN276" s="46" t="s">
        <v>83</v>
      </c>
      <c r="AO276" s="46" t="s">
        <v>83</v>
      </c>
      <c r="AP276" s="46" t="s">
        <v>91</v>
      </c>
      <c r="AQ276" s="46"/>
      <c r="AR276" s="46" t="s">
        <v>81</v>
      </c>
      <c r="AS276" s="46" t="s">
        <v>100</v>
      </c>
      <c r="AT276" s="46"/>
      <c r="AU276" s="48">
        <v>1</v>
      </c>
      <c r="AV276" s="46" t="s">
        <v>81</v>
      </c>
      <c r="AW276" s="46" t="s">
        <v>81</v>
      </c>
      <c r="AX276" s="48">
        <v>300</v>
      </c>
      <c r="AY276" s="48">
        <v>305.2</v>
      </c>
      <c r="AZ276" s="48">
        <v>286.89999999999998</v>
      </c>
      <c r="BA276" s="48">
        <v>201.5</v>
      </c>
      <c r="BB276" s="46"/>
      <c r="BC276" s="46"/>
      <c r="BD276" s="48">
        <v>18.96</v>
      </c>
      <c r="BE276" s="46"/>
      <c r="BF276" s="48">
        <v>0.19</v>
      </c>
      <c r="BG276" s="48">
        <v>0.22</v>
      </c>
      <c r="BH276" s="46"/>
      <c r="BI276" s="48">
        <v>0.16</v>
      </c>
      <c r="BJ276" s="48">
        <v>59.24</v>
      </c>
      <c r="BK276" s="48">
        <v>59.24</v>
      </c>
      <c r="BL276" s="48">
        <v>64</v>
      </c>
      <c r="BM276" s="46"/>
      <c r="BN276" s="46"/>
      <c r="BO276" s="48">
        <v>0.2</v>
      </c>
      <c r="BP276" s="48">
        <v>0.23</v>
      </c>
      <c r="BQ276" s="48">
        <v>0.25</v>
      </c>
      <c r="BR276" s="48">
        <v>19.010000000000002</v>
      </c>
      <c r="BS276" s="48">
        <v>59.57</v>
      </c>
      <c r="BT276" s="46"/>
      <c r="BU276" s="48">
        <v>0</v>
      </c>
      <c r="BV276" s="39">
        <v>364</v>
      </c>
      <c r="BW276" s="39">
        <f t="shared" si="24"/>
        <v>4</v>
      </c>
      <c r="BX276" s="39">
        <f>IF(COUNTIF($C$2:C276,C276)=1,1,0)</f>
        <v>1</v>
      </c>
      <c r="BY276" s="39">
        <f t="shared" si="25"/>
        <v>0</v>
      </c>
      <c r="BZ276" s="39" t="b">
        <f t="shared" si="26"/>
        <v>0</v>
      </c>
      <c r="CA276" s="39" t="b">
        <f t="array" ref="CA276">ISNUMBER(SEARCH("Touch Screen",$AI276))</f>
        <v>0</v>
      </c>
      <c r="CB276" s="39" t="b">
        <f t="array" ref="CB276">ISNUMBER(SEARCH("Occupancy Sensor",$AI276))</f>
        <v>0</v>
      </c>
      <c r="CC276" s="39" t="b">
        <f t="array" ref="CC276">ISNUMBER(SEARCH("Full Network Connectivity",$AI276))</f>
        <v>0</v>
      </c>
      <c r="CD276" s="49">
        <f t="shared" si="27"/>
        <v>59.21322</v>
      </c>
      <c r="CE276" s="50">
        <f t="shared" si="29"/>
        <v>2.1</v>
      </c>
      <c r="CF276" s="39">
        <f t="shared" si="28"/>
        <v>4</v>
      </c>
      <c r="CG276" s="49">
        <f>IF($BW276=1,($Q276*'2. Monitor Criteria'!$C$4)+('2. Monitor Criteria'!$D$4*'1. Data'!$CE276)+'2. Monitor Criteria'!$C$6,IF('1. Data'!$BW276=2,($Q276*'2. Monitor Criteria'!$C$4)+('2. Monitor Criteria'!$D$4*'1. Data'!$CE276)+'2. Monitor Criteria'!$D$6,IF('1. Data'!$BW276=5,($Q276*'2. Monitor Criteria'!$C$4)+('2. Monitor Criteria'!$D$4*'1. Data'!$CE276)+'2. Monitor Criteria'!$F$6,($Q276*'2. Monitor Criteria'!$C$4)+('2. Monitor Criteria'!$D$4*'1. Data'!$CE276)+'2. Monitor Criteria'!$E$6)))</f>
        <v>55.194410000000005</v>
      </c>
      <c r="CH276" s="51">
        <f>CD276-('2. Monitor Criteria'!$D$4*CE276)</f>
        <v>50.834220000000002</v>
      </c>
      <c r="CI276" s="49">
        <f>IF($BY276=0,CH276,IF($BY276=1,CH276-('2. Monitor Criteria'!$B$10*'1. Data'!CG276),CH276-('2. Monitor Criteria'!$C$10*'1. Data'!CG276)))</f>
        <v>50.834220000000002</v>
      </c>
      <c r="CJ276" s="51">
        <f>IF($CA276=TRUE,CI276-(CG276*'2. Monitor Criteria'!$E$10),CI276)</f>
        <v>50.834220000000002</v>
      </c>
      <c r="CK276" s="51">
        <f>IF($BZ276=TRUE,CJ276-('1. Data'!CG276*'2. Monitor Criteria'!$D$10),CJ276)</f>
        <v>50.834220000000002</v>
      </c>
    </row>
    <row r="277" spans="1:89" s="39" customFormat="1" ht="15.75" customHeight="1" x14ac:dyDescent="0.2">
      <c r="A277" s="39">
        <v>366</v>
      </c>
      <c r="B277" s="46" t="s">
        <v>483</v>
      </c>
      <c r="C277" s="46" t="s">
        <v>1258</v>
      </c>
      <c r="D277" s="47">
        <v>42873</v>
      </c>
      <c r="E277" s="46" t="s">
        <v>74</v>
      </c>
      <c r="F277" s="46"/>
      <c r="G277" s="46" t="s">
        <v>1307</v>
      </c>
      <c r="H277" s="46" t="s">
        <v>75</v>
      </c>
      <c r="I277" s="46" t="s">
        <v>76</v>
      </c>
      <c r="J277" s="46"/>
      <c r="K277" s="46" t="s">
        <v>77</v>
      </c>
      <c r="L277" s="46"/>
      <c r="M277" s="48">
        <v>500</v>
      </c>
      <c r="N277" s="48">
        <v>13.2</v>
      </c>
      <c r="O277" s="48">
        <v>23.5</v>
      </c>
      <c r="P277" s="48">
        <v>27</v>
      </c>
      <c r="Q277" s="48">
        <v>311.67</v>
      </c>
      <c r="R277" s="48">
        <v>1.78</v>
      </c>
      <c r="S277" s="48">
        <v>1080</v>
      </c>
      <c r="T277" s="48">
        <v>1920</v>
      </c>
      <c r="U277" s="48">
        <v>2.1</v>
      </c>
      <c r="V277" s="48">
        <v>6653</v>
      </c>
      <c r="W277" s="48">
        <v>60</v>
      </c>
      <c r="X277" s="48">
        <v>33.4</v>
      </c>
      <c r="Y277" s="46" t="s">
        <v>78</v>
      </c>
      <c r="Z277" s="46" t="s">
        <v>83</v>
      </c>
      <c r="AA277" s="46"/>
      <c r="AB277" s="46"/>
      <c r="AC277" s="46" t="s">
        <v>81</v>
      </c>
      <c r="AD277" s="46" t="s">
        <v>81</v>
      </c>
      <c r="AE277" s="46" t="s">
        <v>208</v>
      </c>
      <c r="AF277" s="46"/>
      <c r="AG277" s="46" t="s">
        <v>83</v>
      </c>
      <c r="AH277" s="46"/>
      <c r="AI277" s="46" t="s">
        <v>83</v>
      </c>
      <c r="AJ277" s="46" t="s">
        <v>83</v>
      </c>
      <c r="AK277" s="46" t="s">
        <v>84</v>
      </c>
      <c r="AL277" s="46"/>
      <c r="AM277" s="46" t="s">
        <v>83</v>
      </c>
      <c r="AN277" s="46" t="s">
        <v>83</v>
      </c>
      <c r="AO277" s="46" t="s">
        <v>83</v>
      </c>
      <c r="AP277" s="46" t="s">
        <v>91</v>
      </c>
      <c r="AQ277" s="46"/>
      <c r="AR277" s="46" t="s">
        <v>81</v>
      </c>
      <c r="AS277" s="46" t="s">
        <v>86</v>
      </c>
      <c r="AT277" s="46"/>
      <c r="AU277" s="48">
        <v>1</v>
      </c>
      <c r="AV277" s="46" t="s">
        <v>81</v>
      </c>
      <c r="AW277" s="46" t="s">
        <v>81</v>
      </c>
      <c r="AX277" s="48">
        <v>250</v>
      </c>
      <c r="AY277" s="48">
        <v>245.3</v>
      </c>
      <c r="AZ277" s="48">
        <v>179.3</v>
      </c>
      <c r="BA277" s="48">
        <v>200.5</v>
      </c>
      <c r="BB277" s="46"/>
      <c r="BC277" s="46"/>
      <c r="BD277" s="48">
        <v>16.02</v>
      </c>
      <c r="BE277" s="46"/>
      <c r="BF277" s="48">
        <v>0.39</v>
      </c>
      <c r="BG277" s="48">
        <v>0.34</v>
      </c>
      <c r="BH277" s="46"/>
      <c r="BI277" s="48">
        <v>0.24</v>
      </c>
      <c r="BJ277" s="48">
        <v>51.33</v>
      </c>
      <c r="BK277" s="48">
        <v>51.33</v>
      </c>
      <c r="BL277" s="48">
        <v>64</v>
      </c>
      <c r="BM277" s="46"/>
      <c r="BN277" s="46"/>
      <c r="BO277" s="48">
        <v>0.3</v>
      </c>
      <c r="BP277" s="48">
        <v>0.45</v>
      </c>
      <c r="BQ277" s="48">
        <v>0.4</v>
      </c>
      <c r="BR277" s="48">
        <v>15.81</v>
      </c>
      <c r="BS277" s="48">
        <v>51.05</v>
      </c>
      <c r="BT277" s="46"/>
      <c r="BU277" s="48">
        <v>0</v>
      </c>
      <c r="BV277" s="39">
        <v>366</v>
      </c>
      <c r="BW277" s="39">
        <f t="shared" si="24"/>
        <v>4</v>
      </c>
      <c r="BX277" s="39">
        <f>IF(COUNTIF($C$2:C277,C277)=1,1,0)</f>
        <v>1</v>
      </c>
      <c r="BY277" s="39">
        <f t="shared" si="25"/>
        <v>0</v>
      </c>
      <c r="BZ277" s="39" t="b">
        <f t="shared" si="26"/>
        <v>0</v>
      </c>
      <c r="CA277" s="39" t="b">
        <f t="array" ref="CA277">ISNUMBER(SEARCH("Touch Screen",$AI277))</f>
        <v>0</v>
      </c>
      <c r="CB277" s="39" t="b">
        <f t="array" ref="CB277">ISNUMBER(SEARCH("Occupancy Sensor",$AI277))</f>
        <v>0</v>
      </c>
      <c r="CC277" s="39" t="b">
        <f t="array" ref="CC277">ISNUMBER(SEARCH("Full Network Connectivity",$AI277))</f>
        <v>0</v>
      </c>
      <c r="CD277" s="49">
        <f t="shared" si="27"/>
        <v>51.337979999999995</v>
      </c>
      <c r="CE277" s="50">
        <f t="shared" si="29"/>
        <v>2.1</v>
      </c>
      <c r="CF277" s="39">
        <f t="shared" si="28"/>
        <v>4</v>
      </c>
      <c r="CG277" s="49">
        <f>IF($BW277=1,($Q277*'2. Monitor Criteria'!$C$4)+('2. Monitor Criteria'!$D$4*'1. Data'!$CE277)+'2. Monitor Criteria'!$C$6,IF('1. Data'!$BW277=2,($Q277*'2. Monitor Criteria'!$C$4)+('2. Monitor Criteria'!$D$4*'1. Data'!$CE277)+'2. Monitor Criteria'!$D$6,IF('1. Data'!$BW277=5,($Q277*'2. Monitor Criteria'!$C$4)+('2. Monitor Criteria'!$D$4*'1. Data'!$CE277)+'2. Monitor Criteria'!$F$6,($Q277*'2. Monitor Criteria'!$C$4)+('2. Monitor Criteria'!$D$4*'1. Data'!$CE277)+'2. Monitor Criteria'!$E$6)))</f>
        <v>55.194410000000005</v>
      </c>
      <c r="CH277" s="51">
        <f>CD277-('2. Monitor Criteria'!$D$4*CE277)</f>
        <v>42.958979999999997</v>
      </c>
      <c r="CI277" s="49">
        <f>IF($BY277=0,CH277,IF($BY277=1,CH277-('2. Monitor Criteria'!$B$10*'1. Data'!CG277),CH277-('2. Monitor Criteria'!$C$10*'1. Data'!CG277)))</f>
        <v>42.958979999999997</v>
      </c>
      <c r="CJ277" s="51">
        <f>IF($CA277=TRUE,CI277-(CG277*'2. Monitor Criteria'!$E$10),CI277)</f>
        <v>42.958979999999997</v>
      </c>
      <c r="CK277" s="51">
        <f>IF($BZ277=TRUE,CJ277-('1. Data'!CG277*'2. Monitor Criteria'!$D$10),CJ277)</f>
        <v>42.958979999999997</v>
      </c>
    </row>
    <row r="278" spans="1:89" s="39" customFormat="1" ht="15.75" customHeight="1" x14ac:dyDescent="0.2">
      <c r="A278" s="39">
        <v>367</v>
      </c>
      <c r="B278" s="46" t="s">
        <v>483</v>
      </c>
      <c r="C278" s="46" t="s">
        <v>520</v>
      </c>
      <c r="D278" s="47">
        <v>42705</v>
      </c>
      <c r="E278" s="46" t="s">
        <v>74</v>
      </c>
      <c r="F278" s="46" t="s">
        <v>103</v>
      </c>
      <c r="G278" s="46" t="s">
        <v>1307</v>
      </c>
      <c r="H278" s="46" t="s">
        <v>75</v>
      </c>
      <c r="I278" s="46" t="s">
        <v>76</v>
      </c>
      <c r="J278" s="46" t="s">
        <v>103</v>
      </c>
      <c r="K278" s="46" t="s">
        <v>77</v>
      </c>
      <c r="L278" s="46" t="s">
        <v>103</v>
      </c>
      <c r="M278" s="48">
        <v>1000</v>
      </c>
      <c r="N278" s="48">
        <v>11.7</v>
      </c>
      <c r="O278" s="48">
        <v>20.8</v>
      </c>
      <c r="P278" s="48">
        <v>23.8</v>
      </c>
      <c r="Q278" s="48">
        <v>242.18</v>
      </c>
      <c r="R278" s="48">
        <v>1.78</v>
      </c>
      <c r="S278" s="48">
        <v>1080</v>
      </c>
      <c r="T278" s="48">
        <v>1920</v>
      </c>
      <c r="U278" s="48">
        <v>2.1</v>
      </c>
      <c r="V278" s="48">
        <v>8562</v>
      </c>
      <c r="W278" s="48">
        <v>60</v>
      </c>
      <c r="X278" s="48">
        <v>34.6</v>
      </c>
      <c r="Y278" s="46" t="s">
        <v>78</v>
      </c>
      <c r="Z278" s="46" t="s">
        <v>83</v>
      </c>
      <c r="AA278" s="46"/>
      <c r="AB278" s="46"/>
      <c r="AC278" s="46" t="s">
        <v>80</v>
      </c>
      <c r="AD278" s="46" t="s">
        <v>81</v>
      </c>
      <c r="AE278" s="46" t="s">
        <v>521</v>
      </c>
      <c r="AF278" s="46" t="s">
        <v>103</v>
      </c>
      <c r="AG278" s="46" t="s">
        <v>83</v>
      </c>
      <c r="AH278" s="46" t="s">
        <v>103</v>
      </c>
      <c r="AI278" s="46" t="s">
        <v>83</v>
      </c>
      <c r="AJ278" s="46" t="s">
        <v>83</v>
      </c>
      <c r="AK278" s="46" t="s">
        <v>84</v>
      </c>
      <c r="AL278" s="46" t="s">
        <v>103</v>
      </c>
      <c r="AM278" s="46" t="s">
        <v>83</v>
      </c>
      <c r="AN278" s="46" t="s">
        <v>83</v>
      </c>
      <c r="AO278" s="46" t="s">
        <v>83</v>
      </c>
      <c r="AP278" s="46" t="s">
        <v>91</v>
      </c>
      <c r="AQ278" s="46" t="s">
        <v>103</v>
      </c>
      <c r="AR278" s="46" t="s">
        <v>81</v>
      </c>
      <c r="AS278" s="46" t="s">
        <v>86</v>
      </c>
      <c r="AT278" s="46" t="s">
        <v>103</v>
      </c>
      <c r="AU278" s="48">
        <v>1</v>
      </c>
      <c r="AV278" s="46" t="s">
        <v>81</v>
      </c>
      <c r="AW278" s="46" t="s">
        <v>81</v>
      </c>
      <c r="AX278" s="48">
        <v>250</v>
      </c>
      <c r="AY278" s="48">
        <v>265.5</v>
      </c>
      <c r="AZ278" s="48">
        <v>231.2</v>
      </c>
      <c r="BA278" s="48">
        <v>200</v>
      </c>
      <c r="BB278" s="46"/>
      <c r="BC278" s="46"/>
      <c r="BD278" s="48">
        <v>16.489999999999998</v>
      </c>
      <c r="BE278" s="46"/>
      <c r="BF278" s="48">
        <v>0.44</v>
      </c>
      <c r="BG278" s="46"/>
      <c r="BH278" s="46"/>
      <c r="BI278" s="48">
        <v>0.27</v>
      </c>
      <c r="BJ278" s="48">
        <v>53.05</v>
      </c>
      <c r="BK278" s="48">
        <v>53.05</v>
      </c>
      <c r="BL278" s="48">
        <v>54.1</v>
      </c>
      <c r="BM278" s="46"/>
      <c r="BN278" s="46"/>
      <c r="BO278" s="48">
        <v>0.31</v>
      </c>
      <c r="BP278" s="48">
        <v>0.45</v>
      </c>
      <c r="BQ278" s="46"/>
      <c r="BR278" s="48">
        <v>16.670000000000002</v>
      </c>
      <c r="BS278" s="48">
        <v>53.66</v>
      </c>
      <c r="BT278" s="46"/>
      <c r="BU278" s="48">
        <v>0</v>
      </c>
      <c r="BV278" s="39">
        <v>367</v>
      </c>
      <c r="BW278" s="39">
        <f t="shared" si="24"/>
        <v>3</v>
      </c>
      <c r="BX278" s="39">
        <f>IF(COUNTIF($C$2:C278,C278)=1,1,0)</f>
        <v>1</v>
      </c>
      <c r="BY278" s="39">
        <f t="shared" si="25"/>
        <v>0</v>
      </c>
      <c r="BZ278" s="39" t="b">
        <f t="shared" si="26"/>
        <v>0</v>
      </c>
      <c r="CA278" s="39" t="b">
        <f t="array" ref="CA278">ISNUMBER(SEARCH("Touch Screen",$AI278))</f>
        <v>0</v>
      </c>
      <c r="CB278" s="39" t="b">
        <f t="array" ref="CB278">ISNUMBER(SEARCH("Occupancy Sensor",$AI278))</f>
        <v>0</v>
      </c>
      <c r="CC278" s="39" t="b">
        <f t="array" ref="CC278">ISNUMBER(SEARCH("Full Network Connectivity",$AI278))</f>
        <v>0</v>
      </c>
      <c r="CD278" s="49">
        <f t="shared" si="27"/>
        <v>53.06369999999999</v>
      </c>
      <c r="CE278" s="50">
        <f t="shared" si="29"/>
        <v>2.1</v>
      </c>
      <c r="CF278" s="39">
        <f t="shared" si="28"/>
        <v>3</v>
      </c>
      <c r="CG278" s="49">
        <f>IF($BW278=1,($Q278*'2. Monitor Criteria'!$C$4)+('2. Monitor Criteria'!$D$4*'1. Data'!$CE278)+'2. Monitor Criteria'!$C$6,IF('1. Data'!$BW278=2,($Q278*'2. Monitor Criteria'!$C$4)+('2. Monitor Criteria'!$D$4*'1. Data'!$CE278)+'2. Monitor Criteria'!$D$6,IF('1. Data'!$BW278=5,($Q278*'2. Monitor Criteria'!$C$4)+('2. Monitor Criteria'!$D$4*'1. Data'!$CE278)+'2. Monitor Criteria'!$F$6,($Q278*'2. Monitor Criteria'!$C$4)+('2. Monitor Criteria'!$D$4*'1. Data'!$CE278)+'2. Monitor Criteria'!$E$6)))</f>
        <v>46.647140000000007</v>
      </c>
      <c r="CH278" s="51">
        <f>CD278-('2. Monitor Criteria'!$D$4*CE278)</f>
        <v>44.684699999999992</v>
      </c>
      <c r="CI278" s="49">
        <f>IF($BY278=0,CH278,IF($BY278=1,CH278-('2. Monitor Criteria'!$B$10*'1. Data'!CG278),CH278-('2. Monitor Criteria'!$C$10*'1. Data'!CG278)))</f>
        <v>44.684699999999992</v>
      </c>
      <c r="CJ278" s="51">
        <f>IF($CA278=TRUE,CI278-(CG278*'2. Monitor Criteria'!$E$10),CI278)</f>
        <v>44.684699999999992</v>
      </c>
      <c r="CK278" s="51">
        <f>IF($BZ278=TRUE,CJ278-('1. Data'!CG278*'2. Monitor Criteria'!$D$10),CJ278)</f>
        <v>44.684699999999992</v>
      </c>
    </row>
    <row r="279" spans="1:89" s="39" customFormat="1" ht="15.75" customHeight="1" x14ac:dyDescent="0.2">
      <c r="A279" s="39">
        <v>372</v>
      </c>
      <c r="B279" s="46" t="s">
        <v>483</v>
      </c>
      <c r="C279" s="46" t="s">
        <v>526</v>
      </c>
      <c r="D279" s="47">
        <v>42517</v>
      </c>
      <c r="E279" s="46" t="s">
        <v>74</v>
      </c>
      <c r="F279" s="46"/>
      <c r="G279" s="46" t="s">
        <v>1307</v>
      </c>
      <c r="H279" s="46" t="s">
        <v>75</v>
      </c>
      <c r="I279" s="46" t="s">
        <v>141</v>
      </c>
      <c r="J279" s="46"/>
      <c r="K279" s="46" t="s">
        <v>77</v>
      </c>
      <c r="L279" s="46"/>
      <c r="M279" s="48">
        <v>1</v>
      </c>
      <c r="N279" s="48">
        <v>10.6</v>
      </c>
      <c r="O279" s="48">
        <v>18.8</v>
      </c>
      <c r="P279" s="48">
        <v>21.5</v>
      </c>
      <c r="Q279" s="48">
        <v>198.08</v>
      </c>
      <c r="R279" s="48">
        <v>1.78</v>
      </c>
      <c r="S279" s="48">
        <v>1080</v>
      </c>
      <c r="T279" s="48">
        <v>1920</v>
      </c>
      <c r="U279" s="48">
        <v>2</v>
      </c>
      <c r="V279" s="48">
        <v>10469</v>
      </c>
      <c r="W279" s="48">
        <v>60</v>
      </c>
      <c r="X279" s="48">
        <v>0</v>
      </c>
      <c r="Y279" s="46" t="s">
        <v>78</v>
      </c>
      <c r="Z279" s="46" t="s">
        <v>83</v>
      </c>
      <c r="AA279" s="46"/>
      <c r="AB279" s="46"/>
      <c r="AC279" s="46" t="s">
        <v>81</v>
      </c>
      <c r="AD279" s="46" t="s">
        <v>81</v>
      </c>
      <c r="AE279" s="46" t="s">
        <v>346</v>
      </c>
      <c r="AF279" s="46"/>
      <c r="AG279" s="46" t="s">
        <v>83</v>
      </c>
      <c r="AH279" s="46"/>
      <c r="AI279" s="46" t="s">
        <v>83</v>
      </c>
      <c r="AJ279" s="46" t="s">
        <v>83</v>
      </c>
      <c r="AK279" s="46" t="s">
        <v>84</v>
      </c>
      <c r="AL279" s="46"/>
      <c r="AM279" s="46" t="s">
        <v>83</v>
      </c>
      <c r="AN279" s="46" t="s">
        <v>83</v>
      </c>
      <c r="AO279" s="46" t="s">
        <v>83</v>
      </c>
      <c r="AP279" s="46" t="s">
        <v>91</v>
      </c>
      <c r="AQ279" s="46"/>
      <c r="AR279" s="46" t="s">
        <v>81</v>
      </c>
      <c r="AS279" s="46" t="s">
        <v>86</v>
      </c>
      <c r="AT279" s="46"/>
      <c r="AU279" s="48">
        <v>60</v>
      </c>
      <c r="AV279" s="46" t="s">
        <v>81</v>
      </c>
      <c r="AW279" s="46" t="s">
        <v>80</v>
      </c>
      <c r="AX279" s="48">
        <v>250</v>
      </c>
      <c r="AY279" s="48">
        <v>251</v>
      </c>
      <c r="AZ279" s="48">
        <v>197.8</v>
      </c>
      <c r="BA279" s="48">
        <v>200</v>
      </c>
      <c r="BB279" s="46"/>
      <c r="BC279" s="46"/>
      <c r="BD279" s="48">
        <v>14.98</v>
      </c>
      <c r="BE279" s="46"/>
      <c r="BF279" s="48">
        <v>0.28000000000000003</v>
      </c>
      <c r="BG279" s="46"/>
      <c r="BH279" s="46"/>
      <c r="BI279" s="48">
        <v>0.13</v>
      </c>
      <c r="BJ279" s="48">
        <v>47.55</v>
      </c>
      <c r="BK279" s="48">
        <v>47.55</v>
      </c>
      <c r="BL279" s="48">
        <v>50.61</v>
      </c>
      <c r="BM279" s="46"/>
      <c r="BN279" s="46"/>
      <c r="BO279" s="48">
        <v>0.21</v>
      </c>
      <c r="BP279" s="48">
        <v>0.34</v>
      </c>
      <c r="BQ279" s="46"/>
      <c r="BR279" s="48">
        <v>15.02</v>
      </c>
      <c r="BS279" s="48">
        <v>48.01</v>
      </c>
      <c r="BT279" s="46"/>
      <c r="BU279" s="48">
        <v>0</v>
      </c>
      <c r="BV279" s="39">
        <v>372</v>
      </c>
      <c r="BW279" s="39">
        <f t="shared" si="24"/>
        <v>2</v>
      </c>
      <c r="BX279" s="39">
        <f>IF(COUNTIF($C$2:C279,C279)=1,1,0)</f>
        <v>1</v>
      </c>
      <c r="BY279" s="39">
        <f t="shared" si="25"/>
        <v>0</v>
      </c>
      <c r="BZ279" s="39" t="b">
        <f t="shared" si="26"/>
        <v>0</v>
      </c>
      <c r="CA279" s="39" t="b">
        <f t="array" ref="CA279">ISNUMBER(SEARCH("Touch Screen",$AI279))</f>
        <v>0</v>
      </c>
      <c r="CB279" s="39" t="b">
        <f t="array" ref="CB279">ISNUMBER(SEARCH("Occupancy Sensor",$AI279))</f>
        <v>0</v>
      </c>
      <c r="CC279" s="39" t="b">
        <f t="array" ref="CC279">ISNUMBER(SEARCH("Full Network Connectivity",$AI279))</f>
        <v>0</v>
      </c>
      <c r="CD279" s="49">
        <f t="shared" si="27"/>
        <v>47.522999999999996</v>
      </c>
      <c r="CE279" s="50">
        <f t="shared" si="29"/>
        <v>2</v>
      </c>
      <c r="CF279" s="39">
        <f t="shared" si="28"/>
        <v>2</v>
      </c>
      <c r="CG279" s="49">
        <f>IF($BW279=1,($Q279*'2. Monitor Criteria'!$C$4)+('2. Monitor Criteria'!$D$4*'1. Data'!$CE279)+'2. Monitor Criteria'!$C$6,IF('1. Data'!$BW279=2,($Q279*'2. Monitor Criteria'!$C$4)+('2. Monitor Criteria'!$D$4*'1. Data'!$CE279)+'2. Monitor Criteria'!$D$6,IF('1. Data'!$BW279=5,($Q279*'2. Monitor Criteria'!$C$4)+('2. Monitor Criteria'!$D$4*'1. Data'!$CE279)+'2. Monitor Criteria'!$F$6,($Q279*'2. Monitor Criteria'!$C$4)+('2. Monitor Criteria'!$D$4*'1. Data'!$CE279)+'2. Monitor Criteria'!$E$6)))</f>
        <v>42.353839999999998</v>
      </c>
      <c r="CH279" s="51">
        <f>CD279-('2. Monitor Criteria'!$D$4*CE279)</f>
        <v>39.542999999999992</v>
      </c>
      <c r="CI279" s="49">
        <f>IF($BY279=0,CH279,IF($BY279=1,CH279-('2. Monitor Criteria'!$B$10*'1. Data'!CG279),CH279-('2. Monitor Criteria'!$C$10*'1. Data'!CG279)))</f>
        <v>39.542999999999992</v>
      </c>
      <c r="CJ279" s="51">
        <f>IF($CA279=TRUE,CI279-(CG279*'2. Monitor Criteria'!$E$10),CI279)</f>
        <v>39.542999999999992</v>
      </c>
      <c r="CK279" s="51">
        <f>IF($BZ279=TRUE,CJ279-('1. Data'!CG279*'2. Monitor Criteria'!$D$10),CJ279)</f>
        <v>39.542999999999992</v>
      </c>
    </row>
    <row r="280" spans="1:89" s="39" customFormat="1" ht="15.75" customHeight="1" x14ac:dyDescent="0.2">
      <c r="A280" s="39">
        <v>373</v>
      </c>
      <c r="B280" s="46" t="s">
        <v>483</v>
      </c>
      <c r="C280" s="46" t="s">
        <v>527</v>
      </c>
      <c r="D280" s="47">
        <v>42461</v>
      </c>
      <c r="E280" s="46" t="s">
        <v>74</v>
      </c>
      <c r="F280" s="46" t="s">
        <v>1362</v>
      </c>
      <c r="G280" s="46" t="s">
        <v>1307</v>
      </c>
      <c r="H280" s="46" t="s">
        <v>75</v>
      </c>
      <c r="I280" s="46" t="s">
        <v>85</v>
      </c>
      <c r="J280" s="46" t="s">
        <v>119</v>
      </c>
      <c r="K280" s="46" t="s">
        <v>77</v>
      </c>
      <c r="L280" s="46" t="s">
        <v>103</v>
      </c>
      <c r="M280" s="48">
        <v>800</v>
      </c>
      <c r="N280" s="48">
        <v>5.3</v>
      </c>
      <c r="O280" s="48">
        <v>8.5</v>
      </c>
      <c r="P280" s="48">
        <v>10.1</v>
      </c>
      <c r="Q280" s="48">
        <v>45.6</v>
      </c>
      <c r="R280" s="48">
        <v>1.6</v>
      </c>
      <c r="S280" s="48">
        <v>800</v>
      </c>
      <c r="T280" s="48">
        <v>1280</v>
      </c>
      <c r="U280" s="48">
        <v>1</v>
      </c>
      <c r="V280" s="48">
        <v>22456</v>
      </c>
      <c r="W280" s="48">
        <v>60</v>
      </c>
      <c r="X280" s="48">
        <v>34</v>
      </c>
      <c r="Y280" s="46" t="s">
        <v>78</v>
      </c>
      <c r="Z280" s="46" t="s">
        <v>83</v>
      </c>
      <c r="AA280" s="46"/>
      <c r="AB280" s="46"/>
      <c r="AC280" s="46" t="s">
        <v>80</v>
      </c>
      <c r="AD280" s="46" t="s">
        <v>80</v>
      </c>
      <c r="AE280" s="46" t="s">
        <v>528</v>
      </c>
      <c r="AF280" s="46" t="s">
        <v>103</v>
      </c>
      <c r="AG280" s="46" t="s">
        <v>189</v>
      </c>
      <c r="AH280" s="46" t="s">
        <v>103</v>
      </c>
      <c r="AI280" s="46" t="s">
        <v>189</v>
      </c>
      <c r="AJ280" s="46" t="s">
        <v>83</v>
      </c>
      <c r="AK280" s="46" t="s">
        <v>84</v>
      </c>
      <c r="AL280" s="46" t="s">
        <v>103</v>
      </c>
      <c r="AM280" s="46" t="s">
        <v>83</v>
      </c>
      <c r="AN280" s="46" t="s">
        <v>83</v>
      </c>
      <c r="AO280" s="46" t="s">
        <v>83</v>
      </c>
      <c r="AP280" s="46" t="s">
        <v>91</v>
      </c>
      <c r="AQ280" s="46" t="s">
        <v>103</v>
      </c>
      <c r="AR280" s="46" t="s">
        <v>81</v>
      </c>
      <c r="AS280" s="46" t="s">
        <v>86</v>
      </c>
      <c r="AT280" s="46" t="s">
        <v>103</v>
      </c>
      <c r="AU280" s="48">
        <v>0</v>
      </c>
      <c r="AV280" s="46" t="s">
        <v>81</v>
      </c>
      <c r="AW280" s="46" t="s">
        <v>80</v>
      </c>
      <c r="AX280" s="48">
        <v>250</v>
      </c>
      <c r="AY280" s="48">
        <v>250</v>
      </c>
      <c r="AZ280" s="48">
        <v>220</v>
      </c>
      <c r="BA280" s="48">
        <v>200</v>
      </c>
      <c r="BB280" s="46"/>
      <c r="BC280" s="46"/>
      <c r="BD280" s="48">
        <v>5.99</v>
      </c>
      <c r="BE280" s="46"/>
      <c r="BF280" s="48">
        <v>0.4</v>
      </c>
      <c r="BG280" s="46"/>
      <c r="BH280" s="46"/>
      <c r="BI280" s="48">
        <v>0.22</v>
      </c>
      <c r="BJ280" s="48">
        <v>20.65</v>
      </c>
      <c r="BK280" s="48">
        <v>20.65</v>
      </c>
      <c r="BL280" s="48">
        <v>20.7</v>
      </c>
      <c r="BM280" s="46"/>
      <c r="BN280" s="46"/>
      <c r="BO280" s="48">
        <v>0.24</v>
      </c>
      <c r="BP280" s="48">
        <v>0.4</v>
      </c>
      <c r="BQ280" s="46"/>
      <c r="BR280" s="48">
        <v>5.99</v>
      </c>
      <c r="BS280" s="48">
        <v>20.65</v>
      </c>
      <c r="BT280" s="46"/>
      <c r="BU280" s="48">
        <v>0</v>
      </c>
      <c r="BV280" s="39">
        <v>373</v>
      </c>
      <c r="BW280" s="39">
        <f t="shared" si="24"/>
        <v>1</v>
      </c>
      <c r="BX280" s="39">
        <f>IF(COUNTIF($C$2:C280,C280)=1,1,0)</f>
        <v>1</v>
      </c>
      <c r="BY280" s="39">
        <f t="shared" si="25"/>
        <v>0</v>
      </c>
      <c r="BZ280" s="39" t="b">
        <f t="shared" si="26"/>
        <v>0</v>
      </c>
      <c r="CA280" s="39" t="b">
        <f t="array" ref="CA280">ISNUMBER(SEARCH("Touch Screen",$AI280))</f>
        <v>1</v>
      </c>
      <c r="CB280" s="39" t="b">
        <f t="array" ref="CB280">ISNUMBER(SEARCH("Occupancy Sensor",$AI280))</f>
        <v>0</v>
      </c>
      <c r="CC280" s="39" t="b">
        <f t="array" ref="CC280">ISNUMBER(SEARCH("Full Network Connectivity",$AI280))</f>
        <v>0</v>
      </c>
      <c r="CD280" s="49">
        <f t="shared" si="27"/>
        <v>20.642939999999996</v>
      </c>
      <c r="CE280" s="50">
        <f t="shared" si="29"/>
        <v>1</v>
      </c>
      <c r="CF280" s="39">
        <f t="shared" si="28"/>
        <v>1</v>
      </c>
      <c r="CG280" s="49">
        <f>IF($BW280=1,($Q280*'2. Monitor Criteria'!$C$4)+('2. Monitor Criteria'!$D$4*'1. Data'!$CE280)+'2. Monitor Criteria'!$C$6,IF('1. Data'!$BW280=2,($Q280*'2. Monitor Criteria'!$C$4)+('2. Monitor Criteria'!$D$4*'1. Data'!$CE280)+'2. Monitor Criteria'!$D$6,IF('1. Data'!$BW280=5,($Q280*'2. Monitor Criteria'!$C$4)+('2. Monitor Criteria'!$D$4*'1. Data'!$CE280)+'2. Monitor Criteria'!$F$6,($Q280*'2. Monitor Criteria'!$C$4)+('2. Monitor Criteria'!$D$4*'1. Data'!$CE280)+'2. Monitor Criteria'!$E$6)))</f>
        <v>18.378799999999998</v>
      </c>
      <c r="CH280" s="51">
        <f>CD280-('2. Monitor Criteria'!$D$4*CE280)</f>
        <v>16.652939999999994</v>
      </c>
      <c r="CI280" s="49">
        <f>IF($BY280=0,CH280,IF($BY280=1,CH280-('2. Monitor Criteria'!$B$10*'1. Data'!CG280),CH280-('2. Monitor Criteria'!$C$10*'1. Data'!CG280)))</f>
        <v>16.652939999999994</v>
      </c>
      <c r="CJ280" s="51">
        <f>IF($CA280=TRUE,CI280-(CG280*'2. Monitor Criteria'!$E$10),CI280)</f>
        <v>12.977179999999993</v>
      </c>
      <c r="CK280" s="51">
        <f>IF($BZ280=TRUE,CJ280-('1. Data'!CG280*'2. Monitor Criteria'!$D$10),CJ280)</f>
        <v>12.977179999999993</v>
      </c>
    </row>
    <row r="281" spans="1:89" s="39" customFormat="1" ht="15.75" customHeight="1" x14ac:dyDescent="0.2">
      <c r="A281" s="39">
        <v>374</v>
      </c>
      <c r="B281" s="46" t="s">
        <v>483</v>
      </c>
      <c r="C281" s="46" t="s">
        <v>529</v>
      </c>
      <c r="D281" s="47">
        <v>42461</v>
      </c>
      <c r="E281" s="46" t="s">
        <v>74</v>
      </c>
      <c r="F281" s="46" t="s">
        <v>103</v>
      </c>
      <c r="G281" s="46" t="s">
        <v>1307</v>
      </c>
      <c r="H281" s="46" t="s">
        <v>75</v>
      </c>
      <c r="I281" s="46" t="s">
        <v>85</v>
      </c>
      <c r="J281" s="46" t="s">
        <v>119</v>
      </c>
      <c r="K281" s="46" t="s">
        <v>77</v>
      </c>
      <c r="L281" s="46" t="s">
        <v>103</v>
      </c>
      <c r="M281" s="48">
        <v>350</v>
      </c>
      <c r="N281" s="48">
        <v>6.8</v>
      </c>
      <c r="O281" s="48">
        <v>12.2</v>
      </c>
      <c r="P281" s="48">
        <v>14</v>
      </c>
      <c r="Q281" s="48">
        <v>83.42</v>
      </c>
      <c r="R281" s="48">
        <v>1.78</v>
      </c>
      <c r="S281" s="48">
        <v>768</v>
      </c>
      <c r="T281" s="48">
        <v>1366</v>
      </c>
      <c r="U281" s="48">
        <v>1</v>
      </c>
      <c r="V281" s="48">
        <v>12576</v>
      </c>
      <c r="W281" s="48">
        <v>60</v>
      </c>
      <c r="X281" s="48">
        <v>18.399999999999999</v>
      </c>
      <c r="Y281" s="46" t="s">
        <v>78</v>
      </c>
      <c r="Z281" s="46" t="s">
        <v>83</v>
      </c>
      <c r="AA281" s="46"/>
      <c r="AB281" s="46"/>
      <c r="AC281" s="46" t="s">
        <v>80</v>
      </c>
      <c r="AD281" s="46" t="s">
        <v>80</v>
      </c>
      <c r="AE281" s="46" t="s">
        <v>528</v>
      </c>
      <c r="AF281" s="46" t="s">
        <v>103</v>
      </c>
      <c r="AG281" s="46" t="s">
        <v>189</v>
      </c>
      <c r="AH281" s="46" t="s">
        <v>103</v>
      </c>
      <c r="AI281" s="46" t="s">
        <v>189</v>
      </c>
      <c r="AJ281" s="46" t="s">
        <v>83</v>
      </c>
      <c r="AK281" s="46" t="s">
        <v>84</v>
      </c>
      <c r="AL281" s="46" t="s">
        <v>103</v>
      </c>
      <c r="AM281" s="46" t="s">
        <v>83</v>
      </c>
      <c r="AN281" s="46" t="s">
        <v>83</v>
      </c>
      <c r="AO281" s="46" t="s">
        <v>83</v>
      </c>
      <c r="AP281" s="46" t="s">
        <v>91</v>
      </c>
      <c r="AQ281" s="46" t="s">
        <v>103</v>
      </c>
      <c r="AR281" s="46" t="s">
        <v>81</v>
      </c>
      <c r="AS281" s="46" t="s">
        <v>86</v>
      </c>
      <c r="AT281" s="46" t="s">
        <v>103</v>
      </c>
      <c r="AU281" s="48">
        <v>0</v>
      </c>
      <c r="AV281" s="46" t="s">
        <v>81</v>
      </c>
      <c r="AW281" s="46" t="s">
        <v>80</v>
      </c>
      <c r="AX281" s="48">
        <v>205</v>
      </c>
      <c r="AY281" s="48">
        <v>205</v>
      </c>
      <c r="AZ281" s="48">
        <v>190</v>
      </c>
      <c r="BA281" s="48">
        <v>200</v>
      </c>
      <c r="BB281" s="46"/>
      <c r="BC281" s="46"/>
      <c r="BD281" s="48">
        <v>6.66</v>
      </c>
      <c r="BE281" s="46"/>
      <c r="BF281" s="48">
        <v>0.45</v>
      </c>
      <c r="BG281" s="46"/>
      <c r="BH281" s="46"/>
      <c r="BI281" s="48">
        <v>0.21</v>
      </c>
      <c r="BJ281" s="48">
        <v>22.97</v>
      </c>
      <c r="BK281" s="48">
        <v>22.97</v>
      </c>
      <c r="BL281" s="48">
        <v>23.5</v>
      </c>
      <c r="BM281" s="46"/>
      <c r="BN281" s="46"/>
      <c r="BO281" s="48">
        <v>0.24</v>
      </c>
      <c r="BP281" s="48">
        <v>0.45</v>
      </c>
      <c r="BQ281" s="46"/>
      <c r="BR281" s="48">
        <v>6.8</v>
      </c>
      <c r="BS281" s="48">
        <v>23.42</v>
      </c>
      <c r="BT281" s="46"/>
      <c r="BU281" s="48">
        <v>0</v>
      </c>
      <c r="BV281" s="39">
        <v>374</v>
      </c>
      <c r="BW281" s="39">
        <f t="shared" si="24"/>
        <v>1</v>
      </c>
      <c r="BX281" s="39">
        <f>IF(COUNTIF($C$2:C281,C281)=1,1,0)</f>
        <v>1</v>
      </c>
      <c r="BY281" s="39">
        <f t="shared" si="25"/>
        <v>0</v>
      </c>
      <c r="BZ281" s="39" t="b">
        <f t="shared" si="26"/>
        <v>0</v>
      </c>
      <c r="CA281" s="39" t="b">
        <f t="array" ref="CA281">ISNUMBER(SEARCH("Touch Screen",$AI281))</f>
        <v>1</v>
      </c>
      <c r="CB281" s="39" t="b">
        <f t="array" ref="CB281">ISNUMBER(SEARCH("Occupancy Sensor",$AI281))</f>
        <v>0</v>
      </c>
      <c r="CC281" s="39" t="b">
        <f t="array" ref="CC281">ISNUMBER(SEARCH("Full Network Connectivity",$AI281))</f>
        <v>0</v>
      </c>
      <c r="CD281" s="49">
        <f t="shared" si="27"/>
        <v>22.981859999999998</v>
      </c>
      <c r="CE281" s="50">
        <f t="shared" si="29"/>
        <v>1</v>
      </c>
      <c r="CF281" s="39">
        <f t="shared" si="28"/>
        <v>1</v>
      </c>
      <c r="CG281" s="49">
        <f>IF($BW281=1,($Q281*'2. Monitor Criteria'!$C$4)+('2. Monitor Criteria'!$D$4*'1. Data'!$CE281)+'2. Monitor Criteria'!$C$6,IF('1. Data'!$BW281=2,($Q281*'2. Monitor Criteria'!$C$4)+('2. Monitor Criteria'!$D$4*'1. Data'!$CE281)+'2. Monitor Criteria'!$D$6,IF('1. Data'!$BW281=5,($Q281*'2. Monitor Criteria'!$C$4)+('2. Monitor Criteria'!$D$4*'1. Data'!$CE281)+'2. Monitor Criteria'!$F$6,($Q281*'2. Monitor Criteria'!$C$4)+('2. Monitor Criteria'!$D$4*'1. Data'!$CE281)+'2. Monitor Criteria'!$E$6)))</f>
        <v>23.030659999999997</v>
      </c>
      <c r="CH281" s="51">
        <f>CD281-('2. Monitor Criteria'!$D$4*CE281)</f>
        <v>18.991859999999996</v>
      </c>
      <c r="CI281" s="49">
        <f>IF($BY281=0,CH281,IF($BY281=1,CH281-('2. Monitor Criteria'!$B$10*'1. Data'!CG281),CH281-('2. Monitor Criteria'!$C$10*'1. Data'!CG281)))</f>
        <v>18.991859999999996</v>
      </c>
      <c r="CJ281" s="51">
        <f>IF($CA281=TRUE,CI281-(CG281*'2. Monitor Criteria'!$E$10),CI281)</f>
        <v>14.385727999999997</v>
      </c>
      <c r="CK281" s="51">
        <f>IF($BZ281=TRUE,CJ281-('1. Data'!CG281*'2. Monitor Criteria'!$D$10),CJ281)</f>
        <v>14.385727999999997</v>
      </c>
    </row>
    <row r="282" spans="1:89" s="39" customFormat="1" ht="15.75" customHeight="1" x14ac:dyDescent="0.2">
      <c r="A282" s="39">
        <v>375</v>
      </c>
      <c r="B282" s="46" t="s">
        <v>483</v>
      </c>
      <c r="C282" s="46" t="s">
        <v>530</v>
      </c>
      <c r="D282" s="47">
        <v>42753</v>
      </c>
      <c r="E282" s="46" t="s">
        <v>74</v>
      </c>
      <c r="F282" s="46" t="s">
        <v>103</v>
      </c>
      <c r="G282" s="46" t="s">
        <v>1307</v>
      </c>
      <c r="H282" s="46" t="s">
        <v>75</v>
      </c>
      <c r="I282" s="46" t="s">
        <v>85</v>
      </c>
      <c r="J282" s="46" t="s">
        <v>119</v>
      </c>
      <c r="K282" s="46" t="s">
        <v>77</v>
      </c>
      <c r="L282" s="46" t="s">
        <v>103</v>
      </c>
      <c r="M282" s="48">
        <v>1000</v>
      </c>
      <c r="N282" s="48">
        <v>10.5</v>
      </c>
      <c r="O282" s="48">
        <v>18.7</v>
      </c>
      <c r="P282" s="48">
        <v>21.5</v>
      </c>
      <c r="Q282" s="48">
        <v>197.6</v>
      </c>
      <c r="R282" s="48">
        <v>1.78</v>
      </c>
      <c r="S282" s="48">
        <v>1080</v>
      </c>
      <c r="T282" s="48">
        <v>1920</v>
      </c>
      <c r="U282" s="48">
        <v>2</v>
      </c>
      <c r="V282" s="48">
        <v>10493</v>
      </c>
      <c r="W282" s="48">
        <v>60</v>
      </c>
      <c r="X282" s="48">
        <v>33</v>
      </c>
      <c r="Y282" s="46" t="s">
        <v>78</v>
      </c>
      <c r="Z282" s="46" t="s">
        <v>83</v>
      </c>
      <c r="AA282" s="46"/>
      <c r="AB282" s="46"/>
      <c r="AC282" s="46" t="s">
        <v>80</v>
      </c>
      <c r="AD282" s="46" t="s">
        <v>81</v>
      </c>
      <c r="AE282" s="46" t="s">
        <v>154</v>
      </c>
      <c r="AF282" s="46" t="s">
        <v>103</v>
      </c>
      <c r="AG282" s="46" t="s">
        <v>83</v>
      </c>
      <c r="AH282" s="46" t="s">
        <v>103</v>
      </c>
      <c r="AI282" s="46" t="s">
        <v>83</v>
      </c>
      <c r="AJ282" s="46" t="s">
        <v>83</v>
      </c>
      <c r="AK282" s="46" t="s">
        <v>90</v>
      </c>
      <c r="AL282" s="46" t="s">
        <v>103</v>
      </c>
      <c r="AM282" s="46" t="s">
        <v>83</v>
      </c>
      <c r="AN282" s="46" t="s">
        <v>83</v>
      </c>
      <c r="AO282" s="46" t="s">
        <v>83</v>
      </c>
      <c r="AP282" s="46" t="s">
        <v>91</v>
      </c>
      <c r="AQ282" s="46" t="s">
        <v>103</v>
      </c>
      <c r="AR282" s="46" t="s">
        <v>81</v>
      </c>
      <c r="AS282" s="46" t="s">
        <v>86</v>
      </c>
      <c r="AT282" s="46" t="s">
        <v>103</v>
      </c>
      <c r="AU282" s="48">
        <v>0</v>
      </c>
      <c r="AV282" s="46" t="s">
        <v>81</v>
      </c>
      <c r="AW282" s="46" t="s">
        <v>81</v>
      </c>
      <c r="AX282" s="48">
        <v>250</v>
      </c>
      <c r="AY282" s="48">
        <v>257.2</v>
      </c>
      <c r="AZ282" s="48">
        <v>207.9</v>
      </c>
      <c r="BA282" s="48">
        <v>200</v>
      </c>
      <c r="BB282" s="46"/>
      <c r="BC282" s="46"/>
      <c r="BD282" s="48">
        <v>14.72</v>
      </c>
      <c r="BE282" s="46"/>
      <c r="BF282" s="48">
        <v>0.43</v>
      </c>
      <c r="BG282" s="46"/>
      <c r="BH282" s="46"/>
      <c r="BI282" s="48">
        <v>0.28999999999999998</v>
      </c>
      <c r="BJ282" s="48">
        <v>47.59</v>
      </c>
      <c r="BK282" s="48">
        <v>47.59</v>
      </c>
      <c r="BL282" s="48">
        <v>50.5</v>
      </c>
      <c r="BM282" s="46"/>
      <c r="BN282" s="46"/>
      <c r="BO282" s="48">
        <v>0.27</v>
      </c>
      <c r="BP282" s="48">
        <v>0.45</v>
      </c>
      <c r="BQ282" s="46"/>
      <c r="BR282" s="48">
        <v>15.62</v>
      </c>
      <c r="BS282" s="48">
        <v>50.44</v>
      </c>
      <c r="BT282" s="46"/>
      <c r="BU282" s="48">
        <v>0</v>
      </c>
      <c r="BV282" s="39">
        <v>375</v>
      </c>
      <c r="BW282" s="39">
        <f t="shared" si="24"/>
        <v>2</v>
      </c>
      <c r="BX282" s="39">
        <f>IF(COUNTIF($C$2:C282,C282)=1,1,0)</f>
        <v>1</v>
      </c>
      <c r="BY282" s="39">
        <f t="shared" si="25"/>
        <v>0</v>
      </c>
      <c r="BZ282" s="39" t="b">
        <f t="shared" si="26"/>
        <v>0</v>
      </c>
      <c r="CA282" s="39" t="b">
        <f t="array" ref="CA282">ISNUMBER(SEARCH("Touch Screen",$AI282))</f>
        <v>0</v>
      </c>
      <c r="CB282" s="39" t="b">
        <f t="array" ref="CB282">ISNUMBER(SEARCH("Occupancy Sensor",$AI282))</f>
        <v>0</v>
      </c>
      <c r="CC282" s="39" t="b">
        <f t="array" ref="CC282">ISNUMBER(SEARCH("Full Network Connectivity",$AI282))</f>
        <v>0</v>
      </c>
      <c r="CD282" s="49">
        <f t="shared" si="27"/>
        <v>47.579939999999993</v>
      </c>
      <c r="CE282" s="50">
        <f t="shared" si="29"/>
        <v>2</v>
      </c>
      <c r="CF282" s="39">
        <f t="shared" si="28"/>
        <v>2</v>
      </c>
      <c r="CG282" s="49">
        <f>IF($BW282=1,($Q282*'2. Monitor Criteria'!$C$4)+('2. Monitor Criteria'!$D$4*'1. Data'!$CE282)+'2. Monitor Criteria'!$C$6,IF('1. Data'!$BW282=2,($Q282*'2. Monitor Criteria'!$C$4)+('2. Monitor Criteria'!$D$4*'1. Data'!$CE282)+'2. Monitor Criteria'!$D$6,IF('1. Data'!$BW282=5,($Q282*'2. Monitor Criteria'!$C$4)+('2. Monitor Criteria'!$D$4*'1. Data'!$CE282)+'2. Monitor Criteria'!$F$6,($Q282*'2. Monitor Criteria'!$C$4)+('2. Monitor Criteria'!$D$4*'1. Data'!$CE282)+'2. Monitor Criteria'!$E$6)))</f>
        <v>42.294800000000002</v>
      </c>
      <c r="CH282" s="51">
        <f>CD282-('2. Monitor Criteria'!$D$4*CE282)</f>
        <v>39.599939999999989</v>
      </c>
      <c r="CI282" s="49">
        <f>IF($BY282=0,CH282,IF($BY282=1,CH282-('2. Monitor Criteria'!$B$10*'1. Data'!CG282),CH282-('2. Monitor Criteria'!$C$10*'1. Data'!CG282)))</f>
        <v>39.599939999999989</v>
      </c>
      <c r="CJ282" s="51">
        <f>IF($CA282=TRUE,CI282-(CG282*'2. Monitor Criteria'!$E$10),CI282)</f>
        <v>39.599939999999989</v>
      </c>
      <c r="CK282" s="51">
        <f>IF($BZ282=TRUE,CJ282-('1. Data'!CG282*'2. Monitor Criteria'!$D$10),CJ282)</f>
        <v>39.599939999999989</v>
      </c>
    </row>
    <row r="283" spans="1:89" s="39" customFormat="1" ht="15.75" customHeight="1" x14ac:dyDescent="0.2">
      <c r="A283" s="39">
        <v>376</v>
      </c>
      <c r="B283" s="46" t="s">
        <v>483</v>
      </c>
      <c r="C283" s="46" t="s">
        <v>531</v>
      </c>
      <c r="D283" s="47">
        <v>42753</v>
      </c>
      <c r="E283" s="46" t="s">
        <v>74</v>
      </c>
      <c r="F283" s="46" t="s">
        <v>103</v>
      </c>
      <c r="G283" s="46" t="s">
        <v>1307</v>
      </c>
      <c r="H283" s="46" t="s">
        <v>75</v>
      </c>
      <c r="I283" s="46" t="s">
        <v>85</v>
      </c>
      <c r="J283" s="46" t="s">
        <v>119</v>
      </c>
      <c r="K283" s="46" t="s">
        <v>77</v>
      </c>
      <c r="L283" s="46" t="s">
        <v>103</v>
      </c>
      <c r="M283" s="48">
        <v>1000</v>
      </c>
      <c r="N283" s="48">
        <v>10.5</v>
      </c>
      <c r="O283" s="48">
        <v>18.7</v>
      </c>
      <c r="P283" s="48">
        <v>21.5</v>
      </c>
      <c r="Q283" s="48">
        <v>197.6</v>
      </c>
      <c r="R283" s="48">
        <v>1.78</v>
      </c>
      <c r="S283" s="48">
        <v>1080</v>
      </c>
      <c r="T283" s="48">
        <v>1920</v>
      </c>
      <c r="U283" s="48">
        <v>2</v>
      </c>
      <c r="V283" s="48">
        <v>10493</v>
      </c>
      <c r="W283" s="48">
        <v>60</v>
      </c>
      <c r="X283" s="48">
        <v>33</v>
      </c>
      <c r="Y283" s="46" t="s">
        <v>78</v>
      </c>
      <c r="Z283" s="46" t="s">
        <v>83</v>
      </c>
      <c r="AA283" s="46"/>
      <c r="AB283" s="46"/>
      <c r="AC283" s="46" t="s">
        <v>80</v>
      </c>
      <c r="AD283" s="46" t="s">
        <v>81</v>
      </c>
      <c r="AE283" s="46" t="s">
        <v>154</v>
      </c>
      <c r="AF283" s="46" t="s">
        <v>103</v>
      </c>
      <c r="AG283" s="46" t="s">
        <v>83</v>
      </c>
      <c r="AH283" s="46" t="s">
        <v>103</v>
      </c>
      <c r="AI283" s="46" t="s">
        <v>83</v>
      </c>
      <c r="AJ283" s="46" t="s">
        <v>83</v>
      </c>
      <c r="AK283" s="46" t="s">
        <v>90</v>
      </c>
      <c r="AL283" s="46" t="s">
        <v>103</v>
      </c>
      <c r="AM283" s="46" t="s">
        <v>83</v>
      </c>
      <c r="AN283" s="46" t="s">
        <v>83</v>
      </c>
      <c r="AO283" s="46" t="s">
        <v>83</v>
      </c>
      <c r="AP283" s="46" t="s">
        <v>91</v>
      </c>
      <c r="AQ283" s="46" t="s">
        <v>103</v>
      </c>
      <c r="AR283" s="46" t="s">
        <v>81</v>
      </c>
      <c r="AS283" s="46" t="s">
        <v>86</v>
      </c>
      <c r="AT283" s="46" t="s">
        <v>103</v>
      </c>
      <c r="AU283" s="48">
        <v>0</v>
      </c>
      <c r="AV283" s="46" t="s">
        <v>81</v>
      </c>
      <c r="AW283" s="46" t="s">
        <v>81</v>
      </c>
      <c r="AX283" s="48">
        <v>250</v>
      </c>
      <c r="AY283" s="48">
        <v>257.2</v>
      </c>
      <c r="AZ283" s="48">
        <v>207.9</v>
      </c>
      <c r="BA283" s="48">
        <v>200</v>
      </c>
      <c r="BB283" s="46"/>
      <c r="BC283" s="46"/>
      <c r="BD283" s="48">
        <v>14.72</v>
      </c>
      <c r="BE283" s="46"/>
      <c r="BF283" s="48">
        <v>0.43</v>
      </c>
      <c r="BG283" s="46"/>
      <c r="BH283" s="46"/>
      <c r="BI283" s="48">
        <v>0.28999999999999998</v>
      </c>
      <c r="BJ283" s="48">
        <v>47.59</v>
      </c>
      <c r="BK283" s="48">
        <v>47.59</v>
      </c>
      <c r="BL283" s="48">
        <v>50.5</v>
      </c>
      <c r="BM283" s="46"/>
      <c r="BN283" s="46"/>
      <c r="BO283" s="48">
        <v>0.27</v>
      </c>
      <c r="BP283" s="48">
        <v>0.45</v>
      </c>
      <c r="BQ283" s="46"/>
      <c r="BR283" s="48">
        <v>15.62</v>
      </c>
      <c r="BS283" s="48">
        <v>50.44</v>
      </c>
      <c r="BT283" s="46"/>
      <c r="BU283" s="48">
        <v>0</v>
      </c>
      <c r="BV283" s="39">
        <v>376</v>
      </c>
      <c r="BW283" s="39">
        <f t="shared" si="24"/>
        <v>2</v>
      </c>
      <c r="BX283" s="39">
        <f>IF(COUNTIF($C$2:C283,C283)=1,1,0)</f>
        <v>1</v>
      </c>
      <c r="BY283" s="39">
        <f t="shared" si="25"/>
        <v>0</v>
      </c>
      <c r="BZ283" s="39" t="b">
        <f t="shared" si="26"/>
        <v>0</v>
      </c>
      <c r="CA283" s="39" t="b">
        <f t="array" ref="CA283">ISNUMBER(SEARCH("Touch Screen",$AI283))</f>
        <v>0</v>
      </c>
      <c r="CB283" s="39" t="b">
        <f t="array" ref="CB283">ISNUMBER(SEARCH("Occupancy Sensor",$AI283))</f>
        <v>0</v>
      </c>
      <c r="CC283" s="39" t="b">
        <f t="array" ref="CC283">ISNUMBER(SEARCH("Full Network Connectivity",$AI283))</f>
        <v>0</v>
      </c>
      <c r="CD283" s="49">
        <f t="shared" si="27"/>
        <v>47.579939999999993</v>
      </c>
      <c r="CE283" s="50">
        <f t="shared" si="29"/>
        <v>2</v>
      </c>
      <c r="CF283" s="39">
        <f t="shared" si="28"/>
        <v>2</v>
      </c>
      <c r="CG283" s="49">
        <f>IF($BW283=1,($Q283*'2. Monitor Criteria'!$C$4)+('2. Monitor Criteria'!$D$4*'1. Data'!$CE283)+'2. Monitor Criteria'!$C$6,IF('1. Data'!$BW283=2,($Q283*'2. Monitor Criteria'!$C$4)+('2. Monitor Criteria'!$D$4*'1. Data'!$CE283)+'2. Monitor Criteria'!$D$6,IF('1. Data'!$BW283=5,($Q283*'2. Monitor Criteria'!$C$4)+('2. Monitor Criteria'!$D$4*'1. Data'!$CE283)+'2. Monitor Criteria'!$F$6,($Q283*'2. Monitor Criteria'!$C$4)+('2. Monitor Criteria'!$D$4*'1. Data'!$CE283)+'2. Monitor Criteria'!$E$6)))</f>
        <v>42.294800000000002</v>
      </c>
      <c r="CH283" s="51">
        <f>CD283-('2. Monitor Criteria'!$D$4*CE283)</f>
        <v>39.599939999999989</v>
      </c>
      <c r="CI283" s="49">
        <f>IF($BY283=0,CH283,IF($BY283=1,CH283-('2. Monitor Criteria'!$B$10*'1. Data'!CG283),CH283-('2. Monitor Criteria'!$C$10*'1. Data'!CG283)))</f>
        <v>39.599939999999989</v>
      </c>
      <c r="CJ283" s="51">
        <f>IF($CA283=TRUE,CI283-(CG283*'2. Monitor Criteria'!$E$10),CI283)</f>
        <v>39.599939999999989</v>
      </c>
      <c r="CK283" s="51">
        <f>IF($BZ283=TRUE,CJ283-('1. Data'!CG283*'2. Monitor Criteria'!$D$10),CJ283)</f>
        <v>39.599939999999989</v>
      </c>
    </row>
    <row r="284" spans="1:89" s="39" customFormat="1" ht="15.75" customHeight="1" x14ac:dyDescent="0.2">
      <c r="A284" s="39">
        <v>377</v>
      </c>
      <c r="B284" s="46" t="s">
        <v>483</v>
      </c>
      <c r="C284" s="46" t="s">
        <v>532</v>
      </c>
      <c r="D284" s="47">
        <v>42753</v>
      </c>
      <c r="E284" s="46" t="s">
        <v>74</v>
      </c>
      <c r="F284" s="46" t="s">
        <v>103</v>
      </c>
      <c r="G284" s="46" t="s">
        <v>1307</v>
      </c>
      <c r="H284" s="46" t="s">
        <v>75</v>
      </c>
      <c r="I284" s="46" t="s">
        <v>85</v>
      </c>
      <c r="J284" s="46" t="s">
        <v>119</v>
      </c>
      <c r="K284" s="46" t="s">
        <v>77</v>
      </c>
      <c r="L284" s="46" t="s">
        <v>103</v>
      </c>
      <c r="M284" s="48">
        <v>1000</v>
      </c>
      <c r="N284" s="48">
        <v>11.7</v>
      </c>
      <c r="O284" s="48">
        <v>20.8</v>
      </c>
      <c r="P284" s="48">
        <v>23.8</v>
      </c>
      <c r="Q284" s="48">
        <v>242.18</v>
      </c>
      <c r="R284" s="48">
        <v>1.78</v>
      </c>
      <c r="S284" s="48">
        <v>1080</v>
      </c>
      <c r="T284" s="48">
        <v>1920</v>
      </c>
      <c r="U284" s="48">
        <v>2</v>
      </c>
      <c r="V284" s="48">
        <v>8562</v>
      </c>
      <c r="W284" s="48">
        <v>60</v>
      </c>
      <c r="X284" s="48">
        <v>33.200000000000003</v>
      </c>
      <c r="Y284" s="46" t="s">
        <v>78</v>
      </c>
      <c r="Z284" s="46" t="s">
        <v>83</v>
      </c>
      <c r="AA284" s="46"/>
      <c r="AB284" s="46"/>
      <c r="AC284" s="46" t="s">
        <v>80</v>
      </c>
      <c r="AD284" s="46" t="s">
        <v>81</v>
      </c>
      <c r="AE284" s="46" t="s">
        <v>154</v>
      </c>
      <c r="AF284" s="46" t="s">
        <v>103</v>
      </c>
      <c r="AG284" s="46" t="s">
        <v>83</v>
      </c>
      <c r="AH284" s="46" t="s">
        <v>103</v>
      </c>
      <c r="AI284" s="46" t="s">
        <v>83</v>
      </c>
      <c r="AJ284" s="46" t="s">
        <v>83</v>
      </c>
      <c r="AK284" s="46" t="s">
        <v>90</v>
      </c>
      <c r="AL284" s="46" t="s">
        <v>103</v>
      </c>
      <c r="AM284" s="46" t="s">
        <v>83</v>
      </c>
      <c r="AN284" s="46" t="s">
        <v>83</v>
      </c>
      <c r="AO284" s="46" t="s">
        <v>83</v>
      </c>
      <c r="AP284" s="46" t="s">
        <v>91</v>
      </c>
      <c r="AQ284" s="46" t="s">
        <v>103</v>
      </c>
      <c r="AR284" s="46" t="s">
        <v>81</v>
      </c>
      <c r="AS284" s="46" t="s">
        <v>86</v>
      </c>
      <c r="AT284" s="46" t="s">
        <v>103</v>
      </c>
      <c r="AU284" s="48">
        <v>0</v>
      </c>
      <c r="AV284" s="46" t="s">
        <v>81</v>
      </c>
      <c r="AW284" s="46" t="s">
        <v>81</v>
      </c>
      <c r="AX284" s="48">
        <v>250</v>
      </c>
      <c r="AY284" s="48">
        <v>262.60000000000002</v>
      </c>
      <c r="AZ284" s="48">
        <v>212.4</v>
      </c>
      <c r="BA284" s="48">
        <v>200</v>
      </c>
      <c r="BB284" s="46"/>
      <c r="BC284" s="46"/>
      <c r="BD284" s="48">
        <v>16.78</v>
      </c>
      <c r="BE284" s="46"/>
      <c r="BF284" s="48">
        <v>0.45</v>
      </c>
      <c r="BG284" s="46"/>
      <c r="BH284" s="46"/>
      <c r="BI284" s="48">
        <v>0.24</v>
      </c>
      <c r="BJ284" s="48">
        <v>54.02</v>
      </c>
      <c r="BK284" s="48">
        <v>54.02</v>
      </c>
      <c r="BL284" s="48">
        <v>54.1</v>
      </c>
      <c r="BM284" s="46"/>
      <c r="BN284" s="46"/>
      <c r="BO284" s="48">
        <v>0.26</v>
      </c>
      <c r="BP284" s="48">
        <v>0.47</v>
      </c>
      <c r="BQ284" s="46"/>
      <c r="BR284" s="48">
        <v>16.07</v>
      </c>
      <c r="BS284" s="48">
        <v>51.96</v>
      </c>
      <c r="BT284" s="46"/>
      <c r="BU284" s="48">
        <v>0</v>
      </c>
      <c r="BV284" s="39">
        <v>377</v>
      </c>
      <c r="BW284" s="39">
        <f t="shared" si="24"/>
        <v>3</v>
      </c>
      <c r="BX284" s="39">
        <f>IF(COUNTIF($C$2:C284,C284)=1,1,0)</f>
        <v>1</v>
      </c>
      <c r="BY284" s="39">
        <f t="shared" si="25"/>
        <v>0</v>
      </c>
      <c r="BZ284" s="39" t="b">
        <f t="shared" si="26"/>
        <v>0</v>
      </c>
      <c r="CA284" s="39" t="b">
        <f t="array" ref="CA284">ISNUMBER(SEARCH("Touch Screen",$AI284))</f>
        <v>0</v>
      </c>
      <c r="CB284" s="39" t="b">
        <f t="array" ref="CB284">ISNUMBER(SEARCH("Occupancy Sensor",$AI284))</f>
        <v>0</v>
      </c>
      <c r="CC284" s="39" t="b">
        <f t="array" ref="CC284">ISNUMBER(SEARCH("Full Network Connectivity",$AI284))</f>
        <v>0</v>
      </c>
      <c r="CD284" s="49">
        <f t="shared" si="27"/>
        <v>54.009780000000006</v>
      </c>
      <c r="CE284" s="50">
        <f t="shared" si="29"/>
        <v>2</v>
      </c>
      <c r="CF284" s="39">
        <f t="shared" si="28"/>
        <v>3</v>
      </c>
      <c r="CG284" s="49">
        <f>IF($BW284=1,($Q284*'2. Monitor Criteria'!$C$4)+('2. Monitor Criteria'!$D$4*'1. Data'!$CE284)+'2. Monitor Criteria'!$C$6,IF('1. Data'!$BW284=2,($Q284*'2. Monitor Criteria'!$C$4)+('2. Monitor Criteria'!$D$4*'1. Data'!$CE284)+'2. Monitor Criteria'!$D$6,IF('1. Data'!$BW284=5,($Q284*'2. Monitor Criteria'!$C$4)+('2. Monitor Criteria'!$D$4*'1. Data'!$CE284)+'2. Monitor Criteria'!$F$6,($Q284*'2. Monitor Criteria'!$C$4)+('2. Monitor Criteria'!$D$4*'1. Data'!$CE284)+'2. Monitor Criteria'!$E$6)))</f>
        <v>46.248140000000006</v>
      </c>
      <c r="CH284" s="51">
        <f>CD284-('2. Monitor Criteria'!$D$4*CE284)</f>
        <v>46.029780000000002</v>
      </c>
      <c r="CI284" s="49">
        <f>IF($BY284=0,CH284,IF($BY284=1,CH284-('2. Monitor Criteria'!$B$10*'1. Data'!CG284),CH284-('2. Monitor Criteria'!$C$10*'1. Data'!CG284)))</f>
        <v>46.029780000000002</v>
      </c>
      <c r="CJ284" s="51">
        <f>IF($CA284=TRUE,CI284-(CG284*'2. Monitor Criteria'!$E$10),CI284)</f>
        <v>46.029780000000002</v>
      </c>
      <c r="CK284" s="51">
        <f>IF($BZ284=TRUE,CJ284-('1. Data'!CG284*'2. Monitor Criteria'!$D$10),CJ284)</f>
        <v>46.029780000000002</v>
      </c>
    </row>
    <row r="285" spans="1:89" s="39" customFormat="1" ht="15.75" customHeight="1" x14ac:dyDescent="0.2">
      <c r="A285" s="39">
        <v>378</v>
      </c>
      <c r="B285" s="46" t="s">
        <v>483</v>
      </c>
      <c r="C285" s="46" t="s">
        <v>533</v>
      </c>
      <c r="D285" s="47">
        <v>42753</v>
      </c>
      <c r="E285" s="46" t="s">
        <v>74</v>
      </c>
      <c r="F285" s="46" t="s">
        <v>103</v>
      </c>
      <c r="G285" s="46" t="s">
        <v>1307</v>
      </c>
      <c r="H285" s="46" t="s">
        <v>75</v>
      </c>
      <c r="I285" s="46" t="s">
        <v>85</v>
      </c>
      <c r="J285" s="46" t="s">
        <v>119</v>
      </c>
      <c r="K285" s="46" t="s">
        <v>77</v>
      </c>
      <c r="L285" s="46" t="s">
        <v>103</v>
      </c>
      <c r="M285" s="48">
        <v>1000</v>
      </c>
      <c r="N285" s="48">
        <v>13.2</v>
      </c>
      <c r="O285" s="48">
        <v>23.5</v>
      </c>
      <c r="P285" s="48">
        <v>27</v>
      </c>
      <c r="Q285" s="48">
        <v>311.67</v>
      </c>
      <c r="R285" s="48">
        <v>1.78</v>
      </c>
      <c r="S285" s="48">
        <v>1080</v>
      </c>
      <c r="T285" s="48">
        <v>1920</v>
      </c>
      <c r="U285" s="48">
        <v>2</v>
      </c>
      <c r="V285" s="48">
        <v>6653</v>
      </c>
      <c r="W285" s="48">
        <v>60</v>
      </c>
      <c r="X285" s="48">
        <v>33.5</v>
      </c>
      <c r="Y285" s="46" t="s">
        <v>78</v>
      </c>
      <c r="Z285" s="46" t="s">
        <v>83</v>
      </c>
      <c r="AA285" s="46"/>
      <c r="AB285" s="46"/>
      <c r="AC285" s="46" t="s">
        <v>80</v>
      </c>
      <c r="AD285" s="46" t="s">
        <v>81</v>
      </c>
      <c r="AE285" s="46" t="s">
        <v>154</v>
      </c>
      <c r="AF285" s="46" t="s">
        <v>103</v>
      </c>
      <c r="AG285" s="46" t="s">
        <v>83</v>
      </c>
      <c r="AH285" s="46" t="s">
        <v>103</v>
      </c>
      <c r="AI285" s="46" t="s">
        <v>83</v>
      </c>
      <c r="AJ285" s="46" t="s">
        <v>83</v>
      </c>
      <c r="AK285" s="46" t="s">
        <v>90</v>
      </c>
      <c r="AL285" s="46" t="s">
        <v>103</v>
      </c>
      <c r="AM285" s="46" t="s">
        <v>83</v>
      </c>
      <c r="AN285" s="46" t="s">
        <v>83</v>
      </c>
      <c r="AO285" s="46" t="s">
        <v>83</v>
      </c>
      <c r="AP285" s="46" t="s">
        <v>91</v>
      </c>
      <c r="AQ285" s="46" t="s">
        <v>103</v>
      </c>
      <c r="AR285" s="46" t="s">
        <v>81</v>
      </c>
      <c r="AS285" s="46" t="s">
        <v>86</v>
      </c>
      <c r="AT285" s="46" t="s">
        <v>103</v>
      </c>
      <c r="AU285" s="48">
        <v>0</v>
      </c>
      <c r="AV285" s="46" t="s">
        <v>81</v>
      </c>
      <c r="AW285" s="46" t="s">
        <v>81</v>
      </c>
      <c r="AX285" s="48">
        <v>250</v>
      </c>
      <c r="AY285" s="48">
        <v>255.4</v>
      </c>
      <c r="AZ285" s="48">
        <v>187.1</v>
      </c>
      <c r="BA285" s="48">
        <v>200</v>
      </c>
      <c r="BB285" s="46"/>
      <c r="BC285" s="46"/>
      <c r="BD285" s="48">
        <v>19.3</v>
      </c>
      <c r="BE285" s="46"/>
      <c r="BF285" s="48">
        <v>0.48</v>
      </c>
      <c r="BG285" s="46"/>
      <c r="BH285" s="46"/>
      <c r="BI285" s="48">
        <v>0.25</v>
      </c>
      <c r="BJ285" s="48">
        <v>61.9</v>
      </c>
      <c r="BK285" s="48">
        <v>61.9</v>
      </c>
      <c r="BL285" s="48">
        <v>64</v>
      </c>
      <c r="BM285" s="46"/>
      <c r="BN285" s="46"/>
      <c r="BO285" s="48">
        <v>0.3</v>
      </c>
      <c r="BP285" s="48">
        <v>0.5</v>
      </c>
      <c r="BQ285" s="46"/>
      <c r="BR285" s="48">
        <v>19.77</v>
      </c>
      <c r="BS285" s="48">
        <v>63.46</v>
      </c>
      <c r="BT285" s="46"/>
      <c r="BU285" s="48">
        <v>0</v>
      </c>
      <c r="BV285" s="39">
        <v>378</v>
      </c>
      <c r="BW285" s="39">
        <f t="shared" si="24"/>
        <v>4</v>
      </c>
      <c r="BX285" s="39">
        <f>IF(COUNTIF($C$2:C285,C285)=1,1,0)</f>
        <v>1</v>
      </c>
      <c r="BY285" s="39">
        <f t="shared" si="25"/>
        <v>0</v>
      </c>
      <c r="BZ285" s="39" t="b">
        <f t="shared" si="26"/>
        <v>0</v>
      </c>
      <c r="CA285" s="39" t="b">
        <f t="array" ref="CA285">ISNUMBER(SEARCH("Touch Screen",$AI285))</f>
        <v>0</v>
      </c>
      <c r="CB285" s="39" t="b">
        <f t="array" ref="CB285">ISNUMBER(SEARCH("Occupancy Sensor",$AI285))</f>
        <v>0</v>
      </c>
      <c r="CC285" s="39" t="b">
        <f t="array" ref="CC285">ISNUMBER(SEARCH("Full Network Connectivity",$AI285))</f>
        <v>0</v>
      </c>
      <c r="CD285" s="49">
        <f t="shared" si="27"/>
        <v>61.90692</v>
      </c>
      <c r="CE285" s="50">
        <f t="shared" si="29"/>
        <v>2</v>
      </c>
      <c r="CF285" s="39">
        <f t="shared" si="28"/>
        <v>4</v>
      </c>
      <c r="CG285" s="49">
        <f>IF($BW285=1,($Q285*'2. Monitor Criteria'!$C$4)+('2. Monitor Criteria'!$D$4*'1. Data'!$CE285)+'2. Monitor Criteria'!$C$6,IF('1. Data'!$BW285=2,($Q285*'2. Monitor Criteria'!$C$4)+('2. Monitor Criteria'!$D$4*'1. Data'!$CE285)+'2. Monitor Criteria'!$D$6,IF('1. Data'!$BW285=5,($Q285*'2. Monitor Criteria'!$C$4)+('2. Monitor Criteria'!$D$4*'1. Data'!$CE285)+'2. Monitor Criteria'!$F$6,($Q285*'2. Monitor Criteria'!$C$4)+('2. Monitor Criteria'!$D$4*'1. Data'!$CE285)+'2. Monitor Criteria'!$E$6)))</f>
        <v>54.795410000000004</v>
      </c>
      <c r="CH285" s="51">
        <f>CD285-('2. Monitor Criteria'!$D$4*CE285)</f>
        <v>53.926919999999996</v>
      </c>
      <c r="CI285" s="49">
        <f>IF($BY285=0,CH285,IF($BY285=1,CH285-('2. Monitor Criteria'!$B$10*'1. Data'!CG285),CH285-('2. Monitor Criteria'!$C$10*'1. Data'!CG285)))</f>
        <v>53.926919999999996</v>
      </c>
      <c r="CJ285" s="51">
        <f>IF($CA285=TRUE,CI285-(CG285*'2. Monitor Criteria'!$E$10),CI285)</f>
        <v>53.926919999999996</v>
      </c>
      <c r="CK285" s="51">
        <f>IF($BZ285=TRUE,CJ285-('1. Data'!CG285*'2. Monitor Criteria'!$D$10),CJ285)</f>
        <v>53.926919999999996</v>
      </c>
    </row>
    <row r="286" spans="1:89" s="39" customFormat="1" ht="15.75" customHeight="1" x14ac:dyDescent="0.2">
      <c r="A286" s="39">
        <v>380</v>
      </c>
      <c r="B286" s="46" t="s">
        <v>483</v>
      </c>
      <c r="C286" s="46" t="s">
        <v>536</v>
      </c>
      <c r="D286" s="47">
        <v>42374</v>
      </c>
      <c r="E286" s="46" t="s">
        <v>74</v>
      </c>
      <c r="F286" s="46" t="s">
        <v>103</v>
      </c>
      <c r="G286" s="46" t="s">
        <v>1307</v>
      </c>
      <c r="H286" s="46" t="s">
        <v>75</v>
      </c>
      <c r="I286" s="46" t="s">
        <v>88</v>
      </c>
      <c r="J286" s="46" t="s">
        <v>103</v>
      </c>
      <c r="K286" s="46" t="s">
        <v>77</v>
      </c>
      <c r="L286" s="46" t="s">
        <v>103</v>
      </c>
      <c r="M286" s="48">
        <v>1000</v>
      </c>
      <c r="N286" s="48">
        <v>10.6</v>
      </c>
      <c r="O286" s="48">
        <v>13.3</v>
      </c>
      <c r="P286" s="48">
        <v>17</v>
      </c>
      <c r="Q286" s="48">
        <v>141.5</v>
      </c>
      <c r="R286" s="48">
        <v>1.25</v>
      </c>
      <c r="S286" s="48">
        <v>1024</v>
      </c>
      <c r="T286" s="48">
        <v>1280</v>
      </c>
      <c r="U286" s="48">
        <v>1.3</v>
      </c>
      <c r="V286" s="48">
        <v>9297</v>
      </c>
      <c r="W286" s="48">
        <v>60</v>
      </c>
      <c r="X286" s="48">
        <v>33.200000000000003</v>
      </c>
      <c r="Y286" s="46" t="s">
        <v>114</v>
      </c>
      <c r="Z286" s="46" t="s">
        <v>83</v>
      </c>
      <c r="AA286" s="46"/>
      <c r="AB286" s="46"/>
      <c r="AC286" s="46" t="s">
        <v>81</v>
      </c>
      <c r="AD286" s="46" t="s">
        <v>80</v>
      </c>
      <c r="AE286" s="46" t="s">
        <v>195</v>
      </c>
      <c r="AF286" s="46" t="s">
        <v>103</v>
      </c>
      <c r="AG286" s="46" t="s">
        <v>83</v>
      </c>
      <c r="AH286" s="46" t="s">
        <v>103</v>
      </c>
      <c r="AI286" s="46" t="s">
        <v>83</v>
      </c>
      <c r="AJ286" s="46" t="s">
        <v>83</v>
      </c>
      <c r="AK286" s="46" t="s">
        <v>195</v>
      </c>
      <c r="AL286" s="46" t="s">
        <v>103</v>
      </c>
      <c r="AM286" s="46" t="s">
        <v>83</v>
      </c>
      <c r="AN286" s="46" t="s">
        <v>83</v>
      </c>
      <c r="AO286" s="46" t="s">
        <v>83</v>
      </c>
      <c r="AP286" s="46" t="s">
        <v>91</v>
      </c>
      <c r="AQ286" s="46" t="s">
        <v>103</v>
      </c>
      <c r="AR286" s="46" t="s">
        <v>81</v>
      </c>
      <c r="AS286" s="46" t="s">
        <v>86</v>
      </c>
      <c r="AT286" s="46" t="s">
        <v>103</v>
      </c>
      <c r="AU286" s="48">
        <v>0</v>
      </c>
      <c r="AV286" s="46" t="s">
        <v>81</v>
      </c>
      <c r="AW286" s="46" t="s">
        <v>80</v>
      </c>
      <c r="AX286" s="48">
        <v>250</v>
      </c>
      <c r="AY286" s="48">
        <v>290</v>
      </c>
      <c r="AZ286" s="48">
        <v>252</v>
      </c>
      <c r="BA286" s="48">
        <v>200</v>
      </c>
      <c r="BB286" s="46"/>
      <c r="BC286" s="46"/>
      <c r="BD286" s="48">
        <v>9.1300000000000008</v>
      </c>
      <c r="BE286" s="46"/>
      <c r="BF286" s="48">
        <v>0.27</v>
      </c>
      <c r="BG286" s="46"/>
      <c r="BH286" s="46"/>
      <c r="BI286" s="48">
        <v>0.14000000000000001</v>
      </c>
      <c r="BJ286" s="48">
        <v>29.5</v>
      </c>
      <c r="BK286" s="48">
        <v>29.5</v>
      </c>
      <c r="BL286" s="48">
        <v>36.700000000000003</v>
      </c>
      <c r="BM286" s="46"/>
      <c r="BN286" s="46"/>
      <c r="BO286" s="48">
        <v>0.2</v>
      </c>
      <c r="BP286" s="48">
        <v>0.34</v>
      </c>
      <c r="BQ286" s="46"/>
      <c r="BR286" s="48">
        <v>9.39</v>
      </c>
      <c r="BS286" s="48">
        <v>30.73</v>
      </c>
      <c r="BT286" s="46"/>
      <c r="BU286" s="48">
        <v>0</v>
      </c>
      <c r="BV286" s="39">
        <v>380</v>
      </c>
      <c r="BW286" s="39">
        <f t="shared" si="24"/>
        <v>1</v>
      </c>
      <c r="BX286" s="39">
        <f>IF(COUNTIF($C$2:C286,C286)=1,1,0)</f>
        <v>1</v>
      </c>
      <c r="BY286" s="39">
        <f t="shared" si="25"/>
        <v>0</v>
      </c>
      <c r="BZ286" s="39" t="b">
        <f t="shared" si="26"/>
        <v>0</v>
      </c>
      <c r="CA286" s="39" t="b">
        <f t="array" ref="CA286">ISNUMBER(SEARCH("Touch Screen",$AI286))</f>
        <v>0</v>
      </c>
      <c r="CB286" s="39" t="b">
        <f t="array" ref="CB286">ISNUMBER(SEARCH("Occupancy Sensor",$AI286))</f>
        <v>0</v>
      </c>
      <c r="CC286" s="39" t="b">
        <f t="array" ref="CC286">ISNUMBER(SEARCH("Full Network Connectivity",$AI286))</f>
        <v>0</v>
      </c>
      <c r="CD286" s="49">
        <f t="shared" si="27"/>
        <v>29.529959999999999</v>
      </c>
      <c r="CE286" s="50">
        <f t="shared" si="29"/>
        <v>1.3</v>
      </c>
      <c r="CF286" s="39">
        <f t="shared" si="28"/>
        <v>1</v>
      </c>
      <c r="CG286" s="49">
        <f>IF($BW286=1,($Q286*'2. Monitor Criteria'!$C$4)+('2. Monitor Criteria'!$D$4*'1. Data'!$CE286)+'2. Monitor Criteria'!$C$6,IF('1. Data'!$BW286=2,($Q286*'2. Monitor Criteria'!$C$4)+('2. Monitor Criteria'!$D$4*'1. Data'!$CE286)+'2. Monitor Criteria'!$D$6,IF('1. Data'!$BW286=5,($Q286*'2. Monitor Criteria'!$C$4)+('2. Monitor Criteria'!$D$4*'1. Data'!$CE286)+'2. Monitor Criteria'!$F$6,($Q286*'2. Monitor Criteria'!$C$4)+('2. Monitor Criteria'!$D$4*'1. Data'!$CE286)+'2. Monitor Criteria'!$E$6)))</f>
        <v>31.371499999999997</v>
      </c>
      <c r="CH286" s="51">
        <f>CD286-('2. Monitor Criteria'!$D$4*CE286)</f>
        <v>24.342959999999998</v>
      </c>
      <c r="CI286" s="49">
        <f>IF($BY286=0,CH286,IF($BY286=1,CH286-('2. Monitor Criteria'!$B$10*'1. Data'!CG286),CH286-('2. Monitor Criteria'!$C$10*'1. Data'!CG286)))</f>
        <v>24.342959999999998</v>
      </c>
      <c r="CJ286" s="51">
        <f>IF($CA286=TRUE,CI286-(CG286*'2. Monitor Criteria'!$E$10),CI286)</f>
        <v>24.342959999999998</v>
      </c>
      <c r="CK286" s="51">
        <f>IF($BZ286=TRUE,CJ286-('1. Data'!CG286*'2. Monitor Criteria'!$D$10),CJ286)</f>
        <v>24.342959999999998</v>
      </c>
    </row>
    <row r="287" spans="1:89" s="39" customFormat="1" ht="15.75" customHeight="1" x14ac:dyDescent="0.2">
      <c r="A287" s="39">
        <v>381</v>
      </c>
      <c r="B287" s="46" t="s">
        <v>483</v>
      </c>
      <c r="C287" s="46" t="s">
        <v>537</v>
      </c>
      <c r="D287" s="47">
        <v>42521</v>
      </c>
      <c r="E287" s="46" t="s">
        <v>74</v>
      </c>
      <c r="F287" s="46"/>
      <c r="G287" s="46" t="s">
        <v>1307</v>
      </c>
      <c r="H287" s="46" t="s">
        <v>75</v>
      </c>
      <c r="I287" s="46" t="s">
        <v>88</v>
      </c>
      <c r="J287" s="46"/>
      <c r="K287" s="46" t="s">
        <v>77</v>
      </c>
      <c r="L287" s="46"/>
      <c r="M287" s="48">
        <v>500</v>
      </c>
      <c r="N287" s="48">
        <v>11.9</v>
      </c>
      <c r="O287" s="48">
        <v>14.8</v>
      </c>
      <c r="P287" s="48">
        <v>19</v>
      </c>
      <c r="Q287" s="48">
        <v>175.61</v>
      </c>
      <c r="R287" s="48">
        <v>1.25</v>
      </c>
      <c r="S287" s="48">
        <v>1024</v>
      </c>
      <c r="T287" s="48">
        <v>1280</v>
      </c>
      <c r="U287" s="48">
        <v>1.3</v>
      </c>
      <c r="V287" s="48">
        <v>7464</v>
      </c>
      <c r="W287" s="48">
        <v>60</v>
      </c>
      <c r="X287" s="48">
        <v>0</v>
      </c>
      <c r="Y287" s="46" t="s">
        <v>78</v>
      </c>
      <c r="Z287" s="46" t="s">
        <v>83</v>
      </c>
      <c r="AA287" s="46"/>
      <c r="AB287" s="46"/>
      <c r="AC287" s="46" t="s">
        <v>81</v>
      </c>
      <c r="AD287" s="46" t="s">
        <v>81</v>
      </c>
      <c r="AE287" s="46" t="s">
        <v>538</v>
      </c>
      <c r="AF287" s="46"/>
      <c r="AG287" s="46" t="s">
        <v>83</v>
      </c>
      <c r="AH287" s="46"/>
      <c r="AI287" s="46" t="s">
        <v>83</v>
      </c>
      <c r="AJ287" s="46" t="s">
        <v>83</v>
      </c>
      <c r="AK287" s="46" t="s">
        <v>538</v>
      </c>
      <c r="AL287" s="46"/>
      <c r="AM287" s="46" t="s">
        <v>83</v>
      </c>
      <c r="AN287" s="46" t="s">
        <v>83</v>
      </c>
      <c r="AO287" s="46" t="s">
        <v>83</v>
      </c>
      <c r="AP287" s="46" t="s">
        <v>91</v>
      </c>
      <c r="AQ287" s="46"/>
      <c r="AR287" s="46" t="s">
        <v>81</v>
      </c>
      <c r="AS287" s="46" t="s">
        <v>86</v>
      </c>
      <c r="AT287" s="46"/>
      <c r="AU287" s="48">
        <v>60</v>
      </c>
      <c r="AV287" s="46" t="s">
        <v>81</v>
      </c>
      <c r="AW287" s="46" t="s">
        <v>80</v>
      </c>
      <c r="AX287" s="48">
        <v>250</v>
      </c>
      <c r="AY287" s="48">
        <v>212.4</v>
      </c>
      <c r="AZ287" s="48">
        <v>166.1</v>
      </c>
      <c r="BA287" s="48">
        <v>200</v>
      </c>
      <c r="BB287" s="46"/>
      <c r="BC287" s="46"/>
      <c r="BD287" s="48">
        <v>12.11</v>
      </c>
      <c r="BE287" s="46"/>
      <c r="BF287" s="48">
        <v>0.2</v>
      </c>
      <c r="BG287" s="46"/>
      <c r="BH287" s="46"/>
      <c r="BI287" s="48">
        <v>0.1</v>
      </c>
      <c r="BJ287" s="48">
        <v>38.29</v>
      </c>
      <c r="BK287" s="48">
        <v>38.29</v>
      </c>
      <c r="BL287" s="48">
        <v>44.41</v>
      </c>
      <c r="BM287" s="46"/>
      <c r="BN287" s="46"/>
      <c r="BO287" s="48">
        <v>0.14000000000000001</v>
      </c>
      <c r="BP287" s="48">
        <v>0.25</v>
      </c>
      <c r="BQ287" s="46"/>
      <c r="BR287" s="48">
        <v>12.01</v>
      </c>
      <c r="BS287" s="48">
        <v>38.26</v>
      </c>
      <c r="BT287" s="46"/>
      <c r="BU287" s="48">
        <v>0</v>
      </c>
      <c r="BV287" s="39">
        <v>381</v>
      </c>
      <c r="BW287" s="39">
        <f t="shared" si="24"/>
        <v>2</v>
      </c>
      <c r="BX287" s="39">
        <f>IF(COUNTIF($C$2:C287,C287)=1,1,0)</f>
        <v>1</v>
      </c>
      <c r="BY287" s="39">
        <f t="shared" si="25"/>
        <v>0</v>
      </c>
      <c r="BZ287" s="39" t="b">
        <f t="shared" si="26"/>
        <v>0</v>
      </c>
      <c r="CA287" s="39" t="b">
        <f t="array" ref="CA287">ISNUMBER(SEARCH("Touch Screen",$AI287))</f>
        <v>0</v>
      </c>
      <c r="CB287" s="39" t="b">
        <f t="array" ref="CB287">ISNUMBER(SEARCH("Occupancy Sensor",$AI287))</f>
        <v>0</v>
      </c>
      <c r="CC287" s="39" t="b">
        <f t="array" ref="CC287">ISNUMBER(SEARCH("Full Network Connectivity",$AI287))</f>
        <v>0</v>
      </c>
      <c r="CD287" s="49">
        <f t="shared" si="27"/>
        <v>38.268059999999991</v>
      </c>
      <c r="CE287" s="50">
        <f t="shared" si="29"/>
        <v>1.3</v>
      </c>
      <c r="CF287" s="39">
        <f t="shared" si="28"/>
        <v>1</v>
      </c>
      <c r="CG287" s="49">
        <f>IF($BW287=1,($Q287*'2. Monitor Criteria'!$C$4)+('2. Monitor Criteria'!$D$4*'1. Data'!$CE287)+'2. Monitor Criteria'!$C$6,IF('1. Data'!$BW287=2,($Q287*'2. Monitor Criteria'!$C$4)+('2. Monitor Criteria'!$D$4*'1. Data'!$CE287)+'2. Monitor Criteria'!$D$6,IF('1. Data'!$BW287=5,($Q287*'2. Monitor Criteria'!$C$4)+('2. Monitor Criteria'!$D$4*'1. Data'!$CE287)+'2. Monitor Criteria'!$F$6,($Q287*'2. Monitor Criteria'!$C$4)+('2. Monitor Criteria'!$D$4*'1. Data'!$CE287)+'2. Monitor Criteria'!$E$6)))</f>
        <v>36.797029999999999</v>
      </c>
      <c r="CH287" s="51">
        <f>CD287-('2. Monitor Criteria'!$D$4*CE287)</f>
        <v>33.081059999999994</v>
      </c>
      <c r="CI287" s="49">
        <f>IF($BY287=0,CH287,IF($BY287=1,CH287-('2. Monitor Criteria'!$B$10*'1. Data'!CG287),CH287-('2. Monitor Criteria'!$C$10*'1. Data'!CG287)))</f>
        <v>33.081059999999994</v>
      </c>
      <c r="CJ287" s="51">
        <f>IF($CA287=TRUE,CI287-(CG287*'2. Monitor Criteria'!$E$10),CI287)</f>
        <v>33.081059999999994</v>
      </c>
      <c r="CK287" s="51">
        <f>IF($BZ287=TRUE,CJ287-('1. Data'!CG287*'2. Monitor Criteria'!$D$10),CJ287)</f>
        <v>33.081059999999994</v>
      </c>
    </row>
    <row r="288" spans="1:89" s="39" customFormat="1" ht="15.75" customHeight="1" x14ac:dyDescent="0.2">
      <c r="A288" s="39">
        <v>382</v>
      </c>
      <c r="B288" s="46" t="s">
        <v>483</v>
      </c>
      <c r="C288" s="46" t="s">
        <v>539</v>
      </c>
      <c r="D288" s="47">
        <v>42470</v>
      </c>
      <c r="E288" s="46" t="s">
        <v>74</v>
      </c>
      <c r="F288" s="46"/>
      <c r="G288" s="46" t="s">
        <v>1307</v>
      </c>
      <c r="H288" s="46" t="s">
        <v>75</v>
      </c>
      <c r="I288" s="46" t="s">
        <v>88</v>
      </c>
      <c r="J288" s="46"/>
      <c r="K288" s="46" t="s">
        <v>77</v>
      </c>
      <c r="L288" s="46"/>
      <c r="M288" s="48">
        <v>1000</v>
      </c>
      <c r="N288" s="48">
        <v>9.3000000000000007</v>
      </c>
      <c r="O288" s="48">
        <v>17.100000000000001</v>
      </c>
      <c r="P288" s="48">
        <v>19.5</v>
      </c>
      <c r="Q288" s="48">
        <v>158.96</v>
      </c>
      <c r="R288" s="48">
        <v>1.78</v>
      </c>
      <c r="S288" s="48">
        <v>900</v>
      </c>
      <c r="T288" s="48">
        <v>1600</v>
      </c>
      <c r="U288" s="48">
        <v>1.4</v>
      </c>
      <c r="V288" s="48">
        <v>9059</v>
      </c>
      <c r="W288" s="48">
        <v>60</v>
      </c>
      <c r="X288" s="48">
        <v>0</v>
      </c>
      <c r="Y288" s="46" t="s">
        <v>78</v>
      </c>
      <c r="Z288" s="46" t="s">
        <v>83</v>
      </c>
      <c r="AA288" s="46"/>
      <c r="AB288" s="46"/>
      <c r="AC288" s="46" t="s">
        <v>81</v>
      </c>
      <c r="AD288" s="46" t="s">
        <v>81</v>
      </c>
      <c r="AE288" s="46" t="s">
        <v>162</v>
      </c>
      <c r="AF288" s="46"/>
      <c r="AG288" s="46" t="s">
        <v>83</v>
      </c>
      <c r="AH288" s="46"/>
      <c r="AI288" s="46" t="s">
        <v>83</v>
      </c>
      <c r="AJ288" s="46" t="s">
        <v>83</v>
      </c>
      <c r="AK288" s="46" t="s">
        <v>94</v>
      </c>
      <c r="AL288" s="46"/>
      <c r="AM288" s="46" t="s">
        <v>83</v>
      </c>
      <c r="AN288" s="46" t="s">
        <v>83</v>
      </c>
      <c r="AO288" s="46" t="s">
        <v>83</v>
      </c>
      <c r="AP288" s="46" t="s">
        <v>91</v>
      </c>
      <c r="AQ288" s="46"/>
      <c r="AR288" s="46" t="s">
        <v>81</v>
      </c>
      <c r="AS288" s="46" t="s">
        <v>86</v>
      </c>
      <c r="AT288" s="46"/>
      <c r="AU288" s="48">
        <v>60</v>
      </c>
      <c r="AV288" s="46" t="s">
        <v>81</v>
      </c>
      <c r="AW288" s="46" t="s">
        <v>80</v>
      </c>
      <c r="AX288" s="48">
        <v>250</v>
      </c>
      <c r="AY288" s="48">
        <v>276</v>
      </c>
      <c r="AZ288" s="48">
        <v>243.7</v>
      </c>
      <c r="BA288" s="48">
        <v>200</v>
      </c>
      <c r="BB288" s="46"/>
      <c r="BC288" s="46"/>
      <c r="BD288" s="48">
        <v>10.87</v>
      </c>
      <c r="BE288" s="46"/>
      <c r="BF288" s="48">
        <v>0.3</v>
      </c>
      <c r="BG288" s="46"/>
      <c r="BH288" s="46"/>
      <c r="BI288" s="48">
        <v>0.13</v>
      </c>
      <c r="BJ288" s="48">
        <v>35.03</v>
      </c>
      <c r="BK288" s="48">
        <v>35.03</v>
      </c>
      <c r="BL288" s="48">
        <v>41.7</v>
      </c>
      <c r="BM288" s="46"/>
      <c r="BN288" s="46"/>
      <c r="BO288" s="48">
        <v>0.19</v>
      </c>
      <c r="BP288" s="48">
        <v>0.36</v>
      </c>
      <c r="BQ288" s="46"/>
      <c r="BR288" s="48">
        <v>11.11</v>
      </c>
      <c r="BS288" s="48">
        <v>36.119999999999997</v>
      </c>
      <c r="BT288" s="46"/>
      <c r="BU288" s="48">
        <v>0</v>
      </c>
      <c r="BV288" s="39">
        <v>382</v>
      </c>
      <c r="BW288" s="39">
        <f t="shared" si="24"/>
        <v>1</v>
      </c>
      <c r="BX288" s="39">
        <f>IF(COUNTIF($C$2:C288,C288)=1,1,0)</f>
        <v>1</v>
      </c>
      <c r="BY288" s="39">
        <f t="shared" si="25"/>
        <v>0</v>
      </c>
      <c r="BZ288" s="39" t="b">
        <f t="shared" si="26"/>
        <v>0</v>
      </c>
      <c r="CA288" s="39" t="b">
        <f t="array" ref="CA288">ISNUMBER(SEARCH("Touch Screen",$AI288))</f>
        <v>0</v>
      </c>
      <c r="CB288" s="39" t="b">
        <f t="array" ref="CB288">ISNUMBER(SEARCH("Occupancy Sensor",$AI288))</f>
        <v>0</v>
      </c>
      <c r="CC288" s="39" t="b">
        <f t="array" ref="CC288">ISNUMBER(SEARCH("Full Network Connectivity",$AI288))</f>
        <v>0</v>
      </c>
      <c r="CD288" s="49">
        <f t="shared" si="27"/>
        <v>35.035619999999994</v>
      </c>
      <c r="CE288" s="50">
        <f t="shared" si="29"/>
        <v>1.4</v>
      </c>
      <c r="CF288" s="39">
        <f t="shared" si="28"/>
        <v>1</v>
      </c>
      <c r="CG288" s="49">
        <f>IF($BW288=1,($Q288*'2. Monitor Criteria'!$C$4)+('2. Monitor Criteria'!$D$4*'1. Data'!$CE288)+'2. Monitor Criteria'!$C$6,IF('1. Data'!$BW288=2,($Q288*'2. Monitor Criteria'!$C$4)+('2. Monitor Criteria'!$D$4*'1. Data'!$CE288)+'2. Monitor Criteria'!$D$6,IF('1. Data'!$BW288=5,($Q288*'2. Monitor Criteria'!$C$4)+('2. Monitor Criteria'!$D$4*'1. Data'!$CE288)+'2. Monitor Criteria'!$F$6,($Q288*'2. Monitor Criteria'!$C$4)+('2. Monitor Criteria'!$D$4*'1. Data'!$CE288)+'2. Monitor Criteria'!$E$6)))</f>
        <v>33.918080000000003</v>
      </c>
      <c r="CH288" s="51">
        <f>CD288-('2. Monitor Criteria'!$D$4*CE288)</f>
        <v>29.449619999999996</v>
      </c>
      <c r="CI288" s="49">
        <f>IF($BY288=0,CH288,IF($BY288=1,CH288-('2. Monitor Criteria'!$B$10*'1. Data'!CG288),CH288-('2. Monitor Criteria'!$C$10*'1. Data'!CG288)))</f>
        <v>29.449619999999996</v>
      </c>
      <c r="CJ288" s="51">
        <f>IF($CA288=TRUE,CI288-(CG288*'2. Monitor Criteria'!$E$10),CI288)</f>
        <v>29.449619999999996</v>
      </c>
      <c r="CK288" s="51">
        <f>IF($BZ288=TRUE,CJ288-('1. Data'!CG288*'2. Monitor Criteria'!$D$10),CJ288)</f>
        <v>29.449619999999996</v>
      </c>
    </row>
    <row r="289" spans="1:89" s="39" customFormat="1" ht="15.75" customHeight="1" x14ac:dyDescent="0.2">
      <c r="A289" s="39">
        <v>383</v>
      </c>
      <c r="B289" s="46" t="s">
        <v>483</v>
      </c>
      <c r="C289" s="46" t="s">
        <v>540</v>
      </c>
      <c r="D289" s="47">
        <v>42064</v>
      </c>
      <c r="E289" s="46" t="s">
        <v>74</v>
      </c>
      <c r="F289" s="46" t="s">
        <v>103</v>
      </c>
      <c r="G289" s="46" t="s">
        <v>1307</v>
      </c>
      <c r="H289" s="46" t="s">
        <v>75</v>
      </c>
      <c r="I289" s="46" t="s">
        <v>141</v>
      </c>
      <c r="J289" s="46" t="s">
        <v>103</v>
      </c>
      <c r="K289" s="46" t="s">
        <v>77</v>
      </c>
      <c r="L289" s="46" t="s">
        <v>103</v>
      </c>
      <c r="M289" s="48">
        <v>1000</v>
      </c>
      <c r="N289" s="48">
        <v>9.8000000000000007</v>
      </c>
      <c r="O289" s="48">
        <v>17.399999999999999</v>
      </c>
      <c r="P289" s="48">
        <v>20</v>
      </c>
      <c r="Q289" s="48">
        <v>170.95</v>
      </c>
      <c r="R289" s="48">
        <v>1.78</v>
      </c>
      <c r="S289" s="48">
        <v>900</v>
      </c>
      <c r="T289" s="48">
        <v>1600</v>
      </c>
      <c r="U289" s="48">
        <v>1.4</v>
      </c>
      <c r="V289" s="48">
        <v>8423</v>
      </c>
      <c r="W289" s="48">
        <v>60</v>
      </c>
      <c r="X289" s="48">
        <v>31.8</v>
      </c>
      <c r="Y289" s="46" t="s">
        <v>114</v>
      </c>
      <c r="Z289" s="46" t="s">
        <v>83</v>
      </c>
      <c r="AA289" s="46"/>
      <c r="AB289" s="46"/>
      <c r="AC289" s="46" t="s">
        <v>81</v>
      </c>
      <c r="AD289" s="46" t="s">
        <v>80</v>
      </c>
      <c r="AE289" s="46" t="s">
        <v>343</v>
      </c>
      <c r="AF289" s="46" t="s">
        <v>103</v>
      </c>
      <c r="AG289" s="46" t="s">
        <v>83</v>
      </c>
      <c r="AH289" s="46" t="s">
        <v>103</v>
      </c>
      <c r="AI289" s="46" t="s">
        <v>83</v>
      </c>
      <c r="AJ289" s="46" t="s">
        <v>83</v>
      </c>
      <c r="AK289" s="46" t="s">
        <v>84</v>
      </c>
      <c r="AL289" s="46" t="s">
        <v>103</v>
      </c>
      <c r="AM289" s="46" t="s">
        <v>83</v>
      </c>
      <c r="AN289" s="46" t="s">
        <v>83</v>
      </c>
      <c r="AO289" s="46" t="s">
        <v>83</v>
      </c>
      <c r="AP289" s="46" t="s">
        <v>91</v>
      </c>
      <c r="AQ289" s="46" t="s">
        <v>103</v>
      </c>
      <c r="AR289" s="46" t="s">
        <v>81</v>
      </c>
      <c r="AS289" s="46" t="s">
        <v>86</v>
      </c>
      <c r="AT289" s="46" t="s">
        <v>103</v>
      </c>
      <c r="AU289" s="48">
        <v>0</v>
      </c>
      <c r="AV289" s="46" t="s">
        <v>81</v>
      </c>
      <c r="AW289" s="46" t="s">
        <v>80</v>
      </c>
      <c r="AX289" s="48">
        <v>262</v>
      </c>
      <c r="AY289" s="48">
        <v>262</v>
      </c>
      <c r="AZ289" s="48">
        <v>243</v>
      </c>
      <c r="BA289" s="48">
        <v>200</v>
      </c>
      <c r="BB289" s="46"/>
      <c r="BC289" s="46"/>
      <c r="BD289" s="48">
        <v>13.6</v>
      </c>
      <c r="BE289" s="46"/>
      <c r="BF289" s="48">
        <v>0.34</v>
      </c>
      <c r="BG289" s="46"/>
      <c r="BH289" s="46"/>
      <c r="BI289" s="48">
        <v>0.16</v>
      </c>
      <c r="BJ289" s="48">
        <v>43.63</v>
      </c>
      <c r="BK289" s="48">
        <v>43.63</v>
      </c>
      <c r="BL289" s="48">
        <v>49.4</v>
      </c>
      <c r="BM289" s="46"/>
      <c r="BN289" s="46"/>
      <c r="BO289" s="48">
        <v>0.25</v>
      </c>
      <c r="BP289" s="48">
        <v>0.42</v>
      </c>
      <c r="BQ289" s="46"/>
      <c r="BR289" s="48">
        <v>13.64</v>
      </c>
      <c r="BS289" s="48">
        <v>44.21</v>
      </c>
      <c r="BT289" s="46"/>
      <c r="BU289" s="48">
        <v>0</v>
      </c>
      <c r="BV289" s="39">
        <v>383</v>
      </c>
      <c r="BW289" s="39">
        <f t="shared" si="24"/>
        <v>1</v>
      </c>
      <c r="BX289" s="39">
        <f>IF(COUNTIF($C$2:C289,C289)=1,1,0)</f>
        <v>1</v>
      </c>
      <c r="BY289" s="39">
        <f t="shared" si="25"/>
        <v>0</v>
      </c>
      <c r="BZ289" s="39" t="b">
        <f t="shared" si="26"/>
        <v>0</v>
      </c>
      <c r="CA289" s="39" t="b">
        <f t="array" ref="CA289">ISNUMBER(SEARCH("Touch Screen",$AI289))</f>
        <v>0</v>
      </c>
      <c r="CB289" s="39" t="b">
        <f t="array" ref="CB289">ISNUMBER(SEARCH("Occupancy Sensor",$AI289))</f>
        <v>0</v>
      </c>
      <c r="CC289" s="39" t="b">
        <f t="array" ref="CC289">ISNUMBER(SEARCH("Full Network Connectivity",$AI289))</f>
        <v>0</v>
      </c>
      <c r="CD289" s="49">
        <f t="shared" si="27"/>
        <v>43.633559999999996</v>
      </c>
      <c r="CE289" s="50">
        <f t="shared" si="29"/>
        <v>1.4</v>
      </c>
      <c r="CF289" s="39">
        <f t="shared" si="28"/>
        <v>2</v>
      </c>
      <c r="CG289" s="49">
        <f>IF($BW289=1,($Q289*'2. Monitor Criteria'!$C$4)+('2. Monitor Criteria'!$D$4*'1. Data'!$CE289)+'2. Monitor Criteria'!$C$6,IF('1. Data'!$BW289=2,($Q289*'2. Monitor Criteria'!$C$4)+('2. Monitor Criteria'!$D$4*'1. Data'!$CE289)+'2. Monitor Criteria'!$D$6,IF('1. Data'!$BW289=5,($Q289*'2. Monitor Criteria'!$C$4)+('2. Monitor Criteria'!$D$4*'1. Data'!$CE289)+'2. Monitor Criteria'!$F$6,($Q289*'2. Monitor Criteria'!$C$4)+('2. Monitor Criteria'!$D$4*'1. Data'!$CE289)+'2. Monitor Criteria'!$E$6)))</f>
        <v>35.392850000000003</v>
      </c>
      <c r="CH289" s="51">
        <f>CD289-('2. Monitor Criteria'!$D$4*CE289)</f>
        <v>38.047559999999997</v>
      </c>
      <c r="CI289" s="49">
        <f>IF($BY289=0,CH289,IF($BY289=1,CH289-('2. Monitor Criteria'!$B$10*'1. Data'!CG289),CH289-('2. Monitor Criteria'!$C$10*'1. Data'!CG289)))</f>
        <v>38.047559999999997</v>
      </c>
      <c r="CJ289" s="51">
        <f>IF($CA289=TRUE,CI289-(CG289*'2. Monitor Criteria'!$E$10),CI289)</f>
        <v>38.047559999999997</v>
      </c>
      <c r="CK289" s="51">
        <f>IF($BZ289=TRUE,CJ289-('1. Data'!CG289*'2. Monitor Criteria'!$D$10),CJ289)</f>
        <v>38.047559999999997</v>
      </c>
    </row>
    <row r="290" spans="1:89" s="39" customFormat="1" ht="15.75" customHeight="1" x14ac:dyDescent="0.2">
      <c r="A290" s="39">
        <v>384</v>
      </c>
      <c r="B290" s="46" t="s">
        <v>483</v>
      </c>
      <c r="C290" s="46" t="s">
        <v>541</v>
      </c>
      <c r="D290" s="47">
        <v>41995</v>
      </c>
      <c r="E290" s="46" t="s">
        <v>74</v>
      </c>
      <c r="F290" s="46" t="s">
        <v>103</v>
      </c>
      <c r="G290" s="46" t="s">
        <v>1307</v>
      </c>
      <c r="H290" s="46" t="s">
        <v>75</v>
      </c>
      <c r="I290" s="46" t="s">
        <v>88</v>
      </c>
      <c r="J290" s="46" t="s">
        <v>103</v>
      </c>
      <c r="K290" s="46" t="s">
        <v>77</v>
      </c>
      <c r="L290" s="46" t="s">
        <v>103</v>
      </c>
      <c r="M290" s="48">
        <v>1000</v>
      </c>
      <c r="N290" s="48">
        <v>9.8000000000000007</v>
      </c>
      <c r="O290" s="48">
        <v>17.399999999999999</v>
      </c>
      <c r="P290" s="48">
        <v>20</v>
      </c>
      <c r="Q290" s="48">
        <v>170.9</v>
      </c>
      <c r="R290" s="48">
        <v>1.78</v>
      </c>
      <c r="S290" s="48">
        <v>900</v>
      </c>
      <c r="T290" s="48">
        <v>1600</v>
      </c>
      <c r="U290" s="48">
        <v>1.4</v>
      </c>
      <c r="V290" s="48">
        <v>8423</v>
      </c>
      <c r="W290" s="48">
        <v>60</v>
      </c>
      <c r="X290" s="48">
        <v>35.6</v>
      </c>
      <c r="Y290" s="46" t="s">
        <v>78</v>
      </c>
      <c r="Z290" s="46" t="s">
        <v>83</v>
      </c>
      <c r="AA290" s="46"/>
      <c r="AB290" s="46"/>
      <c r="AC290" s="46" t="s">
        <v>81</v>
      </c>
      <c r="AD290" s="46" t="s">
        <v>80</v>
      </c>
      <c r="AE290" s="46" t="s">
        <v>343</v>
      </c>
      <c r="AF290" s="46" t="s">
        <v>103</v>
      </c>
      <c r="AG290" s="46" t="s">
        <v>99</v>
      </c>
      <c r="AH290" s="46" t="s">
        <v>103</v>
      </c>
      <c r="AI290" s="46" t="s">
        <v>99</v>
      </c>
      <c r="AJ290" s="46" t="s">
        <v>83</v>
      </c>
      <c r="AK290" s="46" t="s">
        <v>84</v>
      </c>
      <c r="AL290" s="46" t="s">
        <v>103</v>
      </c>
      <c r="AM290" s="46" t="s">
        <v>83</v>
      </c>
      <c r="AN290" s="46" t="s">
        <v>83</v>
      </c>
      <c r="AO290" s="46" t="s">
        <v>83</v>
      </c>
      <c r="AP290" s="46" t="s">
        <v>91</v>
      </c>
      <c r="AQ290" s="46" t="s">
        <v>103</v>
      </c>
      <c r="AR290" s="46" t="s">
        <v>81</v>
      </c>
      <c r="AS290" s="46" t="s">
        <v>86</v>
      </c>
      <c r="AT290" s="46" t="s">
        <v>103</v>
      </c>
      <c r="AU290" s="48">
        <v>1</v>
      </c>
      <c r="AV290" s="46" t="s">
        <v>81</v>
      </c>
      <c r="AW290" s="46" t="s">
        <v>81</v>
      </c>
      <c r="AX290" s="48">
        <v>250</v>
      </c>
      <c r="AY290" s="48">
        <v>287.89999999999998</v>
      </c>
      <c r="AZ290" s="48">
        <v>258</v>
      </c>
      <c r="BA290" s="48">
        <v>200</v>
      </c>
      <c r="BB290" s="46"/>
      <c r="BC290" s="46"/>
      <c r="BD290" s="48">
        <v>11.91</v>
      </c>
      <c r="BE290" s="46"/>
      <c r="BF290" s="48">
        <v>0.28000000000000003</v>
      </c>
      <c r="BG290" s="46"/>
      <c r="BH290" s="46"/>
      <c r="BI290" s="48">
        <v>0.16</v>
      </c>
      <c r="BJ290" s="48">
        <v>38.1</v>
      </c>
      <c r="BK290" s="48">
        <v>38.1</v>
      </c>
      <c r="BL290" s="48">
        <v>44.2</v>
      </c>
      <c r="BM290" s="46"/>
      <c r="BN290" s="46"/>
      <c r="BO290" s="48">
        <v>0.19</v>
      </c>
      <c r="BP290" s="48">
        <v>0.31</v>
      </c>
      <c r="BQ290" s="46"/>
      <c r="BR290" s="48">
        <v>12.49</v>
      </c>
      <c r="BS290" s="48">
        <v>40.08</v>
      </c>
      <c r="BT290" s="46"/>
      <c r="BU290" s="48">
        <v>0</v>
      </c>
      <c r="BV290" s="39">
        <v>384</v>
      </c>
      <c r="BW290" s="39">
        <f t="shared" si="24"/>
        <v>1</v>
      </c>
      <c r="BX290" s="39">
        <f>IF(COUNTIF($C$2:C290,C290)=1,1,0)</f>
        <v>1</v>
      </c>
      <c r="BY290" s="39">
        <f t="shared" si="25"/>
        <v>0</v>
      </c>
      <c r="BZ290" s="39" t="b">
        <f t="shared" si="26"/>
        <v>0</v>
      </c>
      <c r="CA290" s="39" t="b">
        <f t="array" ref="CA290">ISNUMBER(SEARCH("Touch Screen",$AI290))</f>
        <v>0</v>
      </c>
      <c r="CB290" s="39" t="b">
        <f t="array" ref="CB290">ISNUMBER(SEARCH("Occupancy Sensor",$AI290))</f>
        <v>0</v>
      </c>
      <c r="CC290" s="39" t="b">
        <f t="array" ref="CC290">ISNUMBER(SEARCH("Full Network Connectivity",$AI290))</f>
        <v>0</v>
      </c>
      <c r="CD290" s="49">
        <f t="shared" si="27"/>
        <v>38.110379999999999</v>
      </c>
      <c r="CE290" s="50">
        <f t="shared" si="29"/>
        <v>1.4</v>
      </c>
      <c r="CF290" s="39">
        <f t="shared" si="28"/>
        <v>2</v>
      </c>
      <c r="CG290" s="49">
        <f>IF($BW290=1,($Q290*'2. Monitor Criteria'!$C$4)+('2. Monitor Criteria'!$D$4*'1. Data'!$CE290)+'2. Monitor Criteria'!$C$6,IF('1. Data'!$BW290=2,($Q290*'2. Monitor Criteria'!$C$4)+('2. Monitor Criteria'!$D$4*'1. Data'!$CE290)+'2. Monitor Criteria'!$D$6,IF('1. Data'!$BW290=5,($Q290*'2. Monitor Criteria'!$C$4)+('2. Monitor Criteria'!$D$4*'1. Data'!$CE290)+'2. Monitor Criteria'!$F$6,($Q290*'2. Monitor Criteria'!$C$4)+('2. Monitor Criteria'!$D$4*'1. Data'!$CE290)+'2. Monitor Criteria'!$E$6)))</f>
        <v>35.386700000000005</v>
      </c>
      <c r="CH290" s="51">
        <f>CD290-('2. Monitor Criteria'!$D$4*CE290)</f>
        <v>32.524380000000001</v>
      </c>
      <c r="CI290" s="49">
        <f>IF($BY290=0,CH290,IF($BY290=1,CH290-('2. Monitor Criteria'!$B$10*'1. Data'!CG290),CH290-('2. Monitor Criteria'!$C$10*'1. Data'!CG290)))</f>
        <v>32.524380000000001</v>
      </c>
      <c r="CJ290" s="51">
        <f>IF($CA290=TRUE,CI290-(CG290*'2. Monitor Criteria'!$E$10),CI290)</f>
        <v>32.524380000000001</v>
      </c>
      <c r="CK290" s="51">
        <f>IF($BZ290=TRUE,CJ290-('1. Data'!CG290*'2. Monitor Criteria'!$D$10),CJ290)</f>
        <v>32.524380000000001</v>
      </c>
    </row>
    <row r="291" spans="1:89" s="39" customFormat="1" ht="15.75" customHeight="1" x14ac:dyDescent="0.2">
      <c r="A291" s="39">
        <v>385</v>
      </c>
      <c r="B291" s="46" t="s">
        <v>483</v>
      </c>
      <c r="C291" s="46" t="s">
        <v>542</v>
      </c>
      <c r="D291" s="47">
        <v>42658</v>
      </c>
      <c r="E291" s="46" t="s">
        <v>74</v>
      </c>
      <c r="F291" s="46" t="s">
        <v>103</v>
      </c>
      <c r="G291" s="46" t="s">
        <v>1307</v>
      </c>
      <c r="H291" s="46" t="s">
        <v>75</v>
      </c>
      <c r="I291" s="46" t="s">
        <v>88</v>
      </c>
      <c r="J291" s="46" t="s">
        <v>103</v>
      </c>
      <c r="K291" s="46" t="s">
        <v>77</v>
      </c>
      <c r="L291" s="46" t="s">
        <v>103</v>
      </c>
      <c r="M291" s="48">
        <v>1000</v>
      </c>
      <c r="N291" s="48">
        <v>9.8000000000000007</v>
      </c>
      <c r="O291" s="48">
        <v>17.399999999999999</v>
      </c>
      <c r="P291" s="48">
        <v>20</v>
      </c>
      <c r="Q291" s="48">
        <v>170.95</v>
      </c>
      <c r="R291" s="48">
        <v>1.78</v>
      </c>
      <c r="S291" s="48">
        <v>900</v>
      </c>
      <c r="T291" s="48">
        <v>1600</v>
      </c>
      <c r="U291" s="48">
        <v>1.4</v>
      </c>
      <c r="V291" s="48">
        <v>8423</v>
      </c>
      <c r="W291" s="48">
        <v>60</v>
      </c>
      <c r="X291" s="48">
        <v>35.6</v>
      </c>
      <c r="Y291" s="46" t="s">
        <v>78</v>
      </c>
      <c r="Z291" s="46" t="s">
        <v>83</v>
      </c>
      <c r="AA291" s="46"/>
      <c r="AB291" s="46"/>
      <c r="AC291" s="46" t="s">
        <v>81</v>
      </c>
      <c r="AD291" s="46" t="s">
        <v>80</v>
      </c>
      <c r="AE291" s="46" t="s">
        <v>343</v>
      </c>
      <c r="AF291" s="46" t="s">
        <v>103</v>
      </c>
      <c r="AG291" s="46" t="s">
        <v>83</v>
      </c>
      <c r="AH291" s="46" t="s">
        <v>103</v>
      </c>
      <c r="AI291" s="46" t="s">
        <v>83</v>
      </c>
      <c r="AJ291" s="46" t="s">
        <v>83</v>
      </c>
      <c r="AK291" s="46" t="s">
        <v>84</v>
      </c>
      <c r="AL291" s="46" t="s">
        <v>103</v>
      </c>
      <c r="AM291" s="46" t="s">
        <v>83</v>
      </c>
      <c r="AN291" s="46" t="s">
        <v>83</v>
      </c>
      <c r="AO291" s="46" t="s">
        <v>83</v>
      </c>
      <c r="AP291" s="46" t="s">
        <v>91</v>
      </c>
      <c r="AQ291" s="46" t="s">
        <v>103</v>
      </c>
      <c r="AR291" s="46" t="s">
        <v>81</v>
      </c>
      <c r="AS291" s="46" t="s">
        <v>86</v>
      </c>
      <c r="AT291" s="46" t="s">
        <v>103</v>
      </c>
      <c r="AU291" s="48">
        <v>2</v>
      </c>
      <c r="AV291" s="46" t="s">
        <v>81</v>
      </c>
      <c r="AW291" s="46" t="s">
        <v>81</v>
      </c>
      <c r="AX291" s="48">
        <v>250</v>
      </c>
      <c r="AY291" s="48">
        <v>265.8</v>
      </c>
      <c r="AZ291" s="48">
        <v>243.7</v>
      </c>
      <c r="BA291" s="48">
        <v>200</v>
      </c>
      <c r="BB291" s="46"/>
      <c r="BC291" s="46"/>
      <c r="BD291" s="48">
        <v>13.37</v>
      </c>
      <c r="BE291" s="46"/>
      <c r="BF291" s="48">
        <v>0.43</v>
      </c>
      <c r="BG291" s="46"/>
      <c r="BH291" s="46"/>
      <c r="BI291" s="48">
        <v>0.14000000000000001</v>
      </c>
      <c r="BJ291" s="48">
        <v>43.45</v>
      </c>
      <c r="BK291" s="48">
        <v>43.45</v>
      </c>
      <c r="BL291" s="48">
        <v>44.2</v>
      </c>
      <c r="BM291" s="46"/>
      <c r="BN291" s="46"/>
      <c r="BO291" s="48">
        <v>0.19</v>
      </c>
      <c r="BP291" s="48">
        <v>0.41</v>
      </c>
      <c r="BQ291" s="46"/>
      <c r="BR291" s="48">
        <v>13.55</v>
      </c>
      <c r="BS291" s="48">
        <v>43.87</v>
      </c>
      <c r="BT291" s="46"/>
      <c r="BU291" s="48">
        <v>0</v>
      </c>
      <c r="BV291" s="39">
        <v>385</v>
      </c>
      <c r="BW291" s="39">
        <f t="shared" si="24"/>
        <v>1</v>
      </c>
      <c r="BX291" s="39">
        <f>IF(COUNTIF($C$2:C291,C291)=1,1,0)</f>
        <v>1</v>
      </c>
      <c r="BY291" s="39">
        <f t="shared" si="25"/>
        <v>0</v>
      </c>
      <c r="BZ291" s="39" t="b">
        <f t="shared" si="26"/>
        <v>0</v>
      </c>
      <c r="CA291" s="39" t="b">
        <f t="array" ref="CA291">ISNUMBER(SEARCH("Touch Screen",$AI291))</f>
        <v>0</v>
      </c>
      <c r="CB291" s="39" t="b">
        <f t="array" ref="CB291">ISNUMBER(SEARCH("Occupancy Sensor",$AI291))</f>
        <v>0</v>
      </c>
      <c r="CC291" s="39" t="b">
        <f t="array" ref="CC291">ISNUMBER(SEARCH("Full Network Connectivity",$AI291))</f>
        <v>0</v>
      </c>
      <c r="CD291" s="49">
        <f t="shared" si="27"/>
        <v>43.440839999999987</v>
      </c>
      <c r="CE291" s="50">
        <f t="shared" si="29"/>
        <v>1.4</v>
      </c>
      <c r="CF291" s="39">
        <f t="shared" si="28"/>
        <v>2</v>
      </c>
      <c r="CG291" s="49">
        <f>IF($BW291=1,($Q291*'2. Monitor Criteria'!$C$4)+('2. Monitor Criteria'!$D$4*'1. Data'!$CE291)+'2. Monitor Criteria'!$C$6,IF('1. Data'!$BW291=2,($Q291*'2. Monitor Criteria'!$C$4)+('2. Monitor Criteria'!$D$4*'1. Data'!$CE291)+'2. Monitor Criteria'!$D$6,IF('1. Data'!$BW291=5,($Q291*'2. Monitor Criteria'!$C$4)+('2. Monitor Criteria'!$D$4*'1. Data'!$CE291)+'2. Monitor Criteria'!$F$6,($Q291*'2. Monitor Criteria'!$C$4)+('2. Monitor Criteria'!$D$4*'1. Data'!$CE291)+'2. Monitor Criteria'!$E$6)))</f>
        <v>35.392850000000003</v>
      </c>
      <c r="CH291" s="51">
        <f>CD291-('2. Monitor Criteria'!$D$4*CE291)</f>
        <v>37.854839999999989</v>
      </c>
      <c r="CI291" s="49">
        <f>IF($BY291=0,CH291,IF($BY291=1,CH291-('2. Monitor Criteria'!$B$10*'1. Data'!CG291),CH291-('2. Monitor Criteria'!$C$10*'1. Data'!CG291)))</f>
        <v>37.854839999999989</v>
      </c>
      <c r="CJ291" s="51">
        <f>IF($CA291=TRUE,CI291-(CG291*'2. Monitor Criteria'!$E$10),CI291)</f>
        <v>37.854839999999989</v>
      </c>
      <c r="CK291" s="51">
        <f>IF($BZ291=TRUE,CJ291-('1. Data'!CG291*'2. Monitor Criteria'!$D$10),CJ291)</f>
        <v>37.854839999999989</v>
      </c>
    </row>
    <row r="292" spans="1:89" s="39" customFormat="1" ht="15.75" customHeight="1" x14ac:dyDescent="0.2">
      <c r="A292" s="39">
        <v>386</v>
      </c>
      <c r="B292" s="46" t="s">
        <v>483</v>
      </c>
      <c r="C292" s="46" t="s">
        <v>543</v>
      </c>
      <c r="D292" s="47">
        <v>42011</v>
      </c>
      <c r="E292" s="46" t="s">
        <v>74</v>
      </c>
      <c r="F292" s="46"/>
      <c r="G292" s="46" t="s">
        <v>1307</v>
      </c>
      <c r="H292" s="46" t="s">
        <v>75</v>
      </c>
      <c r="I292" s="46" t="s">
        <v>76</v>
      </c>
      <c r="J292" s="46"/>
      <c r="K292" s="46" t="s">
        <v>77</v>
      </c>
      <c r="L292" s="46"/>
      <c r="M292" s="48">
        <v>3000</v>
      </c>
      <c r="N292" s="48">
        <v>10.5</v>
      </c>
      <c r="O292" s="48">
        <v>18.7</v>
      </c>
      <c r="P292" s="48">
        <v>21.5</v>
      </c>
      <c r="Q292" s="48">
        <v>197.52</v>
      </c>
      <c r="R292" s="48">
        <v>1.78</v>
      </c>
      <c r="S292" s="48">
        <v>1080</v>
      </c>
      <c r="T292" s="48">
        <v>1920</v>
      </c>
      <c r="U292" s="48">
        <v>2.1</v>
      </c>
      <c r="V292" s="48">
        <v>10498</v>
      </c>
      <c r="W292" s="48">
        <v>60</v>
      </c>
      <c r="X292" s="48">
        <v>0.3</v>
      </c>
      <c r="Y292" s="46" t="s">
        <v>78</v>
      </c>
      <c r="Z292" s="46" t="s">
        <v>83</v>
      </c>
      <c r="AA292" s="46"/>
      <c r="AB292" s="46"/>
      <c r="AC292" s="46" t="s">
        <v>81</v>
      </c>
      <c r="AD292" s="46" t="s">
        <v>80</v>
      </c>
      <c r="AE292" s="46" t="s">
        <v>544</v>
      </c>
      <c r="AF292" s="46" t="s">
        <v>545</v>
      </c>
      <c r="AG292" s="46" t="s">
        <v>99</v>
      </c>
      <c r="AH292" s="46"/>
      <c r="AI292" s="46" t="s">
        <v>99</v>
      </c>
      <c r="AJ292" s="46" t="s">
        <v>83</v>
      </c>
      <c r="AK292" s="46" t="s">
        <v>84</v>
      </c>
      <c r="AL292" s="46" t="s">
        <v>545</v>
      </c>
      <c r="AM292" s="46" t="s">
        <v>83</v>
      </c>
      <c r="AN292" s="46" t="s">
        <v>83</v>
      </c>
      <c r="AO292" s="46" t="s">
        <v>83</v>
      </c>
      <c r="AP292" s="46" t="s">
        <v>91</v>
      </c>
      <c r="AQ292" s="46"/>
      <c r="AR292" s="46" t="s">
        <v>81</v>
      </c>
      <c r="AS292" s="46" t="s">
        <v>86</v>
      </c>
      <c r="AT292" s="46"/>
      <c r="AU292" s="48">
        <v>1</v>
      </c>
      <c r="AV292" s="46" t="s">
        <v>81</v>
      </c>
      <c r="AW292" s="46" t="s">
        <v>81</v>
      </c>
      <c r="AX292" s="48">
        <v>250</v>
      </c>
      <c r="AY292" s="48">
        <v>267.7</v>
      </c>
      <c r="AZ292" s="48">
        <v>252.3</v>
      </c>
      <c r="BA292" s="48">
        <v>200.4</v>
      </c>
      <c r="BB292" s="46"/>
      <c r="BC292" s="46"/>
      <c r="BD292" s="48">
        <v>14.28</v>
      </c>
      <c r="BE292" s="46"/>
      <c r="BF292" s="48">
        <v>0.6</v>
      </c>
      <c r="BG292" s="48">
        <v>0.16</v>
      </c>
      <c r="BH292" s="46"/>
      <c r="BI292" s="48">
        <v>0.15</v>
      </c>
      <c r="BJ292" s="48">
        <v>47.2</v>
      </c>
      <c r="BK292" s="48">
        <v>47.2</v>
      </c>
      <c r="BL292" s="48">
        <v>50.6</v>
      </c>
      <c r="BM292" s="46"/>
      <c r="BN292" s="46"/>
      <c r="BO292" s="48">
        <v>0.19</v>
      </c>
      <c r="BP292" s="48">
        <v>0.66</v>
      </c>
      <c r="BQ292" s="48">
        <v>0.2</v>
      </c>
      <c r="BR292" s="48">
        <v>14.36</v>
      </c>
      <c r="BS292" s="48">
        <v>47.79</v>
      </c>
      <c r="BT292" s="46"/>
      <c r="BU292" s="48">
        <v>0</v>
      </c>
      <c r="BV292" s="39">
        <v>386</v>
      </c>
      <c r="BW292" s="39">
        <f t="shared" si="24"/>
        <v>2</v>
      </c>
      <c r="BX292" s="39">
        <f>IF(COUNTIF($C$2:C292,C292)=1,1,0)</f>
        <v>1</v>
      </c>
      <c r="BY292" s="39">
        <f t="shared" si="25"/>
        <v>0</v>
      </c>
      <c r="BZ292" s="39" t="b">
        <f t="shared" si="26"/>
        <v>0</v>
      </c>
      <c r="CA292" s="39" t="b">
        <f t="array" ref="CA292">ISNUMBER(SEARCH("Touch Screen",$AI292))</f>
        <v>0</v>
      </c>
      <c r="CB292" s="39" t="b">
        <f t="array" ref="CB292">ISNUMBER(SEARCH("Occupancy Sensor",$AI292))</f>
        <v>0</v>
      </c>
      <c r="CC292" s="39" t="b">
        <f t="array" ref="CC292">ISNUMBER(SEARCH("Full Network Connectivity",$AI292))</f>
        <v>0</v>
      </c>
      <c r="CD292" s="49">
        <f t="shared" si="27"/>
        <v>47.198879999999988</v>
      </c>
      <c r="CE292" s="50">
        <f t="shared" si="29"/>
        <v>2.1</v>
      </c>
      <c r="CF292" s="39">
        <f t="shared" si="28"/>
        <v>2</v>
      </c>
      <c r="CG292" s="49">
        <f>IF($BW292=1,($Q292*'2. Monitor Criteria'!$C$4)+('2. Monitor Criteria'!$D$4*'1. Data'!$CE292)+'2. Monitor Criteria'!$C$6,IF('1. Data'!$BW292=2,($Q292*'2. Monitor Criteria'!$C$4)+('2. Monitor Criteria'!$D$4*'1. Data'!$CE292)+'2. Monitor Criteria'!$D$6,IF('1. Data'!$BW292=5,($Q292*'2. Monitor Criteria'!$C$4)+('2. Monitor Criteria'!$D$4*'1. Data'!$CE292)+'2. Monitor Criteria'!$F$6,($Q292*'2. Monitor Criteria'!$C$4)+('2. Monitor Criteria'!$D$4*'1. Data'!$CE292)+'2. Monitor Criteria'!$E$6)))</f>
        <v>42.683959999999999</v>
      </c>
      <c r="CH292" s="51">
        <f>CD292-('2. Monitor Criteria'!$D$4*CE292)</f>
        <v>38.819879999999984</v>
      </c>
      <c r="CI292" s="49">
        <f>IF($BY292=0,CH292,IF($BY292=1,CH292-('2. Monitor Criteria'!$B$10*'1. Data'!CG292),CH292-('2. Monitor Criteria'!$C$10*'1. Data'!CG292)))</f>
        <v>38.819879999999984</v>
      </c>
      <c r="CJ292" s="51">
        <f>IF($CA292=TRUE,CI292-(CG292*'2. Monitor Criteria'!$E$10),CI292)</f>
        <v>38.819879999999984</v>
      </c>
      <c r="CK292" s="51">
        <f>IF($BZ292=TRUE,CJ292-('1. Data'!CG292*'2. Monitor Criteria'!$D$10),CJ292)</f>
        <v>38.819879999999984</v>
      </c>
    </row>
    <row r="293" spans="1:89" s="39" customFormat="1" ht="15.75" customHeight="1" x14ac:dyDescent="0.2">
      <c r="A293" s="39">
        <v>387</v>
      </c>
      <c r="B293" s="46" t="s">
        <v>483</v>
      </c>
      <c r="C293" s="46" t="s">
        <v>546</v>
      </c>
      <c r="D293" s="47">
        <v>42171</v>
      </c>
      <c r="E293" s="46" t="s">
        <v>74</v>
      </c>
      <c r="F293" s="46" t="s">
        <v>103</v>
      </c>
      <c r="G293" s="46" t="s">
        <v>1307</v>
      </c>
      <c r="H293" s="46" t="s">
        <v>75</v>
      </c>
      <c r="I293" s="46" t="s">
        <v>85</v>
      </c>
      <c r="J293" s="46" t="s">
        <v>119</v>
      </c>
      <c r="K293" s="46" t="s">
        <v>77</v>
      </c>
      <c r="L293" s="46" t="s">
        <v>103</v>
      </c>
      <c r="M293" s="48">
        <v>3000</v>
      </c>
      <c r="N293" s="48">
        <v>10.5</v>
      </c>
      <c r="O293" s="48">
        <v>18.7</v>
      </c>
      <c r="P293" s="48">
        <v>21.5</v>
      </c>
      <c r="Q293" s="48">
        <v>197.6</v>
      </c>
      <c r="R293" s="48">
        <v>1.78</v>
      </c>
      <c r="S293" s="48">
        <v>1080</v>
      </c>
      <c r="T293" s="48">
        <v>1920</v>
      </c>
      <c r="U293" s="48">
        <v>2.1</v>
      </c>
      <c r="V293" s="48">
        <v>10494</v>
      </c>
      <c r="W293" s="48">
        <v>60</v>
      </c>
      <c r="X293" s="48">
        <v>33.9</v>
      </c>
      <c r="Y293" s="46" t="s">
        <v>78</v>
      </c>
      <c r="Z293" s="46" t="s">
        <v>83</v>
      </c>
      <c r="AA293" s="46"/>
      <c r="AB293" s="46"/>
      <c r="AC293" s="46" t="s">
        <v>81</v>
      </c>
      <c r="AD293" s="46" t="s">
        <v>80</v>
      </c>
      <c r="AE293" s="46" t="s">
        <v>343</v>
      </c>
      <c r="AF293" s="46" t="s">
        <v>103</v>
      </c>
      <c r="AG293" s="46" t="s">
        <v>83</v>
      </c>
      <c r="AH293" s="46" t="s">
        <v>103</v>
      </c>
      <c r="AI293" s="46" t="s">
        <v>83</v>
      </c>
      <c r="AJ293" s="46" t="s">
        <v>83</v>
      </c>
      <c r="AK293" s="46" t="s">
        <v>84</v>
      </c>
      <c r="AL293" s="46" t="s">
        <v>103</v>
      </c>
      <c r="AM293" s="46" t="s">
        <v>83</v>
      </c>
      <c r="AN293" s="46" t="s">
        <v>83</v>
      </c>
      <c r="AO293" s="46" t="s">
        <v>83</v>
      </c>
      <c r="AP293" s="46" t="s">
        <v>91</v>
      </c>
      <c r="AQ293" s="46" t="s">
        <v>103</v>
      </c>
      <c r="AR293" s="46" t="s">
        <v>81</v>
      </c>
      <c r="AS293" s="46" t="s">
        <v>86</v>
      </c>
      <c r="AT293" s="46" t="s">
        <v>103</v>
      </c>
      <c r="AU293" s="48">
        <v>1</v>
      </c>
      <c r="AV293" s="46" t="s">
        <v>81</v>
      </c>
      <c r="AW293" s="46" t="s">
        <v>81</v>
      </c>
      <c r="AX293" s="48">
        <v>250</v>
      </c>
      <c r="AY293" s="48">
        <v>255.5</v>
      </c>
      <c r="AZ293" s="48">
        <v>220.6</v>
      </c>
      <c r="BA293" s="48">
        <v>200</v>
      </c>
      <c r="BB293" s="46"/>
      <c r="BC293" s="46"/>
      <c r="BD293" s="48">
        <v>15.4</v>
      </c>
      <c r="BE293" s="46"/>
      <c r="BF293" s="48">
        <v>0.21</v>
      </c>
      <c r="BG293" s="46"/>
      <c r="BH293" s="46"/>
      <c r="BI293" s="48">
        <v>0.13</v>
      </c>
      <c r="BJ293" s="48">
        <v>48.41</v>
      </c>
      <c r="BK293" s="48">
        <v>48.41</v>
      </c>
      <c r="BL293" s="48">
        <v>50.6</v>
      </c>
      <c r="BM293" s="46"/>
      <c r="BN293" s="46"/>
      <c r="BO293" s="48">
        <v>0.16</v>
      </c>
      <c r="BP293" s="48">
        <v>0.24</v>
      </c>
      <c r="BQ293" s="46"/>
      <c r="BR293" s="48">
        <v>15.46</v>
      </c>
      <c r="BS293" s="48">
        <v>48.74</v>
      </c>
      <c r="BT293" s="46"/>
      <c r="BU293" s="48">
        <v>0</v>
      </c>
      <c r="BV293" s="39">
        <v>387</v>
      </c>
      <c r="BW293" s="39">
        <f t="shared" si="24"/>
        <v>2</v>
      </c>
      <c r="BX293" s="39">
        <f>IF(COUNTIF($C$2:C293,C293)=1,1,0)</f>
        <v>1</v>
      </c>
      <c r="BY293" s="39">
        <f t="shared" si="25"/>
        <v>0</v>
      </c>
      <c r="BZ293" s="39" t="b">
        <f t="shared" si="26"/>
        <v>0</v>
      </c>
      <c r="CA293" s="39" t="b">
        <f t="array" ref="CA293">ISNUMBER(SEARCH("Touch Screen",$AI293))</f>
        <v>0</v>
      </c>
      <c r="CB293" s="39" t="b">
        <f t="array" ref="CB293">ISNUMBER(SEARCH("Occupancy Sensor",$AI293))</f>
        <v>0</v>
      </c>
      <c r="CC293" s="39" t="b">
        <f t="array" ref="CC293">ISNUMBER(SEARCH("Full Network Connectivity",$AI293))</f>
        <v>0</v>
      </c>
      <c r="CD293" s="49">
        <f t="shared" si="27"/>
        <v>48.412139999999994</v>
      </c>
      <c r="CE293" s="50">
        <f t="shared" si="29"/>
        <v>2.1</v>
      </c>
      <c r="CF293" s="39">
        <f t="shared" si="28"/>
        <v>2</v>
      </c>
      <c r="CG293" s="49">
        <f>IF($BW293=1,($Q293*'2. Monitor Criteria'!$C$4)+('2. Monitor Criteria'!$D$4*'1. Data'!$CE293)+'2. Monitor Criteria'!$C$6,IF('1. Data'!$BW293=2,($Q293*'2. Monitor Criteria'!$C$4)+('2. Monitor Criteria'!$D$4*'1. Data'!$CE293)+'2. Monitor Criteria'!$D$6,IF('1. Data'!$BW293=5,($Q293*'2. Monitor Criteria'!$C$4)+('2. Monitor Criteria'!$D$4*'1. Data'!$CE293)+'2. Monitor Criteria'!$F$6,($Q293*'2. Monitor Criteria'!$C$4)+('2. Monitor Criteria'!$D$4*'1. Data'!$CE293)+'2. Monitor Criteria'!$E$6)))</f>
        <v>42.693800000000003</v>
      </c>
      <c r="CH293" s="51">
        <f>CD293-('2. Monitor Criteria'!$D$4*CE293)</f>
        <v>40.033139999999989</v>
      </c>
      <c r="CI293" s="49">
        <f>IF($BY293=0,CH293,IF($BY293=1,CH293-('2. Monitor Criteria'!$B$10*'1. Data'!CG293),CH293-('2. Monitor Criteria'!$C$10*'1. Data'!CG293)))</f>
        <v>40.033139999999989</v>
      </c>
      <c r="CJ293" s="51">
        <f>IF($CA293=TRUE,CI293-(CG293*'2. Monitor Criteria'!$E$10),CI293)</f>
        <v>40.033139999999989</v>
      </c>
      <c r="CK293" s="51">
        <f>IF($BZ293=TRUE,CJ293-('1. Data'!CG293*'2. Monitor Criteria'!$D$10),CJ293)</f>
        <v>40.033139999999989</v>
      </c>
    </row>
    <row r="294" spans="1:89" s="39" customFormat="1" ht="15.75" customHeight="1" x14ac:dyDescent="0.2">
      <c r="A294" s="39">
        <v>389</v>
      </c>
      <c r="B294" s="46" t="s">
        <v>483</v>
      </c>
      <c r="C294" s="46" t="s">
        <v>548</v>
      </c>
      <c r="D294" s="47">
        <v>41995</v>
      </c>
      <c r="E294" s="46" t="s">
        <v>74</v>
      </c>
      <c r="F294" s="46" t="s">
        <v>103</v>
      </c>
      <c r="G294" s="46" t="s">
        <v>1307</v>
      </c>
      <c r="H294" s="46" t="s">
        <v>75</v>
      </c>
      <c r="I294" s="46" t="s">
        <v>76</v>
      </c>
      <c r="J294" s="46" t="s">
        <v>103</v>
      </c>
      <c r="K294" s="46" t="s">
        <v>77</v>
      </c>
      <c r="L294" s="46" t="s">
        <v>103</v>
      </c>
      <c r="M294" s="48">
        <v>1000</v>
      </c>
      <c r="N294" s="48">
        <v>11.3</v>
      </c>
      <c r="O294" s="48">
        <v>20</v>
      </c>
      <c r="P294" s="48">
        <v>23</v>
      </c>
      <c r="Q294" s="48">
        <v>226.05</v>
      </c>
      <c r="R294" s="48">
        <v>1.78</v>
      </c>
      <c r="S294" s="48">
        <v>1080</v>
      </c>
      <c r="T294" s="48">
        <v>1920</v>
      </c>
      <c r="U294" s="48">
        <v>2.1</v>
      </c>
      <c r="V294" s="48">
        <v>9173</v>
      </c>
      <c r="W294" s="48">
        <v>60</v>
      </c>
      <c r="X294" s="48">
        <v>31.7</v>
      </c>
      <c r="Y294" s="46" t="s">
        <v>83</v>
      </c>
      <c r="Z294" s="46" t="s">
        <v>83</v>
      </c>
      <c r="AA294" s="46"/>
      <c r="AB294" s="46"/>
      <c r="AC294" s="46" t="s">
        <v>81</v>
      </c>
      <c r="AD294" s="46" t="s">
        <v>80</v>
      </c>
      <c r="AE294" s="46" t="s">
        <v>343</v>
      </c>
      <c r="AF294" s="46" t="s">
        <v>103</v>
      </c>
      <c r="AG294" s="46" t="s">
        <v>83</v>
      </c>
      <c r="AH294" s="46" t="s">
        <v>103</v>
      </c>
      <c r="AI294" s="46" t="s">
        <v>83</v>
      </c>
      <c r="AJ294" s="46" t="s">
        <v>83</v>
      </c>
      <c r="AK294" s="46" t="s">
        <v>84</v>
      </c>
      <c r="AL294" s="46" t="s">
        <v>103</v>
      </c>
      <c r="AM294" s="46" t="s">
        <v>83</v>
      </c>
      <c r="AN294" s="46" t="s">
        <v>83</v>
      </c>
      <c r="AO294" s="46" t="s">
        <v>83</v>
      </c>
      <c r="AP294" s="46" t="s">
        <v>91</v>
      </c>
      <c r="AQ294" s="46" t="s">
        <v>103</v>
      </c>
      <c r="AR294" s="46" t="s">
        <v>81</v>
      </c>
      <c r="AS294" s="46" t="s">
        <v>86</v>
      </c>
      <c r="AT294" s="46" t="s">
        <v>103</v>
      </c>
      <c r="AU294" s="48">
        <v>1</v>
      </c>
      <c r="AV294" s="46" t="s">
        <v>81</v>
      </c>
      <c r="AW294" s="46" t="s">
        <v>81</v>
      </c>
      <c r="AX294" s="48">
        <v>250</v>
      </c>
      <c r="AY294" s="48">
        <v>240.6</v>
      </c>
      <c r="AZ294" s="48">
        <v>217.5</v>
      </c>
      <c r="BA294" s="48">
        <v>200</v>
      </c>
      <c r="BB294" s="46"/>
      <c r="BC294" s="46"/>
      <c r="BD294" s="48">
        <v>15.98</v>
      </c>
      <c r="BE294" s="46"/>
      <c r="BF294" s="48">
        <v>0.24</v>
      </c>
      <c r="BG294" s="46"/>
      <c r="BH294" s="46"/>
      <c r="BI294" s="48">
        <v>0.13</v>
      </c>
      <c r="BJ294" s="48">
        <v>50.35</v>
      </c>
      <c r="BK294" s="48">
        <v>50.35</v>
      </c>
      <c r="BL294" s="48">
        <v>50.8</v>
      </c>
      <c r="BM294" s="46"/>
      <c r="BN294" s="46"/>
      <c r="BO294" s="48">
        <v>0.16</v>
      </c>
      <c r="BP294" s="48">
        <v>0.27</v>
      </c>
      <c r="BQ294" s="46"/>
      <c r="BR294" s="48">
        <v>15.98</v>
      </c>
      <c r="BS294" s="48">
        <v>50.55</v>
      </c>
      <c r="BT294" s="46"/>
      <c r="BU294" s="48">
        <v>0</v>
      </c>
      <c r="BV294" s="39">
        <v>389</v>
      </c>
      <c r="BW294" s="39">
        <f t="shared" si="24"/>
        <v>3</v>
      </c>
      <c r="BX294" s="39">
        <f>IF(COUNTIF($C$2:C294,C294)=1,1,0)</f>
        <v>1</v>
      </c>
      <c r="BY294" s="39">
        <f t="shared" si="25"/>
        <v>0</v>
      </c>
      <c r="BZ294" s="39" t="b">
        <f t="shared" si="26"/>
        <v>0</v>
      </c>
      <c r="CA294" s="39" t="b">
        <f t="array" ref="CA294">ISNUMBER(SEARCH("Touch Screen",$AI294))</f>
        <v>0</v>
      </c>
      <c r="CB294" s="39" t="b">
        <f t="array" ref="CB294">ISNUMBER(SEARCH("Occupancy Sensor",$AI294))</f>
        <v>0</v>
      </c>
      <c r="CC294" s="39" t="b">
        <f t="array" ref="CC294">ISNUMBER(SEARCH("Full Network Connectivity",$AI294))</f>
        <v>0</v>
      </c>
      <c r="CD294" s="49">
        <f t="shared" si="27"/>
        <v>50.361239999999995</v>
      </c>
      <c r="CE294" s="50">
        <f t="shared" si="29"/>
        <v>2.1</v>
      </c>
      <c r="CF294" s="39">
        <f t="shared" si="28"/>
        <v>3</v>
      </c>
      <c r="CG294" s="49">
        <f>IF($BW294=1,($Q294*'2. Monitor Criteria'!$C$4)+('2. Monitor Criteria'!$D$4*'1. Data'!$CE294)+'2. Monitor Criteria'!$C$6,IF('1. Data'!$BW294=2,($Q294*'2. Monitor Criteria'!$C$4)+('2. Monitor Criteria'!$D$4*'1. Data'!$CE294)+'2. Monitor Criteria'!$D$6,IF('1. Data'!$BW294=5,($Q294*'2. Monitor Criteria'!$C$4)+('2. Monitor Criteria'!$D$4*'1. Data'!$CE294)+'2. Monitor Criteria'!$F$6,($Q294*'2. Monitor Criteria'!$C$4)+('2. Monitor Criteria'!$D$4*'1. Data'!$CE294)+'2. Monitor Criteria'!$E$6)))</f>
        <v>44.663150000000002</v>
      </c>
      <c r="CH294" s="51">
        <f>CD294-('2. Monitor Criteria'!$D$4*CE294)</f>
        <v>41.98223999999999</v>
      </c>
      <c r="CI294" s="49">
        <f>IF($BY294=0,CH294,IF($BY294=1,CH294-('2. Monitor Criteria'!$B$10*'1. Data'!CG294),CH294-('2. Monitor Criteria'!$C$10*'1. Data'!CG294)))</f>
        <v>41.98223999999999</v>
      </c>
      <c r="CJ294" s="51">
        <f>IF($CA294=TRUE,CI294-(CG294*'2. Monitor Criteria'!$E$10),CI294)</f>
        <v>41.98223999999999</v>
      </c>
      <c r="CK294" s="51">
        <f>IF($BZ294=TRUE,CJ294-('1. Data'!CG294*'2. Monitor Criteria'!$D$10),CJ294)</f>
        <v>41.98223999999999</v>
      </c>
    </row>
    <row r="295" spans="1:89" s="39" customFormat="1" ht="15.75" customHeight="1" x14ac:dyDescent="0.2">
      <c r="A295" s="39">
        <v>390</v>
      </c>
      <c r="B295" s="46" t="s">
        <v>483</v>
      </c>
      <c r="C295" s="46" t="s">
        <v>549</v>
      </c>
      <c r="D295" s="47">
        <v>42521</v>
      </c>
      <c r="E295" s="46" t="s">
        <v>74</v>
      </c>
      <c r="F295" s="46"/>
      <c r="G295" s="46" t="s">
        <v>1307</v>
      </c>
      <c r="H295" s="46" t="s">
        <v>75</v>
      </c>
      <c r="I295" s="46" t="s">
        <v>141</v>
      </c>
      <c r="J295" s="46"/>
      <c r="K295" s="46" t="s">
        <v>77</v>
      </c>
      <c r="L295" s="46"/>
      <c r="M295" s="48">
        <v>500</v>
      </c>
      <c r="N295" s="48">
        <v>11.7</v>
      </c>
      <c r="O295" s="48">
        <v>20.7</v>
      </c>
      <c r="P295" s="48">
        <v>23.8</v>
      </c>
      <c r="Q295" s="48">
        <v>242.18</v>
      </c>
      <c r="R295" s="48">
        <v>1.78</v>
      </c>
      <c r="S295" s="48">
        <v>1080</v>
      </c>
      <c r="T295" s="48">
        <v>1920</v>
      </c>
      <c r="U295" s="48">
        <v>2.1</v>
      </c>
      <c r="V295" s="48">
        <v>8562</v>
      </c>
      <c r="W295" s="48">
        <v>60</v>
      </c>
      <c r="X295" s="48">
        <v>32.200000000000003</v>
      </c>
      <c r="Y295" s="46" t="s">
        <v>78</v>
      </c>
      <c r="Z295" s="46" t="s">
        <v>83</v>
      </c>
      <c r="AA295" s="46"/>
      <c r="AB295" s="46"/>
      <c r="AC295" s="46" t="s">
        <v>81</v>
      </c>
      <c r="AD295" s="46" t="s">
        <v>81</v>
      </c>
      <c r="AE295" s="46" t="s">
        <v>217</v>
      </c>
      <c r="AF295" s="46"/>
      <c r="AG295" s="46" t="s">
        <v>83</v>
      </c>
      <c r="AH295" s="46"/>
      <c r="AI295" s="46" t="s">
        <v>83</v>
      </c>
      <c r="AJ295" s="46" t="s">
        <v>83</v>
      </c>
      <c r="AK295" s="46" t="s">
        <v>84</v>
      </c>
      <c r="AL295" s="46"/>
      <c r="AM295" s="46" t="s">
        <v>83</v>
      </c>
      <c r="AN295" s="46" t="s">
        <v>83</v>
      </c>
      <c r="AO295" s="46" t="s">
        <v>83</v>
      </c>
      <c r="AP295" s="46" t="s">
        <v>91</v>
      </c>
      <c r="AQ295" s="46"/>
      <c r="AR295" s="46" t="s">
        <v>81</v>
      </c>
      <c r="AS295" s="46" t="s">
        <v>86</v>
      </c>
      <c r="AT295" s="46"/>
      <c r="AU295" s="48">
        <v>1</v>
      </c>
      <c r="AV295" s="46" t="s">
        <v>81</v>
      </c>
      <c r="AW295" s="46" t="s">
        <v>80</v>
      </c>
      <c r="AX295" s="48">
        <v>250</v>
      </c>
      <c r="AY295" s="48">
        <v>308</v>
      </c>
      <c r="AZ295" s="48">
        <v>238</v>
      </c>
      <c r="BA295" s="48">
        <v>200</v>
      </c>
      <c r="BB295" s="46"/>
      <c r="BC295" s="46"/>
      <c r="BD295" s="48">
        <v>16.04</v>
      </c>
      <c r="BE295" s="46"/>
      <c r="BF295" s="48">
        <v>0.31</v>
      </c>
      <c r="BG295" s="46"/>
      <c r="BH295" s="46"/>
      <c r="BI295" s="48">
        <v>0.13</v>
      </c>
      <c r="BJ295" s="48">
        <v>50.96</v>
      </c>
      <c r="BK295" s="48">
        <v>50.96</v>
      </c>
      <c r="BL295" s="48">
        <v>54.1</v>
      </c>
      <c r="BM295" s="46"/>
      <c r="BN295" s="46"/>
      <c r="BO295" s="48">
        <v>0.19</v>
      </c>
      <c r="BP295" s="48">
        <v>0.38</v>
      </c>
      <c r="BQ295" s="46"/>
      <c r="BR295" s="48">
        <v>16.12</v>
      </c>
      <c r="BS295" s="48">
        <v>51.58</v>
      </c>
      <c r="BT295" s="46"/>
      <c r="BU295" s="48">
        <v>0</v>
      </c>
      <c r="BV295" s="39">
        <v>390</v>
      </c>
      <c r="BW295" s="39">
        <f t="shared" si="24"/>
        <v>3</v>
      </c>
      <c r="BX295" s="39">
        <f>IF(COUNTIF($C$2:C295,C295)=1,1,0)</f>
        <v>1</v>
      </c>
      <c r="BY295" s="39">
        <f t="shared" si="25"/>
        <v>0</v>
      </c>
      <c r="BZ295" s="39" t="b">
        <f t="shared" si="26"/>
        <v>0</v>
      </c>
      <c r="CA295" s="39" t="b">
        <f t="array" ref="CA295">ISNUMBER(SEARCH("Touch Screen",$AI295))</f>
        <v>0</v>
      </c>
      <c r="CB295" s="39" t="b">
        <f t="array" ref="CB295">ISNUMBER(SEARCH("Occupancy Sensor",$AI295))</f>
        <v>0</v>
      </c>
      <c r="CC295" s="39" t="b">
        <f t="array" ref="CC295">ISNUMBER(SEARCH("Full Network Connectivity",$AI295))</f>
        <v>0</v>
      </c>
      <c r="CD295" s="49">
        <f t="shared" si="27"/>
        <v>50.94377999999999</v>
      </c>
      <c r="CE295" s="50">
        <f t="shared" si="29"/>
        <v>2.1</v>
      </c>
      <c r="CF295" s="39">
        <f t="shared" si="28"/>
        <v>3</v>
      </c>
      <c r="CG295" s="49">
        <f>IF($BW295=1,($Q295*'2. Monitor Criteria'!$C$4)+('2. Monitor Criteria'!$D$4*'1. Data'!$CE295)+'2. Monitor Criteria'!$C$6,IF('1. Data'!$BW295=2,($Q295*'2. Monitor Criteria'!$C$4)+('2. Monitor Criteria'!$D$4*'1. Data'!$CE295)+'2. Monitor Criteria'!$D$6,IF('1. Data'!$BW295=5,($Q295*'2. Monitor Criteria'!$C$4)+('2. Monitor Criteria'!$D$4*'1. Data'!$CE295)+'2. Monitor Criteria'!$F$6,($Q295*'2. Monitor Criteria'!$C$4)+('2. Monitor Criteria'!$D$4*'1. Data'!$CE295)+'2. Monitor Criteria'!$E$6)))</f>
        <v>46.647140000000007</v>
      </c>
      <c r="CH295" s="51">
        <f>CD295-('2. Monitor Criteria'!$D$4*CE295)</f>
        <v>42.564779999999985</v>
      </c>
      <c r="CI295" s="49">
        <f>IF($BY295=0,CH295,IF($BY295=1,CH295-('2. Monitor Criteria'!$B$10*'1. Data'!CG295),CH295-('2. Monitor Criteria'!$C$10*'1. Data'!CG295)))</f>
        <v>42.564779999999985</v>
      </c>
      <c r="CJ295" s="51">
        <f>IF($CA295=TRUE,CI295-(CG295*'2. Monitor Criteria'!$E$10),CI295)</f>
        <v>42.564779999999985</v>
      </c>
      <c r="CK295" s="51">
        <f>IF($BZ295=TRUE,CJ295-('1. Data'!CG295*'2. Monitor Criteria'!$D$10),CJ295)</f>
        <v>42.564779999999985</v>
      </c>
    </row>
    <row r="296" spans="1:89" s="39" customFormat="1" ht="15.75" customHeight="1" x14ac:dyDescent="0.2">
      <c r="A296" s="39">
        <v>391</v>
      </c>
      <c r="B296" s="46" t="s">
        <v>483</v>
      </c>
      <c r="C296" s="46" t="s">
        <v>1363</v>
      </c>
      <c r="D296" s="47">
        <v>43017</v>
      </c>
      <c r="E296" s="46" t="s">
        <v>74</v>
      </c>
      <c r="F296" s="46"/>
      <c r="G296" s="46" t="s">
        <v>1309</v>
      </c>
      <c r="H296" s="46" t="s">
        <v>75</v>
      </c>
      <c r="I296" s="46" t="s">
        <v>76</v>
      </c>
      <c r="J296" s="46"/>
      <c r="K296" s="46" t="s">
        <v>77</v>
      </c>
      <c r="L296" s="46"/>
      <c r="M296" s="48">
        <v>1000</v>
      </c>
      <c r="N296" s="48">
        <v>13.2</v>
      </c>
      <c r="O296" s="48">
        <v>23.5</v>
      </c>
      <c r="P296" s="48">
        <v>26.9</v>
      </c>
      <c r="Q296" s="48">
        <v>310.2</v>
      </c>
      <c r="R296" s="48">
        <v>1.78</v>
      </c>
      <c r="S296" s="48">
        <v>1440</v>
      </c>
      <c r="T296" s="48">
        <v>2560</v>
      </c>
      <c r="U296" s="48">
        <v>3.7</v>
      </c>
      <c r="V296" s="48">
        <v>11884</v>
      </c>
      <c r="W296" s="48">
        <v>60</v>
      </c>
      <c r="X296" s="48">
        <v>0.4</v>
      </c>
      <c r="Y296" s="46" t="s">
        <v>425</v>
      </c>
      <c r="Z296" s="46" t="s">
        <v>83</v>
      </c>
      <c r="AA296" s="46"/>
      <c r="AB296" s="46"/>
      <c r="AC296" s="46" t="s">
        <v>80</v>
      </c>
      <c r="AD296" s="46" t="s">
        <v>80</v>
      </c>
      <c r="AE296" s="46" t="s">
        <v>239</v>
      </c>
      <c r="AF296" s="46"/>
      <c r="AG296" s="46" t="s">
        <v>83</v>
      </c>
      <c r="AH296" s="46"/>
      <c r="AI296" s="46" t="s">
        <v>83</v>
      </c>
      <c r="AJ296" s="46" t="s">
        <v>83</v>
      </c>
      <c r="AK296" s="46" t="s">
        <v>84</v>
      </c>
      <c r="AL296" s="46"/>
      <c r="AM296" s="46" t="s">
        <v>83</v>
      </c>
      <c r="AN296" s="46" t="s">
        <v>83</v>
      </c>
      <c r="AO296" s="46" t="s">
        <v>83</v>
      </c>
      <c r="AP296" s="46" t="s">
        <v>91</v>
      </c>
      <c r="AQ296" s="46"/>
      <c r="AR296" s="46" t="s">
        <v>81</v>
      </c>
      <c r="AS296" s="46" t="s">
        <v>86</v>
      </c>
      <c r="AT296" s="46"/>
      <c r="AU296" s="48">
        <v>1</v>
      </c>
      <c r="AV296" s="46" t="s">
        <v>81</v>
      </c>
      <c r="AW296" s="46" t="s">
        <v>81</v>
      </c>
      <c r="AX296" s="48">
        <v>350</v>
      </c>
      <c r="AY296" s="48">
        <v>362.2</v>
      </c>
      <c r="AZ296" s="48">
        <v>276.3</v>
      </c>
      <c r="BA296" s="48">
        <v>200.1</v>
      </c>
      <c r="BB296" s="46"/>
      <c r="BC296" s="46"/>
      <c r="BD296" s="48">
        <v>20.57</v>
      </c>
      <c r="BE296" s="46"/>
      <c r="BF296" s="48">
        <v>0.17</v>
      </c>
      <c r="BG296" s="48">
        <v>0.17</v>
      </c>
      <c r="BH296" s="46"/>
      <c r="BI296" s="48">
        <v>0.15</v>
      </c>
      <c r="BJ296" s="48">
        <v>63.97</v>
      </c>
      <c r="BK296" s="48">
        <v>63.97</v>
      </c>
      <c r="BL296" s="48">
        <v>73.599999999999994</v>
      </c>
      <c r="BM296" s="46"/>
      <c r="BN296" s="46"/>
      <c r="BO296" s="48">
        <v>0.19</v>
      </c>
      <c r="BP296" s="48">
        <v>0.21</v>
      </c>
      <c r="BQ296" s="48">
        <v>0.21</v>
      </c>
      <c r="BR296" s="48">
        <v>20.57</v>
      </c>
      <c r="BS296" s="48">
        <v>64.260000000000005</v>
      </c>
      <c r="BT296" s="46"/>
      <c r="BU296" s="48">
        <v>0</v>
      </c>
      <c r="BV296" s="39">
        <v>391</v>
      </c>
      <c r="BW296" s="39">
        <f t="shared" si="24"/>
        <v>4</v>
      </c>
      <c r="BX296" s="39">
        <f>IF(COUNTIF($C$2:C296,C296)=1,1,0)</f>
        <v>1</v>
      </c>
      <c r="BY296" s="39">
        <f t="shared" si="25"/>
        <v>0</v>
      </c>
      <c r="BZ296" s="39" t="b">
        <f t="shared" si="26"/>
        <v>0</v>
      </c>
      <c r="CA296" s="39" t="b">
        <f t="array" ref="CA296">ISNUMBER(SEARCH("Touch Screen",$AI296))</f>
        <v>0</v>
      </c>
      <c r="CB296" s="39" t="b">
        <f t="array" ref="CB296">ISNUMBER(SEARCH("Occupancy Sensor",$AI296))</f>
        <v>0</v>
      </c>
      <c r="CC296" s="39" t="b">
        <f t="array" ref="CC296">ISNUMBER(SEARCH("Full Network Connectivity",$AI296))</f>
        <v>0</v>
      </c>
      <c r="CD296" s="49">
        <f t="shared" si="27"/>
        <v>64.035599999999988</v>
      </c>
      <c r="CE296" s="50">
        <f t="shared" si="29"/>
        <v>3.7</v>
      </c>
      <c r="CF296" s="39">
        <f t="shared" si="28"/>
        <v>4</v>
      </c>
      <c r="CG296" s="49">
        <f>IF($BW296=1,($Q296*'2. Monitor Criteria'!$C$4)+('2. Monitor Criteria'!$D$4*'1. Data'!$CE296)+'2. Monitor Criteria'!$C$6,IF('1. Data'!$BW296=2,($Q296*'2. Monitor Criteria'!$C$4)+('2. Monitor Criteria'!$D$4*'1. Data'!$CE296)+'2. Monitor Criteria'!$D$6,IF('1. Data'!$BW296=5,($Q296*'2. Monitor Criteria'!$C$4)+('2. Monitor Criteria'!$D$4*'1. Data'!$CE296)+'2. Monitor Criteria'!$F$6,($Q296*'2. Monitor Criteria'!$C$4)+('2. Monitor Criteria'!$D$4*'1. Data'!$CE296)+'2. Monitor Criteria'!$E$6)))</f>
        <v>61.397599999999997</v>
      </c>
      <c r="CH296" s="51">
        <f>CD296-('2. Monitor Criteria'!$D$4*CE296)</f>
        <v>49.272599999999983</v>
      </c>
      <c r="CI296" s="49">
        <f>IF($BY296=0,CH296,IF($BY296=1,CH296-('2. Monitor Criteria'!$B$10*'1. Data'!CG296),CH296-('2. Monitor Criteria'!$C$10*'1. Data'!CG296)))</f>
        <v>49.272599999999983</v>
      </c>
      <c r="CJ296" s="51">
        <f>IF($CA296=TRUE,CI296-(CG296*'2. Monitor Criteria'!$E$10),CI296)</f>
        <v>49.272599999999983</v>
      </c>
      <c r="CK296" s="51">
        <f>IF($BZ296=TRUE,CJ296-('1. Data'!CG296*'2. Monitor Criteria'!$D$10),CJ296)</f>
        <v>49.272599999999983</v>
      </c>
    </row>
    <row r="297" spans="1:89" s="39" customFormat="1" ht="15.75" customHeight="1" x14ac:dyDescent="0.2">
      <c r="A297" s="39">
        <v>394</v>
      </c>
      <c r="B297" s="46" t="s">
        <v>483</v>
      </c>
      <c r="C297" s="46" t="s">
        <v>551</v>
      </c>
      <c r="D297" s="47">
        <v>41681</v>
      </c>
      <c r="E297" s="46" t="s">
        <v>74</v>
      </c>
      <c r="F297" s="46" t="s">
        <v>103</v>
      </c>
      <c r="G297" s="46" t="s">
        <v>1307</v>
      </c>
      <c r="H297" s="46" t="s">
        <v>75</v>
      </c>
      <c r="I297" s="46" t="s">
        <v>85</v>
      </c>
      <c r="J297" s="46" t="s">
        <v>119</v>
      </c>
      <c r="K297" s="46" t="s">
        <v>77</v>
      </c>
      <c r="L297" s="46" t="s">
        <v>103</v>
      </c>
      <c r="M297" s="48">
        <v>1000</v>
      </c>
      <c r="N297" s="48">
        <v>11.7</v>
      </c>
      <c r="O297" s="48">
        <v>20.8</v>
      </c>
      <c r="P297" s="48">
        <v>23.8</v>
      </c>
      <c r="Q297" s="48">
        <v>242.18</v>
      </c>
      <c r="R297" s="48">
        <v>1.78</v>
      </c>
      <c r="S297" s="48">
        <v>1080</v>
      </c>
      <c r="T297" s="48">
        <v>1920</v>
      </c>
      <c r="U297" s="48">
        <v>2.1</v>
      </c>
      <c r="V297" s="48">
        <v>8547</v>
      </c>
      <c r="W297" s="48">
        <v>60</v>
      </c>
      <c r="X297" s="48">
        <v>33.200000000000003</v>
      </c>
      <c r="Y297" s="46" t="s">
        <v>78</v>
      </c>
      <c r="Z297" s="46" t="s">
        <v>83</v>
      </c>
      <c r="AA297" s="46"/>
      <c r="AB297" s="46"/>
      <c r="AC297" s="46" t="s">
        <v>80</v>
      </c>
      <c r="AD297" s="46" t="s">
        <v>80</v>
      </c>
      <c r="AE297" s="46" t="s">
        <v>355</v>
      </c>
      <c r="AF297" s="46" t="s">
        <v>103</v>
      </c>
      <c r="AG297" s="46" t="s">
        <v>99</v>
      </c>
      <c r="AH297" s="46" t="s">
        <v>103</v>
      </c>
      <c r="AI297" s="46" t="s">
        <v>99</v>
      </c>
      <c r="AJ297" s="46" t="s">
        <v>83</v>
      </c>
      <c r="AK297" s="46" t="s">
        <v>84</v>
      </c>
      <c r="AL297" s="46" t="s">
        <v>103</v>
      </c>
      <c r="AM297" s="46" t="s">
        <v>83</v>
      </c>
      <c r="AN297" s="46" t="s">
        <v>83</v>
      </c>
      <c r="AO297" s="46" t="s">
        <v>83</v>
      </c>
      <c r="AP297" s="46" t="s">
        <v>91</v>
      </c>
      <c r="AQ297" s="46" t="s">
        <v>103</v>
      </c>
      <c r="AR297" s="46" t="s">
        <v>81</v>
      </c>
      <c r="AS297" s="46" t="s">
        <v>86</v>
      </c>
      <c r="AT297" s="46" t="s">
        <v>103</v>
      </c>
      <c r="AU297" s="48">
        <v>0</v>
      </c>
      <c r="AV297" s="46" t="s">
        <v>81</v>
      </c>
      <c r="AW297" s="46" t="s">
        <v>80</v>
      </c>
      <c r="AX297" s="48">
        <v>300</v>
      </c>
      <c r="AY297" s="48">
        <v>355.1</v>
      </c>
      <c r="AZ297" s="48">
        <v>321.7</v>
      </c>
      <c r="BA297" s="48">
        <v>200</v>
      </c>
      <c r="BB297" s="46"/>
      <c r="BC297" s="46"/>
      <c r="BD297" s="48">
        <v>13.77</v>
      </c>
      <c r="BE297" s="46"/>
      <c r="BF297" s="48">
        <v>0.4</v>
      </c>
      <c r="BG297" s="48">
        <v>0.4</v>
      </c>
      <c r="BH297" s="46"/>
      <c r="BI297" s="48">
        <v>0.23</v>
      </c>
      <c r="BJ297" s="48">
        <v>44.48</v>
      </c>
      <c r="BK297" s="48">
        <v>47.42</v>
      </c>
      <c r="BL297" s="48">
        <v>54.1</v>
      </c>
      <c r="BM297" s="46"/>
      <c r="BN297" s="46"/>
      <c r="BO297" s="48">
        <v>0.22</v>
      </c>
      <c r="BP297" s="48">
        <v>0.4</v>
      </c>
      <c r="BQ297" s="48">
        <v>0.39</v>
      </c>
      <c r="BR297" s="48">
        <v>13.78</v>
      </c>
      <c r="BS297" s="48">
        <v>44.5</v>
      </c>
      <c r="BT297" s="46"/>
      <c r="BU297" s="48">
        <v>0</v>
      </c>
      <c r="BV297" s="39">
        <v>394</v>
      </c>
      <c r="BW297" s="39">
        <f t="shared" si="24"/>
        <v>3</v>
      </c>
      <c r="BX297" s="39">
        <f>IF(COUNTIF($C$2:C297,C297)=1,1,0)</f>
        <v>1</v>
      </c>
      <c r="BY297" s="39">
        <f t="shared" si="25"/>
        <v>0</v>
      </c>
      <c r="BZ297" s="39" t="b">
        <f t="shared" si="26"/>
        <v>0</v>
      </c>
      <c r="CA297" s="39" t="b">
        <f t="array" ref="CA297">ISNUMBER(SEARCH("Touch Screen",$AI297))</f>
        <v>0</v>
      </c>
      <c r="CB297" s="39" t="b">
        <f t="array" ref="CB297">ISNUMBER(SEARCH("Occupancy Sensor",$AI297))</f>
        <v>0</v>
      </c>
      <c r="CC297" s="39" t="b">
        <f t="array" ref="CC297">ISNUMBER(SEARCH("Full Network Connectivity",$AI297))</f>
        <v>0</v>
      </c>
      <c r="CD297" s="49">
        <f t="shared" si="27"/>
        <v>44.496419999999993</v>
      </c>
      <c r="CE297" s="50">
        <f t="shared" si="29"/>
        <v>2.1</v>
      </c>
      <c r="CF297" s="39">
        <f t="shared" si="28"/>
        <v>3</v>
      </c>
      <c r="CG297" s="49">
        <f>IF($BW297=1,($Q297*'2. Monitor Criteria'!$C$4)+('2. Monitor Criteria'!$D$4*'1. Data'!$CE297)+'2. Monitor Criteria'!$C$6,IF('1. Data'!$BW297=2,($Q297*'2. Monitor Criteria'!$C$4)+('2. Monitor Criteria'!$D$4*'1. Data'!$CE297)+'2. Monitor Criteria'!$D$6,IF('1. Data'!$BW297=5,($Q297*'2. Monitor Criteria'!$C$4)+('2. Monitor Criteria'!$D$4*'1. Data'!$CE297)+'2. Monitor Criteria'!$F$6,($Q297*'2. Monitor Criteria'!$C$4)+('2. Monitor Criteria'!$D$4*'1. Data'!$CE297)+'2. Monitor Criteria'!$E$6)))</f>
        <v>46.647140000000007</v>
      </c>
      <c r="CH297" s="51">
        <f>CD297-('2. Monitor Criteria'!$D$4*CE297)</f>
        <v>36.117419999999996</v>
      </c>
      <c r="CI297" s="49">
        <f>IF($BY297=0,CH297,IF($BY297=1,CH297-('2. Monitor Criteria'!$B$10*'1. Data'!CG297),CH297-('2. Monitor Criteria'!$C$10*'1. Data'!CG297)))</f>
        <v>36.117419999999996</v>
      </c>
      <c r="CJ297" s="51">
        <f>IF($CA297=TRUE,CI297-(CG297*'2. Monitor Criteria'!$E$10),CI297)</f>
        <v>36.117419999999996</v>
      </c>
      <c r="CK297" s="51">
        <f>IF($BZ297=TRUE,CJ297-('1. Data'!CG297*'2. Monitor Criteria'!$D$10),CJ297)</f>
        <v>36.117419999999996</v>
      </c>
    </row>
    <row r="298" spans="1:89" s="39" customFormat="1" ht="15.75" customHeight="1" x14ac:dyDescent="0.2">
      <c r="A298" s="39">
        <v>395</v>
      </c>
      <c r="B298" s="46" t="s">
        <v>483</v>
      </c>
      <c r="C298" s="46" t="s">
        <v>552</v>
      </c>
      <c r="D298" s="47">
        <v>42705</v>
      </c>
      <c r="E298" s="46" t="s">
        <v>74</v>
      </c>
      <c r="F298" s="46" t="s">
        <v>103</v>
      </c>
      <c r="G298" s="46" t="s">
        <v>1307</v>
      </c>
      <c r="H298" s="46" t="s">
        <v>75</v>
      </c>
      <c r="I298" s="46" t="s">
        <v>76</v>
      </c>
      <c r="J298" s="46" t="s">
        <v>103</v>
      </c>
      <c r="K298" s="46" t="s">
        <v>77</v>
      </c>
      <c r="L298" s="46" t="s">
        <v>103</v>
      </c>
      <c r="M298" s="48">
        <v>1000</v>
      </c>
      <c r="N298" s="48">
        <v>11.7</v>
      </c>
      <c r="O298" s="48">
        <v>20.8</v>
      </c>
      <c r="P298" s="48">
        <v>23.8</v>
      </c>
      <c r="Q298" s="48">
        <v>242.18</v>
      </c>
      <c r="R298" s="48">
        <v>1.78</v>
      </c>
      <c r="S298" s="48">
        <v>1080</v>
      </c>
      <c r="T298" s="48">
        <v>1920</v>
      </c>
      <c r="U298" s="48">
        <v>2.1</v>
      </c>
      <c r="V298" s="48">
        <v>8562</v>
      </c>
      <c r="W298" s="48">
        <v>60</v>
      </c>
      <c r="X298" s="48">
        <v>34.6</v>
      </c>
      <c r="Y298" s="46" t="s">
        <v>78</v>
      </c>
      <c r="Z298" s="46" t="s">
        <v>83</v>
      </c>
      <c r="AA298" s="46"/>
      <c r="AB298" s="46"/>
      <c r="AC298" s="46" t="s">
        <v>80</v>
      </c>
      <c r="AD298" s="46" t="s">
        <v>80</v>
      </c>
      <c r="AE298" s="46" t="s">
        <v>521</v>
      </c>
      <c r="AF298" s="46" t="s">
        <v>103</v>
      </c>
      <c r="AG298" s="46" t="s">
        <v>83</v>
      </c>
      <c r="AH298" s="46" t="s">
        <v>103</v>
      </c>
      <c r="AI298" s="46" t="s">
        <v>83</v>
      </c>
      <c r="AJ298" s="46" t="s">
        <v>83</v>
      </c>
      <c r="AK298" s="46" t="s">
        <v>84</v>
      </c>
      <c r="AL298" s="46" t="s">
        <v>103</v>
      </c>
      <c r="AM298" s="46" t="s">
        <v>83</v>
      </c>
      <c r="AN298" s="46" t="s">
        <v>83</v>
      </c>
      <c r="AO298" s="46" t="s">
        <v>83</v>
      </c>
      <c r="AP298" s="46" t="s">
        <v>91</v>
      </c>
      <c r="AQ298" s="46" t="s">
        <v>103</v>
      </c>
      <c r="AR298" s="46" t="s">
        <v>81</v>
      </c>
      <c r="AS298" s="46" t="s">
        <v>86</v>
      </c>
      <c r="AT298" s="46" t="s">
        <v>103</v>
      </c>
      <c r="AU298" s="48">
        <v>1</v>
      </c>
      <c r="AV298" s="46" t="s">
        <v>81</v>
      </c>
      <c r="AW298" s="46" t="s">
        <v>81</v>
      </c>
      <c r="AX298" s="48">
        <v>250</v>
      </c>
      <c r="AY298" s="48">
        <v>265.5</v>
      </c>
      <c r="AZ298" s="48">
        <v>231.2</v>
      </c>
      <c r="BA298" s="48">
        <v>200</v>
      </c>
      <c r="BB298" s="46"/>
      <c r="BC298" s="46"/>
      <c r="BD298" s="48">
        <v>16.489999999999998</v>
      </c>
      <c r="BE298" s="46"/>
      <c r="BF298" s="48">
        <v>0.44</v>
      </c>
      <c r="BG298" s="46"/>
      <c r="BH298" s="46"/>
      <c r="BI298" s="48">
        <v>0.27</v>
      </c>
      <c r="BJ298" s="48">
        <v>53.05</v>
      </c>
      <c r="BK298" s="48">
        <v>53.05</v>
      </c>
      <c r="BL298" s="48">
        <v>54.1</v>
      </c>
      <c r="BM298" s="46"/>
      <c r="BN298" s="46"/>
      <c r="BO298" s="48">
        <v>0.31</v>
      </c>
      <c r="BP298" s="48">
        <v>0.45</v>
      </c>
      <c r="BQ298" s="46"/>
      <c r="BR298" s="48">
        <v>16.670000000000002</v>
      </c>
      <c r="BS298" s="48">
        <v>53.66</v>
      </c>
      <c r="BT298" s="46"/>
      <c r="BU298" s="48">
        <v>0</v>
      </c>
      <c r="BV298" s="39">
        <v>395</v>
      </c>
      <c r="BW298" s="39">
        <f t="shared" si="24"/>
        <v>3</v>
      </c>
      <c r="BX298" s="39">
        <f>IF(COUNTIF($C$2:C298,C298)=1,1,0)</f>
        <v>1</v>
      </c>
      <c r="BY298" s="39">
        <f t="shared" si="25"/>
        <v>0</v>
      </c>
      <c r="BZ298" s="39" t="b">
        <f t="shared" si="26"/>
        <v>0</v>
      </c>
      <c r="CA298" s="39" t="b">
        <f t="array" ref="CA298">ISNUMBER(SEARCH("Touch Screen",$AI298))</f>
        <v>0</v>
      </c>
      <c r="CB298" s="39" t="b">
        <f t="array" ref="CB298">ISNUMBER(SEARCH("Occupancy Sensor",$AI298))</f>
        <v>0</v>
      </c>
      <c r="CC298" s="39" t="b">
        <f t="array" ref="CC298">ISNUMBER(SEARCH("Full Network Connectivity",$AI298))</f>
        <v>0</v>
      </c>
      <c r="CD298" s="49">
        <f t="shared" si="27"/>
        <v>53.06369999999999</v>
      </c>
      <c r="CE298" s="50">
        <f t="shared" si="29"/>
        <v>2.1</v>
      </c>
      <c r="CF298" s="39">
        <f t="shared" si="28"/>
        <v>3</v>
      </c>
      <c r="CG298" s="49">
        <f>IF($BW298=1,($Q298*'2. Monitor Criteria'!$C$4)+('2. Monitor Criteria'!$D$4*'1. Data'!$CE298)+'2. Monitor Criteria'!$C$6,IF('1. Data'!$BW298=2,($Q298*'2. Monitor Criteria'!$C$4)+('2. Monitor Criteria'!$D$4*'1. Data'!$CE298)+'2. Monitor Criteria'!$D$6,IF('1. Data'!$BW298=5,($Q298*'2. Monitor Criteria'!$C$4)+('2. Monitor Criteria'!$D$4*'1. Data'!$CE298)+'2. Monitor Criteria'!$F$6,($Q298*'2. Monitor Criteria'!$C$4)+('2. Monitor Criteria'!$D$4*'1. Data'!$CE298)+'2. Monitor Criteria'!$E$6)))</f>
        <v>46.647140000000007</v>
      </c>
      <c r="CH298" s="51">
        <f>CD298-('2. Monitor Criteria'!$D$4*CE298)</f>
        <v>44.684699999999992</v>
      </c>
      <c r="CI298" s="49">
        <f>IF($BY298=0,CH298,IF($BY298=1,CH298-('2. Monitor Criteria'!$B$10*'1. Data'!CG298),CH298-('2. Monitor Criteria'!$C$10*'1. Data'!CG298)))</f>
        <v>44.684699999999992</v>
      </c>
      <c r="CJ298" s="51">
        <f>IF($CA298=TRUE,CI298-(CG298*'2. Monitor Criteria'!$E$10),CI298)</f>
        <v>44.684699999999992</v>
      </c>
      <c r="CK298" s="51">
        <f>IF($BZ298=TRUE,CJ298-('1. Data'!CG298*'2. Monitor Criteria'!$D$10),CJ298)</f>
        <v>44.684699999999992</v>
      </c>
    </row>
    <row r="299" spans="1:89" s="39" customFormat="1" ht="15.75" customHeight="1" x14ac:dyDescent="0.2">
      <c r="A299" s="39">
        <v>396</v>
      </c>
      <c r="B299" s="46" t="s">
        <v>483</v>
      </c>
      <c r="C299" s="46" t="s">
        <v>553</v>
      </c>
      <c r="D299" s="47">
        <v>42374</v>
      </c>
      <c r="E299" s="46" t="s">
        <v>74</v>
      </c>
      <c r="F299" s="46" t="s">
        <v>554</v>
      </c>
      <c r="G299" s="46" t="s">
        <v>1307</v>
      </c>
      <c r="H299" s="46" t="s">
        <v>75</v>
      </c>
      <c r="I299" s="46" t="s">
        <v>88</v>
      </c>
      <c r="J299" s="46" t="s">
        <v>103</v>
      </c>
      <c r="K299" s="46" t="s">
        <v>77</v>
      </c>
      <c r="L299" s="46" t="s">
        <v>103</v>
      </c>
      <c r="M299" s="48">
        <v>600</v>
      </c>
      <c r="N299" s="48">
        <v>9.1</v>
      </c>
      <c r="O299" s="48">
        <v>16.100000000000001</v>
      </c>
      <c r="P299" s="48">
        <v>18.5</v>
      </c>
      <c r="Q299" s="48">
        <v>146.30000000000001</v>
      </c>
      <c r="R299" s="48">
        <v>1.78</v>
      </c>
      <c r="S299" s="48">
        <v>768</v>
      </c>
      <c r="T299" s="48">
        <v>1366</v>
      </c>
      <c r="U299" s="48">
        <v>1</v>
      </c>
      <c r="V299" s="48">
        <v>7170</v>
      </c>
      <c r="W299" s="48">
        <v>60</v>
      </c>
      <c r="X299" s="48">
        <v>35</v>
      </c>
      <c r="Y299" s="46" t="s">
        <v>114</v>
      </c>
      <c r="Z299" s="46" t="s">
        <v>83</v>
      </c>
      <c r="AA299" s="46"/>
      <c r="AB299" s="46"/>
      <c r="AC299" s="46" t="s">
        <v>81</v>
      </c>
      <c r="AD299" s="46" t="s">
        <v>80</v>
      </c>
      <c r="AE299" s="46" t="s">
        <v>195</v>
      </c>
      <c r="AF299" s="46" t="s">
        <v>103</v>
      </c>
      <c r="AG299" s="46" t="s">
        <v>83</v>
      </c>
      <c r="AH299" s="46" t="s">
        <v>103</v>
      </c>
      <c r="AI299" s="46" t="s">
        <v>83</v>
      </c>
      <c r="AJ299" s="46" t="s">
        <v>83</v>
      </c>
      <c r="AK299" s="46" t="s">
        <v>195</v>
      </c>
      <c r="AL299" s="46" t="s">
        <v>103</v>
      </c>
      <c r="AM299" s="46" t="s">
        <v>83</v>
      </c>
      <c r="AN299" s="46" t="s">
        <v>83</v>
      </c>
      <c r="AO299" s="46" t="s">
        <v>83</v>
      </c>
      <c r="AP299" s="46" t="s">
        <v>91</v>
      </c>
      <c r="AQ299" s="46" t="s">
        <v>103</v>
      </c>
      <c r="AR299" s="46" t="s">
        <v>81</v>
      </c>
      <c r="AS299" s="46" t="s">
        <v>86</v>
      </c>
      <c r="AT299" s="46" t="s">
        <v>103</v>
      </c>
      <c r="AU299" s="48">
        <v>0</v>
      </c>
      <c r="AV299" s="46" t="s">
        <v>81</v>
      </c>
      <c r="AW299" s="46" t="s">
        <v>80</v>
      </c>
      <c r="AX299" s="48">
        <v>250</v>
      </c>
      <c r="AY299" s="48">
        <v>270</v>
      </c>
      <c r="AZ299" s="48">
        <v>216</v>
      </c>
      <c r="BA299" s="48">
        <v>200</v>
      </c>
      <c r="BB299" s="46"/>
      <c r="BC299" s="46"/>
      <c r="BD299" s="48">
        <v>8.84</v>
      </c>
      <c r="BE299" s="46"/>
      <c r="BF299" s="48">
        <v>0.19</v>
      </c>
      <c r="BG299" s="46"/>
      <c r="BH299" s="46"/>
      <c r="BI299" s="48">
        <v>0.13</v>
      </c>
      <c r="BJ299" s="48">
        <v>28.19</v>
      </c>
      <c r="BK299" s="48">
        <v>28.19</v>
      </c>
      <c r="BL299" s="48">
        <v>39.299999999999997</v>
      </c>
      <c r="BM299" s="46"/>
      <c r="BN299" s="46"/>
      <c r="BO299" s="48">
        <v>0.2</v>
      </c>
      <c r="BP299" s="48">
        <v>0.25</v>
      </c>
      <c r="BQ299" s="46"/>
      <c r="BR299" s="48">
        <v>9.2200000000000006</v>
      </c>
      <c r="BS299" s="48">
        <v>29.69</v>
      </c>
      <c r="BT299" s="46"/>
      <c r="BU299" s="48">
        <v>0</v>
      </c>
      <c r="BV299" s="39">
        <v>396</v>
      </c>
      <c r="BW299" s="39">
        <f t="shared" si="24"/>
        <v>1</v>
      </c>
      <c r="BX299" s="39">
        <f>IF(COUNTIF($C$2:C299,C299)=1,1,0)</f>
        <v>1</v>
      </c>
      <c r="BY299" s="39">
        <f t="shared" si="25"/>
        <v>0</v>
      </c>
      <c r="BZ299" s="39" t="b">
        <f t="shared" si="26"/>
        <v>0</v>
      </c>
      <c r="CA299" s="39" t="b">
        <f t="array" ref="CA299">ISNUMBER(SEARCH("Touch Screen",$AI299))</f>
        <v>0</v>
      </c>
      <c r="CB299" s="39" t="b">
        <f t="array" ref="CB299">ISNUMBER(SEARCH("Occupancy Sensor",$AI299))</f>
        <v>0</v>
      </c>
      <c r="CC299" s="39" t="b">
        <f t="array" ref="CC299">ISNUMBER(SEARCH("Full Network Connectivity",$AI299))</f>
        <v>0</v>
      </c>
      <c r="CD299" s="49">
        <f t="shared" si="27"/>
        <v>28.185299999999998</v>
      </c>
      <c r="CE299" s="50">
        <f t="shared" si="29"/>
        <v>1</v>
      </c>
      <c r="CF299" s="39">
        <f t="shared" si="28"/>
        <v>1</v>
      </c>
      <c r="CG299" s="49">
        <f>IF($BW299=1,($Q299*'2. Monitor Criteria'!$C$4)+('2. Monitor Criteria'!$D$4*'1. Data'!$CE299)+'2. Monitor Criteria'!$C$6,IF('1. Data'!$BW299=2,($Q299*'2. Monitor Criteria'!$C$4)+('2. Monitor Criteria'!$D$4*'1. Data'!$CE299)+'2. Monitor Criteria'!$D$6,IF('1. Data'!$BW299=5,($Q299*'2. Monitor Criteria'!$C$4)+('2. Monitor Criteria'!$D$4*'1. Data'!$CE299)+'2. Monitor Criteria'!$F$6,($Q299*'2. Monitor Criteria'!$C$4)+('2. Monitor Criteria'!$D$4*'1. Data'!$CE299)+'2. Monitor Criteria'!$E$6)))</f>
        <v>30.764900000000004</v>
      </c>
      <c r="CH299" s="51">
        <f>CD299-('2. Monitor Criteria'!$D$4*CE299)</f>
        <v>24.195299999999996</v>
      </c>
      <c r="CI299" s="49">
        <f>IF($BY299=0,CH299,IF($BY299=1,CH299-('2. Monitor Criteria'!$B$10*'1. Data'!CG299),CH299-('2. Monitor Criteria'!$C$10*'1. Data'!CG299)))</f>
        <v>24.195299999999996</v>
      </c>
      <c r="CJ299" s="51">
        <f>IF($CA299=TRUE,CI299-(CG299*'2. Monitor Criteria'!$E$10),CI299)</f>
        <v>24.195299999999996</v>
      </c>
      <c r="CK299" s="51">
        <f>IF($BZ299=TRUE,CJ299-('1. Data'!CG299*'2. Monitor Criteria'!$D$10),CJ299)</f>
        <v>24.195299999999996</v>
      </c>
    </row>
    <row r="300" spans="1:89" s="39" customFormat="1" ht="15.75" customHeight="1" x14ac:dyDescent="0.2">
      <c r="A300" s="39">
        <v>397</v>
      </c>
      <c r="B300" s="46" t="s">
        <v>483</v>
      </c>
      <c r="C300" s="46" t="s">
        <v>1176</v>
      </c>
      <c r="D300" s="47">
        <v>42490</v>
      </c>
      <c r="E300" s="46" t="s">
        <v>658</v>
      </c>
      <c r="F300" s="46" t="s">
        <v>1364</v>
      </c>
      <c r="G300" s="46" t="s">
        <v>1307</v>
      </c>
      <c r="H300" s="46" t="s">
        <v>75</v>
      </c>
      <c r="I300" s="46" t="s">
        <v>88</v>
      </c>
      <c r="J300" s="46" t="s">
        <v>103</v>
      </c>
      <c r="K300" s="46" t="s">
        <v>77</v>
      </c>
      <c r="L300" s="46" t="s">
        <v>103</v>
      </c>
      <c r="M300" s="48">
        <v>600</v>
      </c>
      <c r="N300" s="48">
        <v>10.1</v>
      </c>
      <c r="O300" s="48">
        <v>18</v>
      </c>
      <c r="P300" s="48">
        <v>20.7</v>
      </c>
      <c r="Q300" s="48">
        <v>182.82</v>
      </c>
      <c r="R300" s="48">
        <v>1.78</v>
      </c>
      <c r="S300" s="48">
        <v>1080</v>
      </c>
      <c r="T300" s="48">
        <v>1920</v>
      </c>
      <c r="U300" s="48">
        <v>2.1</v>
      </c>
      <c r="V300" s="48">
        <v>11342</v>
      </c>
      <c r="W300" s="48">
        <v>60</v>
      </c>
      <c r="X300" s="48">
        <v>33.9</v>
      </c>
      <c r="Y300" s="46" t="s">
        <v>78</v>
      </c>
      <c r="Z300" s="46" t="s">
        <v>83</v>
      </c>
      <c r="AA300" s="46"/>
      <c r="AB300" s="46"/>
      <c r="AC300" s="46" t="s">
        <v>81</v>
      </c>
      <c r="AD300" s="46" t="s">
        <v>80</v>
      </c>
      <c r="AE300" s="46" t="s">
        <v>93</v>
      </c>
      <c r="AF300" s="46" t="s">
        <v>103</v>
      </c>
      <c r="AG300" s="46" t="s">
        <v>83</v>
      </c>
      <c r="AH300" s="46" t="s">
        <v>103</v>
      </c>
      <c r="AI300" s="46" t="s">
        <v>83</v>
      </c>
      <c r="AJ300" s="46" t="s">
        <v>83</v>
      </c>
      <c r="AK300" s="46" t="s">
        <v>94</v>
      </c>
      <c r="AL300" s="46" t="s">
        <v>103</v>
      </c>
      <c r="AM300" s="46" t="s">
        <v>83</v>
      </c>
      <c r="AN300" s="46" t="s">
        <v>83</v>
      </c>
      <c r="AO300" s="46" t="s">
        <v>83</v>
      </c>
      <c r="AP300" s="46" t="s">
        <v>91</v>
      </c>
      <c r="AQ300" s="46" t="s">
        <v>103</v>
      </c>
      <c r="AR300" s="46" t="s">
        <v>81</v>
      </c>
      <c r="AS300" s="46" t="s">
        <v>86</v>
      </c>
      <c r="AT300" s="46" t="s">
        <v>103</v>
      </c>
      <c r="AU300" s="48">
        <v>1</v>
      </c>
      <c r="AV300" s="46" t="s">
        <v>81</v>
      </c>
      <c r="AW300" s="46" t="s">
        <v>81</v>
      </c>
      <c r="AX300" s="48">
        <v>180</v>
      </c>
      <c r="AY300" s="48">
        <v>180</v>
      </c>
      <c r="AZ300" s="48">
        <v>150</v>
      </c>
      <c r="BA300" s="48">
        <v>180</v>
      </c>
      <c r="BB300" s="46"/>
      <c r="BC300" s="46"/>
      <c r="BD300" s="48">
        <v>15.07</v>
      </c>
      <c r="BE300" s="46"/>
      <c r="BF300" s="48">
        <v>0.4</v>
      </c>
      <c r="BG300" s="48">
        <v>0.4</v>
      </c>
      <c r="BH300" s="46"/>
      <c r="BI300" s="48">
        <v>0.3</v>
      </c>
      <c r="BJ300" s="48">
        <v>48.47</v>
      </c>
      <c r="BK300" s="48">
        <v>48.47</v>
      </c>
      <c r="BL300" s="48">
        <v>49.8</v>
      </c>
      <c r="BM300" s="46"/>
      <c r="BN300" s="46"/>
      <c r="BO300" s="48">
        <v>0.3</v>
      </c>
      <c r="BP300" s="48">
        <v>0.4</v>
      </c>
      <c r="BQ300" s="48">
        <v>0.4</v>
      </c>
      <c r="BR300" s="48">
        <v>15.2</v>
      </c>
      <c r="BS300" s="48">
        <v>48.89</v>
      </c>
      <c r="BT300" s="46"/>
      <c r="BU300" s="48">
        <v>0</v>
      </c>
      <c r="BV300" s="39">
        <v>397</v>
      </c>
      <c r="BW300" s="39">
        <f t="shared" si="24"/>
        <v>2</v>
      </c>
      <c r="BX300" s="39">
        <f>IF(COUNTIF($C$2:C300,C300)=1,1,0)</f>
        <v>1</v>
      </c>
      <c r="BY300" s="39">
        <f t="shared" si="25"/>
        <v>0</v>
      </c>
      <c r="BZ300" s="39" t="b">
        <f t="shared" si="26"/>
        <v>0</v>
      </c>
      <c r="CA300" s="39" t="b">
        <f t="array" ref="CA300">ISNUMBER(SEARCH("Touch Screen",$AI300))</f>
        <v>0</v>
      </c>
      <c r="CB300" s="39" t="b">
        <f t="array" ref="CB300">ISNUMBER(SEARCH("Occupancy Sensor",$AI300))</f>
        <v>0</v>
      </c>
      <c r="CC300" s="39" t="b">
        <f t="array" ref="CC300">ISNUMBER(SEARCH("Full Network Connectivity",$AI300))</f>
        <v>0</v>
      </c>
      <c r="CD300" s="49">
        <f t="shared" si="27"/>
        <v>48.482219999999998</v>
      </c>
      <c r="CE300" s="50">
        <f t="shared" si="29"/>
        <v>2.1</v>
      </c>
      <c r="CF300" s="39">
        <f t="shared" si="28"/>
        <v>2</v>
      </c>
      <c r="CG300" s="49">
        <f>IF($BW300=1,($Q300*'2. Monitor Criteria'!$C$4)+('2. Monitor Criteria'!$D$4*'1. Data'!$CE300)+'2. Monitor Criteria'!$C$6,IF('1. Data'!$BW300=2,($Q300*'2. Monitor Criteria'!$C$4)+('2. Monitor Criteria'!$D$4*'1. Data'!$CE300)+'2. Monitor Criteria'!$D$6,IF('1. Data'!$BW300=5,($Q300*'2. Monitor Criteria'!$C$4)+('2. Monitor Criteria'!$D$4*'1. Data'!$CE300)+'2. Monitor Criteria'!$F$6,($Q300*'2. Monitor Criteria'!$C$4)+('2. Monitor Criteria'!$D$4*'1. Data'!$CE300)+'2. Monitor Criteria'!$E$6)))</f>
        <v>40.875860000000003</v>
      </c>
      <c r="CH300" s="51">
        <f>CD300-('2. Monitor Criteria'!$D$4*CE300)</f>
        <v>40.103219999999993</v>
      </c>
      <c r="CI300" s="49">
        <f>IF($BY300=0,CH300,IF($BY300=1,CH300-('2. Monitor Criteria'!$B$10*'1. Data'!CG300),CH300-('2. Monitor Criteria'!$C$10*'1. Data'!CG300)))</f>
        <v>40.103219999999993</v>
      </c>
      <c r="CJ300" s="51">
        <f>IF($CA300=TRUE,CI300-(CG300*'2. Monitor Criteria'!$E$10),CI300)</f>
        <v>40.103219999999993</v>
      </c>
      <c r="CK300" s="51">
        <f>IF($BZ300=TRUE,CJ300-('1. Data'!CG300*'2. Monitor Criteria'!$D$10),CJ300)</f>
        <v>40.103219999999993</v>
      </c>
    </row>
    <row r="301" spans="1:89" s="39" customFormat="1" ht="15.75" customHeight="1" x14ac:dyDescent="0.2">
      <c r="A301" s="39">
        <v>398</v>
      </c>
      <c r="B301" s="46" t="s">
        <v>483</v>
      </c>
      <c r="C301" s="46" t="s">
        <v>555</v>
      </c>
      <c r="D301" s="47">
        <v>42374</v>
      </c>
      <c r="E301" s="46" t="s">
        <v>74</v>
      </c>
      <c r="F301" s="46" t="s">
        <v>106</v>
      </c>
      <c r="G301" s="46" t="s">
        <v>1307</v>
      </c>
      <c r="H301" s="46" t="s">
        <v>75</v>
      </c>
      <c r="I301" s="46" t="s">
        <v>88</v>
      </c>
      <c r="J301" s="46" t="s">
        <v>103</v>
      </c>
      <c r="K301" s="46" t="s">
        <v>77</v>
      </c>
      <c r="L301" s="46" t="s">
        <v>103</v>
      </c>
      <c r="M301" s="48">
        <v>600</v>
      </c>
      <c r="N301" s="48">
        <v>10.6</v>
      </c>
      <c r="O301" s="48">
        <v>18.8</v>
      </c>
      <c r="P301" s="48">
        <v>21.5</v>
      </c>
      <c r="Q301" s="48">
        <v>198.21</v>
      </c>
      <c r="R301" s="48">
        <v>1.78</v>
      </c>
      <c r="S301" s="48">
        <v>1080</v>
      </c>
      <c r="T301" s="48">
        <v>1920</v>
      </c>
      <c r="U301" s="48">
        <v>2.1</v>
      </c>
      <c r="V301" s="48">
        <v>10461</v>
      </c>
      <c r="W301" s="48">
        <v>60</v>
      </c>
      <c r="X301" s="48">
        <v>32.4</v>
      </c>
      <c r="Y301" s="46" t="s">
        <v>114</v>
      </c>
      <c r="Z301" s="46" t="s">
        <v>83</v>
      </c>
      <c r="AA301" s="46"/>
      <c r="AB301" s="46"/>
      <c r="AC301" s="46" t="s">
        <v>81</v>
      </c>
      <c r="AD301" s="46" t="s">
        <v>80</v>
      </c>
      <c r="AE301" s="46" t="s">
        <v>93</v>
      </c>
      <c r="AF301" s="46" t="s">
        <v>103</v>
      </c>
      <c r="AG301" s="46" t="s">
        <v>83</v>
      </c>
      <c r="AH301" s="46" t="s">
        <v>103</v>
      </c>
      <c r="AI301" s="46" t="s">
        <v>83</v>
      </c>
      <c r="AJ301" s="46" t="s">
        <v>83</v>
      </c>
      <c r="AK301" s="46" t="s">
        <v>94</v>
      </c>
      <c r="AL301" s="46" t="s">
        <v>103</v>
      </c>
      <c r="AM301" s="46" t="s">
        <v>83</v>
      </c>
      <c r="AN301" s="46" t="s">
        <v>83</v>
      </c>
      <c r="AO301" s="46" t="s">
        <v>83</v>
      </c>
      <c r="AP301" s="46" t="s">
        <v>91</v>
      </c>
      <c r="AQ301" s="46" t="s">
        <v>103</v>
      </c>
      <c r="AR301" s="46" t="s">
        <v>81</v>
      </c>
      <c r="AS301" s="46" t="s">
        <v>86</v>
      </c>
      <c r="AT301" s="46" t="s">
        <v>103</v>
      </c>
      <c r="AU301" s="48">
        <v>0</v>
      </c>
      <c r="AV301" s="46" t="s">
        <v>81</v>
      </c>
      <c r="AW301" s="46" t="s">
        <v>80</v>
      </c>
      <c r="AX301" s="48">
        <v>200</v>
      </c>
      <c r="AY301" s="48">
        <v>208</v>
      </c>
      <c r="AZ301" s="48">
        <v>184</v>
      </c>
      <c r="BA301" s="48">
        <v>200</v>
      </c>
      <c r="BB301" s="46"/>
      <c r="BC301" s="46"/>
      <c r="BD301" s="48">
        <v>12.8</v>
      </c>
      <c r="BE301" s="46"/>
      <c r="BF301" s="48">
        <v>0.19</v>
      </c>
      <c r="BG301" s="46"/>
      <c r="BH301" s="46"/>
      <c r="BI301" s="48">
        <v>0.14000000000000001</v>
      </c>
      <c r="BJ301" s="48">
        <v>40.33</v>
      </c>
      <c r="BK301" s="48">
        <v>40.299999999999997</v>
      </c>
      <c r="BL301" s="48">
        <v>50.62</v>
      </c>
      <c r="BM301" s="46"/>
      <c r="BN301" s="46"/>
      <c r="BO301" s="48">
        <v>0.19</v>
      </c>
      <c r="BP301" s="48">
        <v>0.27</v>
      </c>
      <c r="BQ301" s="46"/>
      <c r="BR301" s="48">
        <v>13</v>
      </c>
      <c r="BS301" s="48">
        <v>41.4</v>
      </c>
      <c r="BT301" s="46"/>
      <c r="BU301" s="48">
        <v>0</v>
      </c>
      <c r="BV301" s="39">
        <v>398</v>
      </c>
      <c r="BW301" s="39">
        <f t="shared" si="24"/>
        <v>2</v>
      </c>
      <c r="BX301" s="39">
        <f>IF(COUNTIF($C$2:C301,C301)=1,1,0)</f>
        <v>1</v>
      </c>
      <c r="BY301" s="39">
        <f t="shared" si="25"/>
        <v>0</v>
      </c>
      <c r="BZ301" s="39" t="b">
        <f t="shared" si="26"/>
        <v>0</v>
      </c>
      <c r="CA301" s="39" t="b">
        <f t="array" ref="CA301">ISNUMBER(SEARCH("Touch Screen",$AI301))</f>
        <v>0</v>
      </c>
      <c r="CB301" s="39" t="b">
        <f t="array" ref="CB301">ISNUMBER(SEARCH("Occupancy Sensor",$AI301))</f>
        <v>0</v>
      </c>
      <c r="CC301" s="39" t="b">
        <f t="array" ref="CC301">ISNUMBER(SEARCH("Full Network Connectivity",$AI301))</f>
        <v>0</v>
      </c>
      <c r="CD301" s="49">
        <f t="shared" si="27"/>
        <v>40.326659999999997</v>
      </c>
      <c r="CE301" s="50">
        <f t="shared" si="29"/>
        <v>2.1</v>
      </c>
      <c r="CF301" s="39">
        <f t="shared" si="28"/>
        <v>2</v>
      </c>
      <c r="CG301" s="49">
        <f>IF($BW301=1,($Q301*'2. Monitor Criteria'!$C$4)+('2. Monitor Criteria'!$D$4*'1. Data'!$CE301)+'2. Monitor Criteria'!$C$6,IF('1. Data'!$BW301=2,($Q301*'2. Monitor Criteria'!$C$4)+('2. Monitor Criteria'!$D$4*'1. Data'!$CE301)+'2. Monitor Criteria'!$D$6,IF('1. Data'!$BW301=5,($Q301*'2. Monitor Criteria'!$C$4)+('2. Monitor Criteria'!$D$4*'1. Data'!$CE301)+'2. Monitor Criteria'!$F$6,($Q301*'2. Monitor Criteria'!$C$4)+('2. Monitor Criteria'!$D$4*'1. Data'!$CE301)+'2. Monitor Criteria'!$E$6)))</f>
        <v>42.768830000000001</v>
      </c>
      <c r="CH301" s="51">
        <f>CD301-('2. Monitor Criteria'!$D$4*CE301)</f>
        <v>31.947659999999996</v>
      </c>
      <c r="CI301" s="49">
        <f>IF($BY301=0,CH301,IF($BY301=1,CH301-('2. Monitor Criteria'!$B$10*'1. Data'!CG301),CH301-('2. Monitor Criteria'!$C$10*'1. Data'!CG301)))</f>
        <v>31.947659999999996</v>
      </c>
      <c r="CJ301" s="51">
        <f>IF($CA301=TRUE,CI301-(CG301*'2. Monitor Criteria'!$E$10),CI301)</f>
        <v>31.947659999999996</v>
      </c>
      <c r="CK301" s="51">
        <f>IF($BZ301=TRUE,CJ301-('1. Data'!CG301*'2. Monitor Criteria'!$D$10),CJ301)</f>
        <v>31.947659999999996</v>
      </c>
    </row>
    <row r="302" spans="1:89" s="39" customFormat="1" ht="15.75" customHeight="1" x14ac:dyDescent="0.2">
      <c r="A302" s="39">
        <v>399</v>
      </c>
      <c r="B302" s="46" t="s">
        <v>483</v>
      </c>
      <c r="C302" s="46" t="s">
        <v>556</v>
      </c>
      <c r="D302" s="47">
        <v>42520</v>
      </c>
      <c r="E302" s="46" t="s">
        <v>74</v>
      </c>
      <c r="F302" s="46"/>
      <c r="G302" s="46" t="s">
        <v>1307</v>
      </c>
      <c r="H302" s="46" t="s">
        <v>75</v>
      </c>
      <c r="I302" s="46" t="s">
        <v>88</v>
      </c>
      <c r="J302" s="46"/>
      <c r="K302" s="46" t="s">
        <v>77</v>
      </c>
      <c r="L302" s="46"/>
      <c r="M302" s="48">
        <v>1</v>
      </c>
      <c r="N302" s="48">
        <v>20.9</v>
      </c>
      <c r="O302" s="48">
        <v>11.8</v>
      </c>
      <c r="P302" s="48">
        <v>24</v>
      </c>
      <c r="Q302" s="48">
        <v>246.17</v>
      </c>
      <c r="R302" s="48">
        <v>1.78</v>
      </c>
      <c r="S302" s="48">
        <v>1920</v>
      </c>
      <c r="T302" s="48">
        <v>1080</v>
      </c>
      <c r="U302" s="48">
        <v>2.1</v>
      </c>
      <c r="V302" s="48">
        <v>8423</v>
      </c>
      <c r="W302" s="48">
        <v>60</v>
      </c>
      <c r="X302" s="48">
        <v>0</v>
      </c>
      <c r="Y302" s="46" t="s">
        <v>78</v>
      </c>
      <c r="Z302" s="46" t="s">
        <v>83</v>
      </c>
      <c r="AA302" s="46"/>
      <c r="AB302" s="46"/>
      <c r="AC302" s="46" t="s">
        <v>81</v>
      </c>
      <c r="AD302" s="46" t="s">
        <v>81</v>
      </c>
      <c r="AE302" s="46" t="s">
        <v>162</v>
      </c>
      <c r="AF302" s="46"/>
      <c r="AG302" s="46" t="s">
        <v>83</v>
      </c>
      <c r="AH302" s="46"/>
      <c r="AI302" s="46" t="s">
        <v>83</v>
      </c>
      <c r="AJ302" s="46" t="s">
        <v>83</v>
      </c>
      <c r="AK302" s="46" t="s">
        <v>94</v>
      </c>
      <c r="AL302" s="46"/>
      <c r="AM302" s="46" t="s">
        <v>83</v>
      </c>
      <c r="AN302" s="46" t="s">
        <v>83</v>
      </c>
      <c r="AO302" s="46" t="s">
        <v>83</v>
      </c>
      <c r="AP302" s="46" t="s">
        <v>91</v>
      </c>
      <c r="AQ302" s="46"/>
      <c r="AR302" s="46" t="s">
        <v>81</v>
      </c>
      <c r="AS302" s="46" t="s">
        <v>86</v>
      </c>
      <c r="AT302" s="46"/>
      <c r="AU302" s="48">
        <v>0</v>
      </c>
      <c r="AV302" s="46" t="s">
        <v>81</v>
      </c>
      <c r="AW302" s="46" t="s">
        <v>80</v>
      </c>
      <c r="AX302" s="48">
        <v>250</v>
      </c>
      <c r="AY302" s="48">
        <v>281.7</v>
      </c>
      <c r="AZ302" s="48">
        <v>240.4</v>
      </c>
      <c r="BA302" s="48">
        <v>200</v>
      </c>
      <c r="BB302" s="46"/>
      <c r="BC302" s="46"/>
      <c r="BD302" s="48">
        <v>15.03</v>
      </c>
      <c r="BE302" s="46"/>
      <c r="BF302" s="48">
        <v>0.24</v>
      </c>
      <c r="BG302" s="46"/>
      <c r="BH302" s="46"/>
      <c r="BI302" s="48">
        <v>0.11</v>
      </c>
      <c r="BJ302" s="48">
        <v>47.44</v>
      </c>
      <c r="BK302" s="46"/>
      <c r="BL302" s="48">
        <v>54.94</v>
      </c>
      <c r="BM302" s="46"/>
      <c r="BN302" s="46"/>
      <c r="BO302" s="48">
        <v>0.17</v>
      </c>
      <c r="BP302" s="48">
        <v>0.3</v>
      </c>
      <c r="BQ302" s="46"/>
      <c r="BR302" s="48">
        <v>15.19</v>
      </c>
      <c r="BS302" s="48">
        <v>48.28</v>
      </c>
      <c r="BT302" s="46"/>
      <c r="BU302" s="48">
        <v>0</v>
      </c>
      <c r="BV302" s="39">
        <v>399</v>
      </c>
      <c r="BW302" s="39">
        <f t="shared" si="24"/>
        <v>3</v>
      </c>
      <c r="BX302" s="39">
        <f>IF(COUNTIF($C$2:C302,C302)=1,1,0)</f>
        <v>1</v>
      </c>
      <c r="BY302" s="39">
        <f t="shared" si="25"/>
        <v>0</v>
      </c>
      <c r="BZ302" s="39" t="b">
        <f t="shared" si="26"/>
        <v>0</v>
      </c>
      <c r="CA302" s="39" t="b">
        <f t="array" ref="CA302">ISNUMBER(SEARCH("Touch Screen",$AI302))</f>
        <v>0</v>
      </c>
      <c r="CB302" s="39" t="b">
        <f t="array" ref="CB302">ISNUMBER(SEARCH("Occupancy Sensor",$AI302))</f>
        <v>0</v>
      </c>
      <c r="CC302" s="39" t="b">
        <f t="array" ref="CC302">ISNUMBER(SEARCH("Full Network Connectivity",$AI302))</f>
        <v>0</v>
      </c>
      <c r="CD302" s="49">
        <f t="shared" si="27"/>
        <v>47.448539999999994</v>
      </c>
      <c r="CE302" s="50">
        <f t="shared" si="29"/>
        <v>2.1</v>
      </c>
      <c r="CF302" s="39">
        <f t="shared" si="28"/>
        <v>3</v>
      </c>
      <c r="CG302" s="49">
        <f>IF($BW302=1,($Q302*'2. Monitor Criteria'!$C$4)+('2. Monitor Criteria'!$D$4*'1. Data'!$CE302)+'2. Monitor Criteria'!$C$6,IF('1. Data'!$BW302=2,($Q302*'2. Monitor Criteria'!$C$4)+('2. Monitor Criteria'!$D$4*'1. Data'!$CE302)+'2. Monitor Criteria'!$D$6,IF('1. Data'!$BW302=5,($Q302*'2. Monitor Criteria'!$C$4)+('2. Monitor Criteria'!$D$4*'1. Data'!$CE302)+'2. Monitor Criteria'!$F$6,($Q302*'2. Monitor Criteria'!$C$4)+('2. Monitor Criteria'!$D$4*'1. Data'!$CE302)+'2. Monitor Criteria'!$E$6)))</f>
        <v>47.137910000000005</v>
      </c>
      <c r="CH302" s="51">
        <f>CD302-('2. Monitor Criteria'!$D$4*CE302)</f>
        <v>39.069539999999989</v>
      </c>
      <c r="CI302" s="49">
        <f>IF($BY302=0,CH302,IF($BY302=1,CH302-('2. Monitor Criteria'!$B$10*'1. Data'!CG302),CH302-('2. Monitor Criteria'!$C$10*'1. Data'!CG302)))</f>
        <v>39.069539999999989</v>
      </c>
      <c r="CJ302" s="51">
        <f>IF($CA302=TRUE,CI302-(CG302*'2. Monitor Criteria'!$E$10),CI302)</f>
        <v>39.069539999999989</v>
      </c>
      <c r="CK302" s="51">
        <f>IF($BZ302=TRUE,CJ302-('1. Data'!CG302*'2. Monitor Criteria'!$D$10),CJ302)</f>
        <v>39.069539999999989</v>
      </c>
    </row>
    <row r="303" spans="1:89" s="39" customFormat="1" ht="15.75" customHeight="1" x14ac:dyDescent="0.2">
      <c r="A303" s="39">
        <v>400</v>
      </c>
      <c r="B303" s="46" t="s">
        <v>483</v>
      </c>
      <c r="C303" s="46" t="s">
        <v>557</v>
      </c>
      <c r="D303" s="47">
        <v>42545</v>
      </c>
      <c r="E303" s="46" t="s">
        <v>74</v>
      </c>
      <c r="F303" s="46"/>
      <c r="G303" s="46" t="s">
        <v>1307</v>
      </c>
      <c r="H303" s="46" t="s">
        <v>75</v>
      </c>
      <c r="I303" s="46" t="s">
        <v>141</v>
      </c>
      <c r="J303" s="46"/>
      <c r="K303" s="46" t="s">
        <v>77</v>
      </c>
      <c r="L303" s="46"/>
      <c r="M303" s="48">
        <v>500</v>
      </c>
      <c r="N303" s="48">
        <v>11.7</v>
      </c>
      <c r="O303" s="48">
        <v>20.7</v>
      </c>
      <c r="P303" s="48">
        <v>23.8</v>
      </c>
      <c r="Q303" s="48">
        <v>242.18</v>
      </c>
      <c r="R303" s="48">
        <v>1.78</v>
      </c>
      <c r="S303" s="48">
        <v>1080</v>
      </c>
      <c r="T303" s="48">
        <v>1920</v>
      </c>
      <c r="U303" s="48">
        <v>2.1</v>
      </c>
      <c r="V303" s="48">
        <v>8562</v>
      </c>
      <c r="W303" s="48">
        <v>60</v>
      </c>
      <c r="X303" s="48">
        <v>32.200000000000003</v>
      </c>
      <c r="Y303" s="46" t="s">
        <v>78</v>
      </c>
      <c r="Z303" s="46" t="s">
        <v>83</v>
      </c>
      <c r="AA303" s="46"/>
      <c r="AB303" s="46"/>
      <c r="AC303" s="46" t="s">
        <v>81</v>
      </c>
      <c r="AD303" s="46" t="s">
        <v>80</v>
      </c>
      <c r="AE303" s="46" t="s">
        <v>89</v>
      </c>
      <c r="AF303" s="46"/>
      <c r="AG303" s="46" t="s">
        <v>83</v>
      </c>
      <c r="AH303" s="46"/>
      <c r="AI303" s="46" t="s">
        <v>83</v>
      </c>
      <c r="AJ303" s="46" t="s">
        <v>83</v>
      </c>
      <c r="AK303" s="46" t="s">
        <v>90</v>
      </c>
      <c r="AL303" s="46"/>
      <c r="AM303" s="46" t="s">
        <v>83</v>
      </c>
      <c r="AN303" s="46" t="s">
        <v>83</v>
      </c>
      <c r="AO303" s="46" t="s">
        <v>83</v>
      </c>
      <c r="AP303" s="46" t="s">
        <v>91</v>
      </c>
      <c r="AQ303" s="46"/>
      <c r="AR303" s="46" t="s">
        <v>81</v>
      </c>
      <c r="AS303" s="46" t="s">
        <v>86</v>
      </c>
      <c r="AT303" s="46"/>
      <c r="AU303" s="48">
        <v>1</v>
      </c>
      <c r="AV303" s="46" t="s">
        <v>81</v>
      </c>
      <c r="AW303" s="46" t="s">
        <v>80</v>
      </c>
      <c r="AX303" s="48">
        <v>250</v>
      </c>
      <c r="AY303" s="48">
        <v>311.8</v>
      </c>
      <c r="AZ303" s="48">
        <v>258.60000000000002</v>
      </c>
      <c r="BA303" s="48">
        <v>202</v>
      </c>
      <c r="BB303" s="46"/>
      <c r="BC303" s="46"/>
      <c r="BD303" s="48">
        <v>16.73</v>
      </c>
      <c r="BE303" s="46"/>
      <c r="BF303" s="48">
        <v>0.24</v>
      </c>
      <c r="BG303" s="46"/>
      <c r="BH303" s="46"/>
      <c r="BI303" s="48">
        <v>0.11</v>
      </c>
      <c r="BJ303" s="48">
        <v>52.66</v>
      </c>
      <c r="BK303" s="48">
        <v>52.66</v>
      </c>
      <c r="BL303" s="48">
        <v>54.15</v>
      </c>
      <c r="BM303" s="46"/>
      <c r="BN303" s="46"/>
      <c r="BO303" s="48">
        <v>0.18</v>
      </c>
      <c r="BP303" s="48">
        <v>0.32</v>
      </c>
      <c r="BQ303" s="46"/>
      <c r="BR303" s="48">
        <v>16.66</v>
      </c>
      <c r="BS303" s="48">
        <v>52.87</v>
      </c>
      <c r="BT303" s="46"/>
      <c r="BU303" s="48">
        <v>0</v>
      </c>
      <c r="BV303" s="39">
        <v>400</v>
      </c>
      <c r="BW303" s="39">
        <f t="shared" si="24"/>
        <v>3</v>
      </c>
      <c r="BX303" s="39">
        <f>IF(COUNTIF($C$2:C303,C303)=1,1,0)</f>
        <v>1</v>
      </c>
      <c r="BY303" s="39">
        <f t="shared" si="25"/>
        <v>0</v>
      </c>
      <c r="BZ303" s="39" t="b">
        <f t="shared" si="26"/>
        <v>0</v>
      </c>
      <c r="CA303" s="39" t="b">
        <f t="array" ref="CA303">ISNUMBER(SEARCH("Touch Screen",$AI303))</f>
        <v>0</v>
      </c>
      <c r="CB303" s="39" t="b">
        <f t="array" ref="CB303">ISNUMBER(SEARCH("Occupancy Sensor",$AI303))</f>
        <v>0</v>
      </c>
      <c r="CC303" s="39" t="b">
        <f t="array" ref="CC303">ISNUMBER(SEARCH("Full Network Connectivity",$AI303))</f>
        <v>0</v>
      </c>
      <c r="CD303" s="49">
        <f t="shared" si="27"/>
        <v>52.660739999999997</v>
      </c>
      <c r="CE303" s="50">
        <f t="shared" si="29"/>
        <v>2.1</v>
      </c>
      <c r="CF303" s="39">
        <f t="shared" si="28"/>
        <v>3</v>
      </c>
      <c r="CG303" s="49">
        <f>IF($BW303=1,($Q303*'2. Monitor Criteria'!$C$4)+('2. Monitor Criteria'!$D$4*'1. Data'!$CE303)+'2. Monitor Criteria'!$C$6,IF('1. Data'!$BW303=2,($Q303*'2. Monitor Criteria'!$C$4)+('2. Monitor Criteria'!$D$4*'1. Data'!$CE303)+'2. Monitor Criteria'!$D$6,IF('1. Data'!$BW303=5,($Q303*'2. Monitor Criteria'!$C$4)+('2. Monitor Criteria'!$D$4*'1. Data'!$CE303)+'2. Monitor Criteria'!$F$6,($Q303*'2. Monitor Criteria'!$C$4)+('2. Monitor Criteria'!$D$4*'1. Data'!$CE303)+'2. Monitor Criteria'!$E$6)))</f>
        <v>46.647140000000007</v>
      </c>
      <c r="CH303" s="51">
        <f>CD303-('2. Monitor Criteria'!$D$4*CE303)</f>
        <v>44.281739999999999</v>
      </c>
      <c r="CI303" s="49">
        <f>IF($BY303=0,CH303,IF($BY303=1,CH303-('2. Monitor Criteria'!$B$10*'1. Data'!CG303),CH303-('2. Monitor Criteria'!$C$10*'1. Data'!CG303)))</f>
        <v>44.281739999999999</v>
      </c>
      <c r="CJ303" s="51">
        <f>IF($CA303=TRUE,CI303-(CG303*'2. Monitor Criteria'!$E$10),CI303)</f>
        <v>44.281739999999999</v>
      </c>
      <c r="CK303" s="51">
        <f>IF($BZ303=TRUE,CJ303-('1. Data'!CG303*'2. Monitor Criteria'!$D$10),CJ303)</f>
        <v>44.281739999999999</v>
      </c>
    </row>
    <row r="304" spans="1:89" s="39" customFormat="1" ht="15.75" customHeight="1" x14ac:dyDescent="0.2">
      <c r="A304" s="39">
        <v>401</v>
      </c>
      <c r="B304" s="46" t="s">
        <v>483</v>
      </c>
      <c r="C304" s="46" t="s">
        <v>558</v>
      </c>
      <c r="D304" s="47">
        <v>42170</v>
      </c>
      <c r="E304" s="46" t="s">
        <v>74</v>
      </c>
      <c r="F304" s="46" t="s">
        <v>103</v>
      </c>
      <c r="G304" s="46" t="s">
        <v>1307</v>
      </c>
      <c r="H304" s="46" t="s">
        <v>75</v>
      </c>
      <c r="I304" s="46" t="s">
        <v>76</v>
      </c>
      <c r="J304" s="46" t="s">
        <v>103</v>
      </c>
      <c r="K304" s="46" t="s">
        <v>77</v>
      </c>
      <c r="L304" s="46" t="s">
        <v>103</v>
      </c>
      <c r="M304" s="48">
        <v>1000</v>
      </c>
      <c r="N304" s="48">
        <v>13.2</v>
      </c>
      <c r="O304" s="48">
        <v>23.5</v>
      </c>
      <c r="P304" s="48">
        <v>27</v>
      </c>
      <c r="Q304" s="48">
        <v>311.67</v>
      </c>
      <c r="R304" s="48">
        <v>1.78</v>
      </c>
      <c r="S304" s="48">
        <v>1080</v>
      </c>
      <c r="T304" s="48">
        <v>1920</v>
      </c>
      <c r="U304" s="48">
        <v>2.1</v>
      </c>
      <c r="V304" s="48">
        <v>6653</v>
      </c>
      <c r="W304" s="48">
        <v>60</v>
      </c>
      <c r="X304" s="48">
        <v>32.200000000000003</v>
      </c>
      <c r="Y304" s="46" t="s">
        <v>83</v>
      </c>
      <c r="Z304" s="46" t="s">
        <v>83</v>
      </c>
      <c r="AA304" s="46"/>
      <c r="AB304" s="46"/>
      <c r="AC304" s="46" t="s">
        <v>81</v>
      </c>
      <c r="AD304" s="46" t="s">
        <v>80</v>
      </c>
      <c r="AE304" s="46" t="s">
        <v>108</v>
      </c>
      <c r="AF304" s="46" t="s">
        <v>103</v>
      </c>
      <c r="AG304" s="46" t="s">
        <v>83</v>
      </c>
      <c r="AH304" s="46" t="s">
        <v>103</v>
      </c>
      <c r="AI304" s="46" t="s">
        <v>83</v>
      </c>
      <c r="AJ304" s="46" t="s">
        <v>83</v>
      </c>
      <c r="AK304" s="46" t="s">
        <v>90</v>
      </c>
      <c r="AL304" s="46" t="s">
        <v>103</v>
      </c>
      <c r="AM304" s="46" t="s">
        <v>83</v>
      </c>
      <c r="AN304" s="46" t="s">
        <v>83</v>
      </c>
      <c r="AO304" s="46" t="s">
        <v>83</v>
      </c>
      <c r="AP304" s="46" t="s">
        <v>91</v>
      </c>
      <c r="AQ304" s="46" t="s">
        <v>103</v>
      </c>
      <c r="AR304" s="46" t="s">
        <v>81</v>
      </c>
      <c r="AS304" s="46" t="s">
        <v>86</v>
      </c>
      <c r="AT304" s="46" t="s">
        <v>103</v>
      </c>
      <c r="AU304" s="48">
        <v>0</v>
      </c>
      <c r="AV304" s="46" t="s">
        <v>81</v>
      </c>
      <c r="AW304" s="46" t="s">
        <v>81</v>
      </c>
      <c r="AX304" s="48">
        <v>250</v>
      </c>
      <c r="AY304" s="48">
        <v>248.3</v>
      </c>
      <c r="AZ304" s="48">
        <v>176.8</v>
      </c>
      <c r="BA304" s="48">
        <v>200</v>
      </c>
      <c r="BB304" s="46"/>
      <c r="BC304" s="46"/>
      <c r="BD304" s="48">
        <v>19.579999999999998</v>
      </c>
      <c r="BE304" s="46"/>
      <c r="BF304" s="48">
        <v>0.22</v>
      </c>
      <c r="BG304" s="46"/>
      <c r="BH304" s="46"/>
      <c r="BI304" s="48">
        <v>0.15</v>
      </c>
      <c r="BJ304" s="48">
        <v>61.25</v>
      </c>
      <c r="BK304" s="48">
        <v>61.25</v>
      </c>
      <c r="BL304" s="48">
        <v>64</v>
      </c>
      <c r="BM304" s="46"/>
      <c r="BN304" s="46"/>
      <c r="BO304" s="48">
        <v>0.18</v>
      </c>
      <c r="BP304" s="48">
        <v>0.25</v>
      </c>
      <c r="BQ304" s="46"/>
      <c r="BR304" s="48">
        <v>19.670000000000002</v>
      </c>
      <c r="BS304" s="48">
        <v>61.71</v>
      </c>
      <c r="BT304" s="46"/>
      <c r="BU304" s="48">
        <v>0</v>
      </c>
      <c r="BV304" s="39">
        <v>401</v>
      </c>
      <c r="BW304" s="39">
        <f t="shared" si="24"/>
        <v>4</v>
      </c>
      <c r="BX304" s="39">
        <f>IF(COUNTIF($C$2:C304,C304)=1,1,0)</f>
        <v>1</v>
      </c>
      <c r="BY304" s="39">
        <f t="shared" si="25"/>
        <v>0</v>
      </c>
      <c r="BZ304" s="39" t="b">
        <f t="shared" si="26"/>
        <v>0</v>
      </c>
      <c r="CA304" s="39" t="b">
        <f t="array" ref="CA304">ISNUMBER(SEARCH("Touch Screen",$AI304))</f>
        <v>0</v>
      </c>
      <c r="CB304" s="39" t="b">
        <f t="array" ref="CB304">ISNUMBER(SEARCH("Occupancy Sensor",$AI304))</f>
        <v>0</v>
      </c>
      <c r="CC304" s="39" t="b">
        <f t="array" ref="CC304">ISNUMBER(SEARCH("Full Network Connectivity",$AI304))</f>
        <v>0</v>
      </c>
      <c r="CD304" s="49">
        <f t="shared" si="27"/>
        <v>61.284959999999984</v>
      </c>
      <c r="CE304" s="50">
        <f t="shared" si="29"/>
        <v>2.1</v>
      </c>
      <c r="CF304" s="39">
        <f t="shared" si="28"/>
        <v>4</v>
      </c>
      <c r="CG304" s="49">
        <f>IF($BW304=1,($Q304*'2. Monitor Criteria'!$C$4)+('2. Monitor Criteria'!$D$4*'1. Data'!$CE304)+'2. Monitor Criteria'!$C$6,IF('1. Data'!$BW304=2,($Q304*'2. Monitor Criteria'!$C$4)+('2. Monitor Criteria'!$D$4*'1. Data'!$CE304)+'2. Monitor Criteria'!$D$6,IF('1. Data'!$BW304=5,($Q304*'2. Monitor Criteria'!$C$4)+('2. Monitor Criteria'!$D$4*'1. Data'!$CE304)+'2. Monitor Criteria'!$F$6,($Q304*'2. Monitor Criteria'!$C$4)+('2. Monitor Criteria'!$D$4*'1. Data'!$CE304)+'2. Monitor Criteria'!$E$6)))</f>
        <v>55.194410000000005</v>
      </c>
      <c r="CH304" s="51">
        <f>CD304-('2. Monitor Criteria'!$D$4*CE304)</f>
        <v>52.905959999999979</v>
      </c>
      <c r="CI304" s="49">
        <f>IF($BY304=0,CH304,IF($BY304=1,CH304-('2. Monitor Criteria'!$B$10*'1. Data'!CG304),CH304-('2. Monitor Criteria'!$C$10*'1. Data'!CG304)))</f>
        <v>52.905959999999979</v>
      </c>
      <c r="CJ304" s="51">
        <f>IF($CA304=TRUE,CI304-(CG304*'2. Monitor Criteria'!$E$10),CI304)</f>
        <v>52.905959999999979</v>
      </c>
      <c r="CK304" s="51">
        <f>IF($BZ304=TRUE,CJ304-('1. Data'!CG304*'2. Monitor Criteria'!$D$10),CJ304)</f>
        <v>52.905959999999979</v>
      </c>
    </row>
    <row r="305" spans="1:89" s="39" customFormat="1" ht="15.75" customHeight="1" x14ac:dyDescent="0.2">
      <c r="A305" s="39">
        <v>402</v>
      </c>
      <c r="B305" s="46" t="s">
        <v>483</v>
      </c>
      <c r="C305" s="46" t="s">
        <v>559</v>
      </c>
      <c r="D305" s="47">
        <v>42799</v>
      </c>
      <c r="E305" s="46" t="s">
        <v>74</v>
      </c>
      <c r="F305" s="46" t="s">
        <v>103</v>
      </c>
      <c r="G305" s="46" t="s">
        <v>1307</v>
      </c>
      <c r="H305" s="46" t="s">
        <v>75</v>
      </c>
      <c r="I305" s="46" t="s">
        <v>76</v>
      </c>
      <c r="J305" s="46" t="s">
        <v>103</v>
      </c>
      <c r="K305" s="46" t="s">
        <v>77</v>
      </c>
      <c r="L305" s="46" t="s">
        <v>103</v>
      </c>
      <c r="M305" s="48">
        <v>1200</v>
      </c>
      <c r="N305" s="48">
        <v>15.5</v>
      </c>
      <c r="O305" s="48">
        <v>27.5</v>
      </c>
      <c r="P305" s="48">
        <v>32</v>
      </c>
      <c r="Q305" s="48">
        <v>425.27</v>
      </c>
      <c r="R305" s="48">
        <v>1.78</v>
      </c>
      <c r="S305" s="48">
        <v>1080</v>
      </c>
      <c r="T305" s="48">
        <v>1920</v>
      </c>
      <c r="U305" s="48">
        <v>2.1</v>
      </c>
      <c r="V305" s="48">
        <v>4876</v>
      </c>
      <c r="W305" s="48">
        <v>60</v>
      </c>
      <c r="X305" s="48">
        <v>33.299999999999997</v>
      </c>
      <c r="Y305" s="46" t="s">
        <v>78</v>
      </c>
      <c r="Z305" s="46" t="s">
        <v>83</v>
      </c>
      <c r="AA305" s="46"/>
      <c r="AB305" s="46"/>
      <c r="AC305" s="46" t="s">
        <v>81</v>
      </c>
      <c r="AD305" s="46" t="s">
        <v>81</v>
      </c>
      <c r="AE305" s="46" t="s">
        <v>93</v>
      </c>
      <c r="AF305" s="46" t="s">
        <v>103</v>
      </c>
      <c r="AG305" s="46" t="s">
        <v>83</v>
      </c>
      <c r="AH305" s="46" t="s">
        <v>103</v>
      </c>
      <c r="AI305" s="46" t="s">
        <v>83</v>
      </c>
      <c r="AJ305" s="46" t="s">
        <v>83</v>
      </c>
      <c r="AK305" s="46" t="s">
        <v>94</v>
      </c>
      <c r="AL305" s="46" t="s">
        <v>103</v>
      </c>
      <c r="AM305" s="46" t="s">
        <v>83</v>
      </c>
      <c r="AN305" s="46" t="s">
        <v>83</v>
      </c>
      <c r="AO305" s="46" t="s">
        <v>83</v>
      </c>
      <c r="AP305" s="46" t="s">
        <v>91</v>
      </c>
      <c r="AQ305" s="46" t="s">
        <v>103</v>
      </c>
      <c r="AR305" s="46" t="s">
        <v>81</v>
      </c>
      <c r="AS305" s="46" t="s">
        <v>86</v>
      </c>
      <c r="AT305" s="46" t="s">
        <v>103</v>
      </c>
      <c r="AU305" s="48">
        <v>0</v>
      </c>
      <c r="AV305" s="46" t="s">
        <v>81</v>
      </c>
      <c r="AW305" s="46" t="s">
        <v>81</v>
      </c>
      <c r="AX305" s="48">
        <v>250</v>
      </c>
      <c r="AY305" s="48">
        <v>277.5</v>
      </c>
      <c r="AZ305" s="48">
        <v>241.9</v>
      </c>
      <c r="BA305" s="48">
        <v>200</v>
      </c>
      <c r="BB305" s="46"/>
      <c r="BC305" s="46"/>
      <c r="BD305" s="48">
        <v>25.75</v>
      </c>
      <c r="BE305" s="46"/>
      <c r="BF305" s="48">
        <v>0.44</v>
      </c>
      <c r="BG305" s="46"/>
      <c r="BH305" s="46"/>
      <c r="BI305" s="48">
        <v>0.18</v>
      </c>
      <c r="BJ305" s="48">
        <v>81.47</v>
      </c>
      <c r="BK305" s="48">
        <v>81.47</v>
      </c>
      <c r="BL305" s="48">
        <v>86.8</v>
      </c>
      <c r="BM305" s="46"/>
      <c r="BN305" s="46"/>
      <c r="BO305" s="48">
        <v>0.18</v>
      </c>
      <c r="BP305" s="48">
        <v>0.44</v>
      </c>
      <c r="BQ305" s="46"/>
      <c r="BR305" s="48">
        <v>25.81</v>
      </c>
      <c r="BS305" s="48">
        <v>81.63</v>
      </c>
      <c r="BT305" s="46"/>
      <c r="BU305" s="48">
        <v>0</v>
      </c>
      <c r="BV305" s="39">
        <v>402</v>
      </c>
      <c r="BW305" s="39">
        <f t="shared" si="24"/>
        <v>5</v>
      </c>
      <c r="BX305" s="39">
        <f>IF(COUNTIF($C$2:C305,C305)=1,1,0)</f>
        <v>1</v>
      </c>
      <c r="BY305" s="39">
        <f t="shared" si="25"/>
        <v>0</v>
      </c>
      <c r="BZ305" s="39" t="b">
        <f t="shared" si="26"/>
        <v>0</v>
      </c>
      <c r="CA305" s="39" t="b">
        <f t="array" ref="CA305">ISNUMBER(SEARCH("Touch Screen",$AI305))</f>
        <v>0</v>
      </c>
      <c r="CB305" s="39" t="b">
        <f t="array" ref="CB305">ISNUMBER(SEARCH("Occupancy Sensor",$AI305))</f>
        <v>0</v>
      </c>
      <c r="CC305" s="39" t="b">
        <f t="array" ref="CC305">ISNUMBER(SEARCH("Full Network Connectivity",$AI305))</f>
        <v>0</v>
      </c>
      <c r="CD305" s="49">
        <f t="shared" si="27"/>
        <v>81.454859999999982</v>
      </c>
      <c r="CE305" s="50">
        <f t="shared" si="29"/>
        <v>2.1</v>
      </c>
      <c r="CF305" s="39">
        <f t="shared" si="28"/>
        <v>5</v>
      </c>
      <c r="CG305" s="49">
        <f>IF($BW305=1,($Q305*'2. Monitor Criteria'!$C$4)+('2. Monitor Criteria'!$D$4*'1. Data'!$CE305)+'2. Monitor Criteria'!$C$6,IF('1. Data'!$BW305=2,($Q305*'2. Monitor Criteria'!$C$4)+('2. Monitor Criteria'!$D$4*'1. Data'!$CE305)+'2. Monitor Criteria'!$D$6,IF('1. Data'!$BW305=5,($Q305*'2. Monitor Criteria'!$C$4)+('2. Monitor Criteria'!$D$4*'1. Data'!$CE305)+'2. Monitor Criteria'!$F$6,($Q305*'2. Monitor Criteria'!$C$4)+('2. Monitor Criteria'!$D$4*'1. Data'!$CE305)+'2. Monitor Criteria'!$E$6)))</f>
        <v>76.217209999999994</v>
      </c>
      <c r="CH305" s="51">
        <f>CD305-('2. Monitor Criteria'!$D$4*CE305)</f>
        <v>73.075859999999977</v>
      </c>
      <c r="CI305" s="49">
        <f>IF($BY305=0,CH305,IF($BY305=1,CH305-('2. Monitor Criteria'!$B$10*'1. Data'!CG305),CH305-('2. Monitor Criteria'!$C$10*'1. Data'!CG305)))</f>
        <v>73.075859999999977</v>
      </c>
      <c r="CJ305" s="51">
        <f>IF($CA305=TRUE,CI305-(CG305*'2. Monitor Criteria'!$E$10),CI305)</f>
        <v>73.075859999999977</v>
      </c>
      <c r="CK305" s="51">
        <f>IF($BZ305=TRUE,CJ305-('1. Data'!CG305*'2. Monitor Criteria'!$D$10),CJ305)</f>
        <v>73.075859999999977</v>
      </c>
    </row>
    <row r="306" spans="1:89" s="39" customFormat="1" ht="15.75" customHeight="1" x14ac:dyDescent="0.2">
      <c r="A306" s="39">
        <v>403</v>
      </c>
      <c r="B306" s="46" t="s">
        <v>483</v>
      </c>
      <c r="C306" s="46" t="s">
        <v>560</v>
      </c>
      <c r="D306" s="47">
        <v>42566</v>
      </c>
      <c r="E306" s="46" t="s">
        <v>74</v>
      </c>
      <c r="F306" s="46"/>
      <c r="G306" s="46" t="s">
        <v>1307</v>
      </c>
      <c r="H306" s="46" t="s">
        <v>75</v>
      </c>
      <c r="I306" s="46" t="s">
        <v>85</v>
      </c>
      <c r="J306" s="46" t="s">
        <v>119</v>
      </c>
      <c r="K306" s="46" t="s">
        <v>77</v>
      </c>
      <c r="L306" s="46" t="s">
        <v>103</v>
      </c>
      <c r="M306" s="48">
        <v>1000</v>
      </c>
      <c r="N306" s="48">
        <v>10.6</v>
      </c>
      <c r="O306" s="48">
        <v>18.7</v>
      </c>
      <c r="P306" s="48">
        <v>21.5</v>
      </c>
      <c r="Q306" s="48">
        <v>198.08</v>
      </c>
      <c r="R306" s="48">
        <v>1.78</v>
      </c>
      <c r="S306" s="48">
        <v>1080</v>
      </c>
      <c r="T306" s="48">
        <v>1920</v>
      </c>
      <c r="U306" s="48">
        <v>2.1</v>
      </c>
      <c r="V306" s="48">
        <v>10499</v>
      </c>
      <c r="W306" s="48">
        <v>60</v>
      </c>
      <c r="X306" s="48">
        <v>62.7</v>
      </c>
      <c r="Y306" s="46" t="s">
        <v>114</v>
      </c>
      <c r="Z306" s="46" t="s">
        <v>83</v>
      </c>
      <c r="AA306" s="46"/>
      <c r="AB306" s="46"/>
      <c r="AC306" s="46" t="s">
        <v>81</v>
      </c>
      <c r="AD306" s="46" t="s">
        <v>80</v>
      </c>
      <c r="AE306" s="46" t="s">
        <v>210</v>
      </c>
      <c r="AF306" s="46" t="s">
        <v>103</v>
      </c>
      <c r="AG306" s="46" t="s">
        <v>83</v>
      </c>
      <c r="AH306" s="46" t="s">
        <v>103</v>
      </c>
      <c r="AI306" s="46" t="s">
        <v>83</v>
      </c>
      <c r="AJ306" s="46" t="s">
        <v>83</v>
      </c>
      <c r="AK306" s="46" t="s">
        <v>84</v>
      </c>
      <c r="AL306" s="46" t="s">
        <v>103</v>
      </c>
      <c r="AM306" s="46" t="s">
        <v>83</v>
      </c>
      <c r="AN306" s="46" t="s">
        <v>83</v>
      </c>
      <c r="AO306" s="46" t="s">
        <v>83</v>
      </c>
      <c r="AP306" s="46" t="s">
        <v>91</v>
      </c>
      <c r="AQ306" s="46" t="s">
        <v>103</v>
      </c>
      <c r="AR306" s="46" t="s">
        <v>81</v>
      </c>
      <c r="AS306" s="46" t="s">
        <v>86</v>
      </c>
      <c r="AT306" s="46" t="s">
        <v>103</v>
      </c>
      <c r="AU306" s="48">
        <v>5</v>
      </c>
      <c r="AV306" s="46" t="s">
        <v>81</v>
      </c>
      <c r="AW306" s="46" t="s">
        <v>81</v>
      </c>
      <c r="AX306" s="48">
        <v>250</v>
      </c>
      <c r="AY306" s="48">
        <v>268</v>
      </c>
      <c r="AZ306" s="48">
        <v>233</v>
      </c>
      <c r="BA306" s="48">
        <v>200</v>
      </c>
      <c r="BB306" s="46"/>
      <c r="BC306" s="46"/>
      <c r="BD306" s="48">
        <v>15.68</v>
      </c>
      <c r="BE306" s="46"/>
      <c r="BF306" s="48">
        <v>0.38</v>
      </c>
      <c r="BG306" s="48">
        <v>0.38</v>
      </c>
      <c r="BH306" s="46"/>
      <c r="BI306" s="48">
        <v>0.28000000000000003</v>
      </c>
      <c r="BJ306" s="48">
        <v>50.22</v>
      </c>
      <c r="BK306" s="48">
        <v>50.22</v>
      </c>
      <c r="BL306" s="48">
        <v>50.6</v>
      </c>
      <c r="BM306" s="46"/>
      <c r="BN306" s="46"/>
      <c r="BO306" s="48">
        <v>0.28000000000000003</v>
      </c>
      <c r="BP306" s="48">
        <v>0.38</v>
      </c>
      <c r="BQ306" s="48">
        <v>0.38</v>
      </c>
      <c r="BR306" s="48">
        <v>15.73</v>
      </c>
      <c r="BS306" s="48">
        <v>50.33</v>
      </c>
      <c r="BT306" s="46"/>
      <c r="BU306" s="48">
        <v>1</v>
      </c>
      <c r="BV306" s="39">
        <v>403</v>
      </c>
      <c r="BW306" s="39">
        <f t="shared" si="24"/>
        <v>2</v>
      </c>
      <c r="BX306" s="39">
        <f>IF(COUNTIF($C$2:C306,C306)=1,1,0)</f>
        <v>1</v>
      </c>
      <c r="BY306" s="39">
        <f t="shared" si="25"/>
        <v>0</v>
      </c>
      <c r="BZ306" s="39" t="b">
        <f t="shared" si="26"/>
        <v>0</v>
      </c>
      <c r="CA306" s="39" t="b">
        <f t="array" ref="CA306">ISNUMBER(SEARCH("Touch Screen",$AI306))</f>
        <v>0</v>
      </c>
      <c r="CB306" s="39" t="b">
        <f t="array" ref="CB306">ISNUMBER(SEARCH("Occupancy Sensor",$AI306))</f>
        <v>0</v>
      </c>
      <c r="CC306" s="39" t="b">
        <f t="array" ref="CC306">ISNUMBER(SEARCH("Full Network Connectivity",$AI306))</f>
        <v>0</v>
      </c>
      <c r="CD306" s="49">
        <f t="shared" si="27"/>
        <v>50.238599999999991</v>
      </c>
      <c r="CE306" s="50">
        <f t="shared" si="29"/>
        <v>2.1</v>
      </c>
      <c r="CF306" s="39">
        <f t="shared" si="28"/>
        <v>2</v>
      </c>
      <c r="CG306" s="49">
        <f>IF($BW306=1,($Q306*'2. Monitor Criteria'!$C$4)+('2. Monitor Criteria'!$D$4*'1. Data'!$CE306)+'2. Monitor Criteria'!$C$6,IF('1. Data'!$BW306=2,($Q306*'2. Monitor Criteria'!$C$4)+('2. Monitor Criteria'!$D$4*'1. Data'!$CE306)+'2. Monitor Criteria'!$D$6,IF('1. Data'!$BW306=5,($Q306*'2. Monitor Criteria'!$C$4)+('2. Monitor Criteria'!$D$4*'1. Data'!$CE306)+'2. Monitor Criteria'!$F$6,($Q306*'2. Monitor Criteria'!$C$4)+('2. Monitor Criteria'!$D$4*'1. Data'!$CE306)+'2. Monitor Criteria'!$E$6)))</f>
        <v>42.752839999999999</v>
      </c>
      <c r="CH306" s="51">
        <f>CD306-('2. Monitor Criteria'!$D$4*CE306)</f>
        <v>41.859599999999986</v>
      </c>
      <c r="CI306" s="49">
        <f>IF($BY306=0,CH306,IF($BY306=1,CH306-('2. Monitor Criteria'!$B$10*'1. Data'!CG306),CH306-('2. Monitor Criteria'!$C$10*'1. Data'!CG306)))</f>
        <v>41.859599999999986</v>
      </c>
      <c r="CJ306" s="51">
        <f>IF($CA306=TRUE,CI306-(CG306*'2. Monitor Criteria'!$E$10),CI306)</f>
        <v>41.859599999999986</v>
      </c>
      <c r="CK306" s="51">
        <f>IF($BZ306=TRUE,CJ306-('1. Data'!CG306*'2. Monitor Criteria'!$D$10),CJ306)</f>
        <v>41.859599999999986</v>
      </c>
    </row>
    <row r="307" spans="1:89" s="39" customFormat="1" ht="15.75" customHeight="1" x14ac:dyDescent="0.2">
      <c r="A307" s="39">
        <v>404</v>
      </c>
      <c r="B307" s="46" t="s">
        <v>483</v>
      </c>
      <c r="C307" s="46" t="s">
        <v>1223</v>
      </c>
      <c r="D307" s="47">
        <v>42916</v>
      </c>
      <c r="E307" s="46" t="s">
        <v>1365</v>
      </c>
      <c r="F307" s="46" t="s">
        <v>103</v>
      </c>
      <c r="G307" s="46" t="s">
        <v>1307</v>
      </c>
      <c r="H307" s="46" t="s">
        <v>75</v>
      </c>
      <c r="I307" s="46" t="s">
        <v>76</v>
      </c>
      <c r="J307" s="46" t="s">
        <v>103</v>
      </c>
      <c r="K307" s="46" t="s">
        <v>77</v>
      </c>
      <c r="L307" s="46" t="s">
        <v>103</v>
      </c>
      <c r="M307" s="48">
        <v>1000</v>
      </c>
      <c r="N307" s="48">
        <v>11.7</v>
      </c>
      <c r="O307" s="48">
        <v>20.7</v>
      </c>
      <c r="P307" s="48">
        <v>23.8</v>
      </c>
      <c r="Q307" s="48">
        <v>242.18</v>
      </c>
      <c r="R307" s="48">
        <v>1.78</v>
      </c>
      <c r="S307" s="48">
        <v>1080</v>
      </c>
      <c r="T307" s="48">
        <v>1920</v>
      </c>
      <c r="U307" s="48">
        <v>2.1</v>
      </c>
      <c r="V307" s="48">
        <v>8562</v>
      </c>
      <c r="W307" s="48">
        <v>60</v>
      </c>
      <c r="X307" s="48">
        <v>33.200000000000003</v>
      </c>
      <c r="Y307" s="46" t="s">
        <v>78</v>
      </c>
      <c r="Z307" s="46" t="s">
        <v>83</v>
      </c>
      <c r="AA307" s="46"/>
      <c r="AB307" s="46"/>
      <c r="AC307" s="46" t="s">
        <v>80</v>
      </c>
      <c r="AD307" s="46" t="s">
        <v>81</v>
      </c>
      <c r="AE307" s="46" t="s">
        <v>154</v>
      </c>
      <c r="AF307" s="46" t="s">
        <v>103</v>
      </c>
      <c r="AG307" s="46" t="s">
        <v>99</v>
      </c>
      <c r="AH307" s="46" t="s">
        <v>103</v>
      </c>
      <c r="AI307" s="46" t="s">
        <v>99</v>
      </c>
      <c r="AJ307" s="46" t="s">
        <v>83</v>
      </c>
      <c r="AK307" s="46" t="s">
        <v>90</v>
      </c>
      <c r="AL307" s="46" t="s">
        <v>103</v>
      </c>
      <c r="AM307" s="46" t="s">
        <v>83</v>
      </c>
      <c r="AN307" s="46" t="s">
        <v>83</v>
      </c>
      <c r="AO307" s="46" t="s">
        <v>83</v>
      </c>
      <c r="AP307" s="46" t="s">
        <v>91</v>
      </c>
      <c r="AQ307" s="46" t="s">
        <v>103</v>
      </c>
      <c r="AR307" s="46" t="s">
        <v>81</v>
      </c>
      <c r="AS307" s="46" t="s">
        <v>86</v>
      </c>
      <c r="AT307" s="46" t="s">
        <v>103</v>
      </c>
      <c r="AU307" s="48">
        <v>0</v>
      </c>
      <c r="AV307" s="46" t="s">
        <v>81</v>
      </c>
      <c r="AW307" s="46" t="s">
        <v>81</v>
      </c>
      <c r="AX307" s="48">
        <v>250</v>
      </c>
      <c r="AY307" s="48">
        <v>252.1</v>
      </c>
      <c r="AZ307" s="48">
        <v>227</v>
      </c>
      <c r="BA307" s="48">
        <v>200</v>
      </c>
      <c r="BB307" s="46"/>
      <c r="BC307" s="46"/>
      <c r="BD307" s="48">
        <v>15.85</v>
      </c>
      <c r="BE307" s="46"/>
      <c r="BF307" s="48">
        <v>0.45</v>
      </c>
      <c r="BG307" s="46"/>
      <c r="BH307" s="46"/>
      <c r="BI307" s="48">
        <v>0.3</v>
      </c>
      <c r="BJ307" s="48">
        <v>51.14</v>
      </c>
      <c r="BK307" s="48">
        <v>51.14</v>
      </c>
      <c r="BL307" s="48">
        <v>54.1</v>
      </c>
      <c r="BM307" s="46"/>
      <c r="BN307" s="46"/>
      <c r="BO307" s="48">
        <v>0.3</v>
      </c>
      <c r="BP307" s="48">
        <v>0.45</v>
      </c>
      <c r="BQ307" s="46"/>
      <c r="BR307" s="48">
        <v>16</v>
      </c>
      <c r="BS307" s="48">
        <v>51.62</v>
      </c>
      <c r="BT307" s="46"/>
      <c r="BU307" s="48">
        <v>0</v>
      </c>
      <c r="BV307" s="39">
        <v>404</v>
      </c>
      <c r="BW307" s="39">
        <f t="shared" si="24"/>
        <v>3</v>
      </c>
      <c r="BX307" s="39">
        <f>IF(COUNTIF($C$2:C307,C307)=1,1,0)</f>
        <v>1</v>
      </c>
      <c r="BY307" s="39">
        <f t="shared" si="25"/>
        <v>0</v>
      </c>
      <c r="BZ307" s="39" t="b">
        <f t="shared" si="26"/>
        <v>0</v>
      </c>
      <c r="CA307" s="39" t="b">
        <f t="array" ref="CA307">ISNUMBER(SEARCH("Touch Screen",$AI307))</f>
        <v>0</v>
      </c>
      <c r="CB307" s="39" t="b">
        <f t="array" ref="CB307">ISNUMBER(SEARCH("Occupancy Sensor",$AI307))</f>
        <v>0</v>
      </c>
      <c r="CC307" s="39" t="b">
        <f t="array" ref="CC307">ISNUMBER(SEARCH("Full Network Connectivity",$AI307))</f>
        <v>0</v>
      </c>
      <c r="CD307" s="49">
        <f t="shared" si="27"/>
        <v>51.1584</v>
      </c>
      <c r="CE307" s="50">
        <f t="shared" si="29"/>
        <v>2.1</v>
      </c>
      <c r="CF307" s="39">
        <f t="shared" si="28"/>
        <v>3</v>
      </c>
      <c r="CG307" s="49">
        <f>IF($BW307=1,($Q307*'2. Monitor Criteria'!$C$4)+('2. Monitor Criteria'!$D$4*'1. Data'!$CE307)+'2. Monitor Criteria'!$C$6,IF('1. Data'!$BW307=2,($Q307*'2. Monitor Criteria'!$C$4)+('2. Monitor Criteria'!$D$4*'1. Data'!$CE307)+'2. Monitor Criteria'!$D$6,IF('1. Data'!$BW307=5,($Q307*'2. Monitor Criteria'!$C$4)+('2. Monitor Criteria'!$D$4*'1. Data'!$CE307)+'2. Monitor Criteria'!$F$6,($Q307*'2. Monitor Criteria'!$C$4)+('2. Monitor Criteria'!$D$4*'1. Data'!$CE307)+'2. Monitor Criteria'!$E$6)))</f>
        <v>46.647140000000007</v>
      </c>
      <c r="CH307" s="51">
        <f>CD307-('2. Monitor Criteria'!$D$4*CE307)</f>
        <v>42.779399999999995</v>
      </c>
      <c r="CI307" s="49">
        <f>IF($BY307=0,CH307,IF($BY307=1,CH307-('2. Monitor Criteria'!$B$10*'1. Data'!CG307),CH307-('2. Monitor Criteria'!$C$10*'1. Data'!CG307)))</f>
        <v>42.779399999999995</v>
      </c>
      <c r="CJ307" s="51">
        <f>IF($CA307=TRUE,CI307-(CG307*'2. Monitor Criteria'!$E$10),CI307)</f>
        <v>42.779399999999995</v>
      </c>
      <c r="CK307" s="51">
        <f>IF($BZ307=TRUE,CJ307-('1. Data'!CG307*'2. Monitor Criteria'!$D$10),CJ307)</f>
        <v>42.779399999999995</v>
      </c>
    </row>
    <row r="308" spans="1:89" s="39" customFormat="1" ht="15.75" customHeight="1" x14ac:dyDescent="0.2">
      <c r="A308" s="39">
        <v>405</v>
      </c>
      <c r="B308" s="46" t="s">
        <v>483</v>
      </c>
      <c r="C308" s="46" t="s">
        <v>561</v>
      </c>
      <c r="D308" s="47">
        <v>42309</v>
      </c>
      <c r="E308" s="46" t="s">
        <v>74</v>
      </c>
      <c r="F308" s="46" t="s">
        <v>103</v>
      </c>
      <c r="G308" s="46" t="s">
        <v>1307</v>
      </c>
      <c r="H308" s="46" t="s">
        <v>75</v>
      </c>
      <c r="I308" s="46" t="s">
        <v>85</v>
      </c>
      <c r="J308" s="46" t="s">
        <v>119</v>
      </c>
      <c r="K308" s="46" t="s">
        <v>77</v>
      </c>
      <c r="L308" s="46" t="s">
        <v>103</v>
      </c>
      <c r="M308" s="48">
        <v>3000</v>
      </c>
      <c r="N308" s="48">
        <v>10.5</v>
      </c>
      <c r="O308" s="48">
        <v>18.7</v>
      </c>
      <c r="P308" s="48">
        <v>21.5</v>
      </c>
      <c r="Q308" s="48">
        <v>197.6</v>
      </c>
      <c r="R308" s="48">
        <v>1.78</v>
      </c>
      <c r="S308" s="48">
        <v>1080</v>
      </c>
      <c r="T308" s="48">
        <v>1920</v>
      </c>
      <c r="U308" s="48">
        <v>2.1</v>
      </c>
      <c r="V308" s="48">
        <v>10494</v>
      </c>
      <c r="W308" s="48">
        <v>60</v>
      </c>
      <c r="X308" s="48">
        <v>33.9</v>
      </c>
      <c r="Y308" s="46" t="s">
        <v>78</v>
      </c>
      <c r="Z308" s="46" t="s">
        <v>83</v>
      </c>
      <c r="AA308" s="46"/>
      <c r="AB308" s="46"/>
      <c r="AC308" s="46" t="s">
        <v>81</v>
      </c>
      <c r="AD308" s="46" t="s">
        <v>80</v>
      </c>
      <c r="AE308" s="46" t="s">
        <v>505</v>
      </c>
      <c r="AF308" s="46" t="s">
        <v>103</v>
      </c>
      <c r="AG308" s="46" t="s">
        <v>83</v>
      </c>
      <c r="AH308" s="46" t="s">
        <v>103</v>
      </c>
      <c r="AI308" s="46" t="s">
        <v>83</v>
      </c>
      <c r="AJ308" s="46" t="s">
        <v>83</v>
      </c>
      <c r="AK308" s="46" t="s">
        <v>84</v>
      </c>
      <c r="AL308" s="46" t="s">
        <v>103</v>
      </c>
      <c r="AM308" s="46" t="s">
        <v>83</v>
      </c>
      <c r="AN308" s="46" t="s">
        <v>83</v>
      </c>
      <c r="AO308" s="46" t="s">
        <v>83</v>
      </c>
      <c r="AP308" s="46" t="s">
        <v>91</v>
      </c>
      <c r="AQ308" s="46" t="s">
        <v>103</v>
      </c>
      <c r="AR308" s="46" t="s">
        <v>81</v>
      </c>
      <c r="AS308" s="46" t="s">
        <v>86</v>
      </c>
      <c r="AT308" s="46" t="s">
        <v>103</v>
      </c>
      <c r="AU308" s="48">
        <v>1</v>
      </c>
      <c r="AV308" s="46" t="s">
        <v>81</v>
      </c>
      <c r="AW308" s="46" t="s">
        <v>81</v>
      </c>
      <c r="AX308" s="48">
        <v>250</v>
      </c>
      <c r="AY308" s="48">
        <v>263.2</v>
      </c>
      <c r="AZ308" s="48">
        <v>220.6</v>
      </c>
      <c r="BA308" s="48">
        <v>200</v>
      </c>
      <c r="BB308" s="46"/>
      <c r="BC308" s="46"/>
      <c r="BD308" s="48">
        <v>15.4</v>
      </c>
      <c r="BE308" s="46"/>
      <c r="BF308" s="48">
        <v>0.21</v>
      </c>
      <c r="BG308" s="48">
        <v>0.21</v>
      </c>
      <c r="BH308" s="46"/>
      <c r="BI308" s="48">
        <v>0.13</v>
      </c>
      <c r="BJ308" s="48">
        <v>48.42</v>
      </c>
      <c r="BK308" s="48">
        <v>48.42</v>
      </c>
      <c r="BL308" s="48">
        <v>50.6</v>
      </c>
      <c r="BM308" s="46"/>
      <c r="BN308" s="46"/>
      <c r="BO308" s="48">
        <v>0.16</v>
      </c>
      <c r="BP308" s="48">
        <v>0.24</v>
      </c>
      <c r="BQ308" s="48">
        <v>0.24</v>
      </c>
      <c r="BR308" s="48">
        <v>15.46</v>
      </c>
      <c r="BS308" s="48">
        <v>48.74</v>
      </c>
      <c r="BT308" s="46"/>
      <c r="BU308" s="48">
        <v>0</v>
      </c>
      <c r="BV308" s="39">
        <v>405</v>
      </c>
      <c r="BW308" s="39">
        <f t="shared" si="24"/>
        <v>2</v>
      </c>
      <c r="BX308" s="39">
        <f>IF(COUNTIF($C$2:C308,C308)=1,1,0)</f>
        <v>1</v>
      </c>
      <c r="BY308" s="39">
        <f t="shared" si="25"/>
        <v>0</v>
      </c>
      <c r="BZ308" s="39" t="b">
        <f t="shared" si="26"/>
        <v>0</v>
      </c>
      <c r="CA308" s="39" t="b">
        <f t="array" ref="CA308">ISNUMBER(SEARCH("Touch Screen",$AI308))</f>
        <v>0</v>
      </c>
      <c r="CB308" s="39" t="b">
        <f t="array" ref="CB308">ISNUMBER(SEARCH("Occupancy Sensor",$AI308))</f>
        <v>0</v>
      </c>
      <c r="CC308" s="39" t="b">
        <f t="array" ref="CC308">ISNUMBER(SEARCH("Full Network Connectivity",$AI308))</f>
        <v>0</v>
      </c>
      <c r="CD308" s="49">
        <f t="shared" si="27"/>
        <v>48.412139999999994</v>
      </c>
      <c r="CE308" s="50">
        <f t="shared" si="29"/>
        <v>2.1</v>
      </c>
      <c r="CF308" s="39">
        <f t="shared" si="28"/>
        <v>2</v>
      </c>
      <c r="CG308" s="49">
        <f>IF($BW308=1,($Q308*'2. Monitor Criteria'!$C$4)+('2. Monitor Criteria'!$D$4*'1. Data'!$CE308)+'2. Monitor Criteria'!$C$6,IF('1. Data'!$BW308=2,($Q308*'2. Monitor Criteria'!$C$4)+('2. Monitor Criteria'!$D$4*'1. Data'!$CE308)+'2. Monitor Criteria'!$D$6,IF('1. Data'!$BW308=5,($Q308*'2. Monitor Criteria'!$C$4)+('2. Monitor Criteria'!$D$4*'1. Data'!$CE308)+'2. Monitor Criteria'!$F$6,($Q308*'2. Monitor Criteria'!$C$4)+('2. Monitor Criteria'!$D$4*'1. Data'!$CE308)+'2. Monitor Criteria'!$E$6)))</f>
        <v>42.693800000000003</v>
      </c>
      <c r="CH308" s="51">
        <f>CD308-('2. Monitor Criteria'!$D$4*CE308)</f>
        <v>40.033139999999989</v>
      </c>
      <c r="CI308" s="49">
        <f>IF($BY308=0,CH308,IF($BY308=1,CH308-('2. Monitor Criteria'!$B$10*'1. Data'!CG308),CH308-('2. Monitor Criteria'!$C$10*'1. Data'!CG308)))</f>
        <v>40.033139999999989</v>
      </c>
      <c r="CJ308" s="51">
        <f>IF($CA308=TRUE,CI308-(CG308*'2. Monitor Criteria'!$E$10),CI308)</f>
        <v>40.033139999999989</v>
      </c>
      <c r="CK308" s="51">
        <f>IF($BZ308=TRUE,CJ308-('1. Data'!CG308*'2. Monitor Criteria'!$D$10),CJ308)</f>
        <v>40.033139999999989</v>
      </c>
    </row>
    <row r="309" spans="1:89" s="39" customFormat="1" ht="15.75" customHeight="1" x14ac:dyDescent="0.2">
      <c r="A309" s="39">
        <v>406</v>
      </c>
      <c r="B309" s="46" t="s">
        <v>483</v>
      </c>
      <c r="C309" s="46" t="s">
        <v>1192</v>
      </c>
      <c r="D309" s="47">
        <v>42941</v>
      </c>
      <c r="E309" s="46" t="s">
        <v>74</v>
      </c>
      <c r="F309" s="46" t="s">
        <v>103</v>
      </c>
      <c r="G309" s="46" t="s">
        <v>1307</v>
      </c>
      <c r="H309" s="46" t="s">
        <v>75</v>
      </c>
      <c r="I309" s="46" t="s">
        <v>76</v>
      </c>
      <c r="J309" s="46" t="s">
        <v>103</v>
      </c>
      <c r="K309" s="46" t="s">
        <v>77</v>
      </c>
      <c r="L309" s="46" t="s">
        <v>103</v>
      </c>
      <c r="M309" s="48">
        <v>1000</v>
      </c>
      <c r="N309" s="48">
        <v>10.5</v>
      </c>
      <c r="O309" s="48">
        <v>18.7</v>
      </c>
      <c r="P309" s="48">
        <v>21.5</v>
      </c>
      <c r="Q309" s="48">
        <v>197.6</v>
      </c>
      <c r="R309" s="48">
        <v>1.78</v>
      </c>
      <c r="S309" s="48">
        <v>1080</v>
      </c>
      <c r="T309" s="48">
        <v>1920</v>
      </c>
      <c r="U309" s="48">
        <v>2.1</v>
      </c>
      <c r="V309" s="48">
        <v>10494</v>
      </c>
      <c r="W309" s="48">
        <v>60</v>
      </c>
      <c r="X309" s="48">
        <v>32.700000000000003</v>
      </c>
      <c r="Y309" s="46" t="s">
        <v>114</v>
      </c>
      <c r="Z309" s="46" t="s">
        <v>83</v>
      </c>
      <c r="AA309" s="46"/>
      <c r="AB309" s="46"/>
      <c r="AC309" s="46" t="s">
        <v>81</v>
      </c>
      <c r="AD309" s="46" t="s">
        <v>80</v>
      </c>
      <c r="AE309" s="46" t="s">
        <v>355</v>
      </c>
      <c r="AF309" s="46" t="s">
        <v>103</v>
      </c>
      <c r="AG309" s="46" t="s">
        <v>83</v>
      </c>
      <c r="AH309" s="46" t="s">
        <v>103</v>
      </c>
      <c r="AI309" s="46" t="s">
        <v>83</v>
      </c>
      <c r="AJ309" s="46" t="s">
        <v>83</v>
      </c>
      <c r="AK309" s="46" t="s">
        <v>84</v>
      </c>
      <c r="AL309" s="46" t="s">
        <v>103</v>
      </c>
      <c r="AM309" s="46" t="s">
        <v>83</v>
      </c>
      <c r="AN309" s="46" t="s">
        <v>83</v>
      </c>
      <c r="AO309" s="46" t="s">
        <v>83</v>
      </c>
      <c r="AP309" s="46" t="s">
        <v>91</v>
      </c>
      <c r="AQ309" s="46" t="s">
        <v>103</v>
      </c>
      <c r="AR309" s="46" t="s">
        <v>81</v>
      </c>
      <c r="AS309" s="46" t="s">
        <v>86</v>
      </c>
      <c r="AT309" s="46" t="s">
        <v>103</v>
      </c>
      <c r="AU309" s="48">
        <v>0</v>
      </c>
      <c r="AV309" s="46" t="s">
        <v>81</v>
      </c>
      <c r="AW309" s="46" t="s">
        <v>81</v>
      </c>
      <c r="AX309" s="48">
        <v>250</v>
      </c>
      <c r="AY309" s="48">
        <v>260.3</v>
      </c>
      <c r="AZ309" s="48">
        <v>241.4</v>
      </c>
      <c r="BA309" s="48">
        <v>200</v>
      </c>
      <c r="BB309" s="46"/>
      <c r="BC309" s="46"/>
      <c r="BD309" s="48">
        <v>14.15</v>
      </c>
      <c r="BE309" s="46"/>
      <c r="BF309" s="48">
        <v>0.23</v>
      </c>
      <c r="BG309" s="48">
        <v>0.23</v>
      </c>
      <c r="BH309" s="46"/>
      <c r="BI309" s="48">
        <v>0.15</v>
      </c>
      <c r="BJ309" s="48">
        <v>44.69</v>
      </c>
      <c r="BK309" s="48">
        <v>44.69</v>
      </c>
      <c r="BL309" s="48">
        <v>50.6</v>
      </c>
      <c r="BM309" s="46"/>
      <c r="BN309" s="46"/>
      <c r="BO309" s="48">
        <v>0.3</v>
      </c>
      <c r="BP309" s="48">
        <v>0.3</v>
      </c>
      <c r="BQ309" s="48">
        <v>0.3</v>
      </c>
      <c r="BR309" s="48">
        <v>15</v>
      </c>
      <c r="BS309" s="48">
        <v>47.7</v>
      </c>
      <c r="BT309" s="46"/>
      <c r="BU309" s="48">
        <v>0</v>
      </c>
      <c r="BV309" s="39">
        <v>406</v>
      </c>
      <c r="BW309" s="39">
        <f t="shared" si="24"/>
        <v>2</v>
      </c>
      <c r="BX309" s="39">
        <f>IF(COUNTIF($C$2:C309,C309)=1,1,0)</f>
        <v>1</v>
      </c>
      <c r="BY309" s="39">
        <f t="shared" si="25"/>
        <v>0</v>
      </c>
      <c r="BZ309" s="39" t="b">
        <f t="shared" si="26"/>
        <v>0</v>
      </c>
      <c r="CA309" s="39" t="b">
        <f t="array" ref="CA309">ISNUMBER(SEARCH("Touch Screen",$AI309))</f>
        <v>0</v>
      </c>
      <c r="CB309" s="39" t="b">
        <f t="array" ref="CB309">ISNUMBER(SEARCH("Occupancy Sensor",$AI309))</f>
        <v>0</v>
      </c>
      <c r="CC309" s="39" t="b">
        <f t="array" ref="CC309">ISNUMBER(SEARCH("Full Network Connectivity",$AI309))</f>
        <v>0</v>
      </c>
      <c r="CD309" s="49">
        <f t="shared" si="27"/>
        <v>44.693519999999992</v>
      </c>
      <c r="CE309" s="50">
        <f t="shared" si="29"/>
        <v>2.1</v>
      </c>
      <c r="CF309" s="39">
        <f t="shared" si="28"/>
        <v>2</v>
      </c>
      <c r="CG309" s="49">
        <f>IF($BW309=1,($Q309*'2. Monitor Criteria'!$C$4)+('2. Monitor Criteria'!$D$4*'1. Data'!$CE309)+'2. Monitor Criteria'!$C$6,IF('1. Data'!$BW309=2,($Q309*'2. Monitor Criteria'!$C$4)+('2. Monitor Criteria'!$D$4*'1. Data'!$CE309)+'2. Monitor Criteria'!$D$6,IF('1. Data'!$BW309=5,($Q309*'2. Monitor Criteria'!$C$4)+('2. Monitor Criteria'!$D$4*'1. Data'!$CE309)+'2. Monitor Criteria'!$F$6,($Q309*'2. Monitor Criteria'!$C$4)+('2. Monitor Criteria'!$D$4*'1. Data'!$CE309)+'2. Monitor Criteria'!$E$6)))</f>
        <v>42.693800000000003</v>
      </c>
      <c r="CH309" s="51">
        <f>CD309-('2. Monitor Criteria'!$D$4*CE309)</f>
        <v>36.314519999999987</v>
      </c>
      <c r="CI309" s="49">
        <f>IF($BY309=0,CH309,IF($BY309=1,CH309-('2. Monitor Criteria'!$B$10*'1. Data'!CG309),CH309-('2. Monitor Criteria'!$C$10*'1. Data'!CG309)))</f>
        <v>36.314519999999987</v>
      </c>
      <c r="CJ309" s="51">
        <f>IF($CA309=TRUE,CI309-(CG309*'2. Monitor Criteria'!$E$10),CI309)</f>
        <v>36.314519999999987</v>
      </c>
      <c r="CK309" s="51">
        <f>IF($BZ309=TRUE,CJ309-('1. Data'!CG309*'2. Monitor Criteria'!$D$10),CJ309)</f>
        <v>36.314519999999987</v>
      </c>
    </row>
    <row r="310" spans="1:89" s="39" customFormat="1" ht="15.75" customHeight="1" x14ac:dyDescent="0.2">
      <c r="A310" s="39">
        <v>407</v>
      </c>
      <c r="B310" s="46" t="s">
        <v>483</v>
      </c>
      <c r="C310" s="46" t="s">
        <v>562</v>
      </c>
      <c r="D310" s="47">
        <v>42309</v>
      </c>
      <c r="E310" s="46" t="s">
        <v>74</v>
      </c>
      <c r="F310" s="46" t="s">
        <v>103</v>
      </c>
      <c r="G310" s="46" t="s">
        <v>1307</v>
      </c>
      <c r="H310" s="46" t="s">
        <v>75</v>
      </c>
      <c r="I310" s="46" t="s">
        <v>85</v>
      </c>
      <c r="J310" s="46" t="s">
        <v>119</v>
      </c>
      <c r="K310" s="46" t="s">
        <v>77</v>
      </c>
      <c r="L310" s="46" t="s">
        <v>103</v>
      </c>
      <c r="M310" s="48">
        <v>1000</v>
      </c>
      <c r="N310" s="48">
        <v>10.6</v>
      </c>
      <c r="O310" s="48">
        <v>20</v>
      </c>
      <c r="P310" s="48">
        <v>23</v>
      </c>
      <c r="Q310" s="48">
        <v>211.84</v>
      </c>
      <c r="R310" s="48">
        <v>1.78</v>
      </c>
      <c r="S310" s="48">
        <v>1080</v>
      </c>
      <c r="T310" s="48">
        <v>1920</v>
      </c>
      <c r="U310" s="48">
        <v>2.1</v>
      </c>
      <c r="V310" s="48">
        <v>9788</v>
      </c>
      <c r="W310" s="48">
        <v>60</v>
      </c>
      <c r="X310" s="48">
        <v>33</v>
      </c>
      <c r="Y310" s="46" t="s">
        <v>78</v>
      </c>
      <c r="Z310" s="46" t="s">
        <v>83</v>
      </c>
      <c r="AA310" s="46"/>
      <c r="AB310" s="46"/>
      <c r="AC310" s="46" t="s">
        <v>81</v>
      </c>
      <c r="AD310" s="46" t="s">
        <v>80</v>
      </c>
      <c r="AE310" s="46" t="s">
        <v>505</v>
      </c>
      <c r="AF310" s="46" t="s">
        <v>103</v>
      </c>
      <c r="AG310" s="46" t="s">
        <v>83</v>
      </c>
      <c r="AH310" s="46" t="s">
        <v>103</v>
      </c>
      <c r="AI310" s="46" t="s">
        <v>83</v>
      </c>
      <c r="AJ310" s="46" t="s">
        <v>83</v>
      </c>
      <c r="AK310" s="46" t="s">
        <v>84</v>
      </c>
      <c r="AL310" s="46" t="s">
        <v>103</v>
      </c>
      <c r="AM310" s="46" t="s">
        <v>83</v>
      </c>
      <c r="AN310" s="46" t="s">
        <v>83</v>
      </c>
      <c r="AO310" s="46" t="s">
        <v>83</v>
      </c>
      <c r="AP310" s="46" t="s">
        <v>91</v>
      </c>
      <c r="AQ310" s="46" t="s">
        <v>103</v>
      </c>
      <c r="AR310" s="46" t="s">
        <v>81</v>
      </c>
      <c r="AS310" s="46" t="s">
        <v>86</v>
      </c>
      <c r="AT310" s="46" t="s">
        <v>103</v>
      </c>
      <c r="AU310" s="48">
        <v>0</v>
      </c>
      <c r="AV310" s="46" t="s">
        <v>81</v>
      </c>
      <c r="AW310" s="46" t="s">
        <v>81</v>
      </c>
      <c r="AX310" s="48">
        <v>250</v>
      </c>
      <c r="AY310" s="48">
        <v>252.4</v>
      </c>
      <c r="AZ310" s="48">
        <v>193.4</v>
      </c>
      <c r="BA310" s="48">
        <v>200</v>
      </c>
      <c r="BB310" s="46"/>
      <c r="BC310" s="46"/>
      <c r="BD310" s="48">
        <v>14.32</v>
      </c>
      <c r="BE310" s="46"/>
      <c r="BF310" s="48">
        <v>0.32</v>
      </c>
      <c r="BG310" s="48">
        <v>0.31</v>
      </c>
      <c r="BH310" s="46"/>
      <c r="BI310" s="48">
        <v>0.2</v>
      </c>
      <c r="BJ310" s="48">
        <v>45.73</v>
      </c>
      <c r="BK310" s="48">
        <v>45.73</v>
      </c>
      <c r="BL310" s="48">
        <v>50.4</v>
      </c>
      <c r="BM310" s="46"/>
      <c r="BN310" s="46"/>
      <c r="BO310" s="48">
        <v>0.26</v>
      </c>
      <c r="BP310" s="48">
        <v>0.35</v>
      </c>
      <c r="BQ310" s="48">
        <v>0.33</v>
      </c>
      <c r="BR310" s="48">
        <v>14.54</v>
      </c>
      <c r="BS310" s="48">
        <v>46.57</v>
      </c>
      <c r="BT310" s="46"/>
      <c r="BU310" s="48">
        <v>0</v>
      </c>
      <c r="BV310" s="39">
        <v>407</v>
      </c>
      <c r="BW310" s="39">
        <f t="shared" si="24"/>
        <v>2</v>
      </c>
      <c r="BX310" s="39">
        <f>IF(COUNTIF($C$2:C310,C310)=1,1,0)</f>
        <v>1</v>
      </c>
      <c r="BY310" s="39">
        <f t="shared" si="25"/>
        <v>0</v>
      </c>
      <c r="BZ310" s="39" t="b">
        <f t="shared" si="26"/>
        <v>0</v>
      </c>
      <c r="CA310" s="39" t="b">
        <f t="array" ref="CA310">ISNUMBER(SEARCH("Touch Screen",$AI310))</f>
        <v>0</v>
      </c>
      <c r="CB310" s="39" t="b">
        <f t="array" ref="CB310">ISNUMBER(SEARCH("Occupancy Sensor",$AI310))</f>
        <v>0</v>
      </c>
      <c r="CC310" s="39" t="b">
        <f t="array" ref="CC310">ISNUMBER(SEARCH("Full Network Connectivity",$AI310))</f>
        <v>0</v>
      </c>
      <c r="CD310" s="49">
        <f t="shared" si="27"/>
        <v>45.727199999999996</v>
      </c>
      <c r="CE310" s="50">
        <f t="shared" si="29"/>
        <v>2.1</v>
      </c>
      <c r="CF310" s="39">
        <f t="shared" si="28"/>
        <v>3</v>
      </c>
      <c r="CG310" s="49">
        <f>IF($BW310=1,($Q310*'2. Monitor Criteria'!$C$4)+('2. Monitor Criteria'!$D$4*'1. Data'!$CE310)+'2. Monitor Criteria'!$C$6,IF('1. Data'!$BW310=2,($Q310*'2. Monitor Criteria'!$C$4)+('2. Monitor Criteria'!$D$4*'1. Data'!$CE310)+'2. Monitor Criteria'!$D$6,IF('1. Data'!$BW310=5,($Q310*'2. Monitor Criteria'!$C$4)+('2. Monitor Criteria'!$D$4*'1. Data'!$CE310)+'2. Monitor Criteria'!$F$6,($Q310*'2. Monitor Criteria'!$C$4)+('2. Monitor Criteria'!$D$4*'1. Data'!$CE310)+'2. Monitor Criteria'!$E$6)))</f>
        <v>44.445320000000002</v>
      </c>
      <c r="CH310" s="51">
        <f>CD310-('2. Monitor Criteria'!$D$4*CE310)</f>
        <v>37.348199999999991</v>
      </c>
      <c r="CI310" s="49">
        <f>IF($BY310=0,CH310,IF($BY310=1,CH310-('2. Monitor Criteria'!$B$10*'1. Data'!CG310),CH310-('2. Monitor Criteria'!$C$10*'1. Data'!CG310)))</f>
        <v>37.348199999999991</v>
      </c>
      <c r="CJ310" s="51">
        <f>IF($CA310=TRUE,CI310-(CG310*'2. Monitor Criteria'!$E$10),CI310)</f>
        <v>37.348199999999991</v>
      </c>
      <c r="CK310" s="51">
        <f>IF($BZ310=TRUE,CJ310-('1. Data'!CG310*'2. Monitor Criteria'!$D$10),CJ310)</f>
        <v>37.348199999999991</v>
      </c>
    </row>
    <row r="311" spans="1:89" s="39" customFormat="1" ht="15.75" customHeight="1" x14ac:dyDescent="0.2">
      <c r="A311" s="39">
        <v>408</v>
      </c>
      <c r="B311" s="46" t="s">
        <v>483</v>
      </c>
      <c r="C311" s="46" t="s">
        <v>1203</v>
      </c>
      <c r="D311" s="47">
        <v>42941</v>
      </c>
      <c r="E311" s="46" t="s">
        <v>74</v>
      </c>
      <c r="F311" s="46" t="s">
        <v>103</v>
      </c>
      <c r="G311" s="46" t="s">
        <v>1307</v>
      </c>
      <c r="H311" s="46" t="s">
        <v>75</v>
      </c>
      <c r="I311" s="46" t="s">
        <v>76</v>
      </c>
      <c r="J311" s="46" t="s">
        <v>103</v>
      </c>
      <c r="K311" s="46" t="s">
        <v>77</v>
      </c>
      <c r="L311" s="46" t="s">
        <v>103</v>
      </c>
      <c r="M311" s="48">
        <v>1000</v>
      </c>
      <c r="N311" s="48">
        <v>11.3</v>
      </c>
      <c r="O311" s="48">
        <v>20</v>
      </c>
      <c r="P311" s="48">
        <v>23</v>
      </c>
      <c r="Q311" s="48">
        <v>226.05</v>
      </c>
      <c r="R311" s="48">
        <v>1.78</v>
      </c>
      <c r="S311" s="48">
        <v>1080</v>
      </c>
      <c r="T311" s="48">
        <v>1920</v>
      </c>
      <c r="U311" s="48">
        <v>2.1</v>
      </c>
      <c r="V311" s="48">
        <v>9173</v>
      </c>
      <c r="W311" s="48">
        <v>60</v>
      </c>
      <c r="X311" s="48">
        <v>32.700000000000003</v>
      </c>
      <c r="Y311" s="46" t="s">
        <v>114</v>
      </c>
      <c r="Z311" s="46" t="s">
        <v>83</v>
      </c>
      <c r="AA311" s="46"/>
      <c r="AB311" s="46"/>
      <c r="AC311" s="46" t="s">
        <v>81</v>
      </c>
      <c r="AD311" s="46" t="s">
        <v>80</v>
      </c>
      <c r="AE311" s="46" t="s">
        <v>355</v>
      </c>
      <c r="AF311" s="46" t="s">
        <v>103</v>
      </c>
      <c r="AG311" s="46" t="s">
        <v>83</v>
      </c>
      <c r="AH311" s="46" t="s">
        <v>103</v>
      </c>
      <c r="AI311" s="46" t="s">
        <v>83</v>
      </c>
      <c r="AJ311" s="46" t="s">
        <v>83</v>
      </c>
      <c r="AK311" s="46" t="s">
        <v>84</v>
      </c>
      <c r="AL311" s="46" t="s">
        <v>103</v>
      </c>
      <c r="AM311" s="46" t="s">
        <v>83</v>
      </c>
      <c r="AN311" s="46" t="s">
        <v>83</v>
      </c>
      <c r="AO311" s="46" t="s">
        <v>83</v>
      </c>
      <c r="AP311" s="46" t="s">
        <v>91</v>
      </c>
      <c r="AQ311" s="46" t="s">
        <v>103</v>
      </c>
      <c r="AR311" s="46" t="s">
        <v>81</v>
      </c>
      <c r="AS311" s="46" t="s">
        <v>86</v>
      </c>
      <c r="AT311" s="46" t="s">
        <v>103</v>
      </c>
      <c r="AU311" s="48">
        <v>0</v>
      </c>
      <c r="AV311" s="46" t="s">
        <v>81</v>
      </c>
      <c r="AW311" s="46" t="s">
        <v>81</v>
      </c>
      <c r="AX311" s="48">
        <v>250</v>
      </c>
      <c r="AY311" s="48">
        <v>234.8</v>
      </c>
      <c r="AZ311" s="48">
        <v>215.9</v>
      </c>
      <c r="BA311" s="48">
        <v>200</v>
      </c>
      <c r="BB311" s="46"/>
      <c r="BC311" s="46"/>
      <c r="BD311" s="48">
        <v>15.38</v>
      </c>
      <c r="BE311" s="46"/>
      <c r="BF311" s="48">
        <v>0.28000000000000003</v>
      </c>
      <c r="BG311" s="48">
        <v>0.28000000000000003</v>
      </c>
      <c r="BH311" s="46"/>
      <c r="BI311" s="48">
        <v>0.28999999999999998</v>
      </c>
      <c r="BJ311" s="48">
        <v>48.75</v>
      </c>
      <c r="BK311" s="48">
        <v>48.75</v>
      </c>
      <c r="BL311" s="48">
        <v>50.8</v>
      </c>
      <c r="BM311" s="46"/>
      <c r="BN311" s="46"/>
      <c r="BO311" s="48">
        <v>0.3</v>
      </c>
      <c r="BP311" s="48">
        <v>0.3</v>
      </c>
      <c r="BQ311" s="48">
        <v>0.3</v>
      </c>
      <c r="BR311" s="48">
        <v>16</v>
      </c>
      <c r="BS311" s="48">
        <v>49.73</v>
      </c>
      <c r="BT311" s="46"/>
      <c r="BU311" s="48">
        <v>0</v>
      </c>
      <c r="BV311" s="39">
        <v>408</v>
      </c>
      <c r="BW311" s="39">
        <f t="shared" si="24"/>
        <v>3</v>
      </c>
      <c r="BX311" s="39">
        <f>IF(COUNTIF($C$2:C311,C311)=1,1,0)</f>
        <v>1</v>
      </c>
      <c r="BY311" s="39">
        <f t="shared" si="25"/>
        <v>0</v>
      </c>
      <c r="BZ311" s="39" t="b">
        <f t="shared" si="26"/>
        <v>0</v>
      </c>
      <c r="CA311" s="39" t="b">
        <f t="array" ref="CA311">ISNUMBER(SEARCH("Touch Screen",$AI311))</f>
        <v>0</v>
      </c>
      <c r="CB311" s="39" t="b">
        <f t="array" ref="CB311">ISNUMBER(SEARCH("Occupancy Sensor",$AI311))</f>
        <v>0</v>
      </c>
      <c r="CC311" s="39" t="b">
        <f t="array" ref="CC311">ISNUMBER(SEARCH("Full Network Connectivity",$AI311))</f>
        <v>0</v>
      </c>
      <c r="CD311" s="49">
        <f t="shared" si="27"/>
        <v>48.749400000000001</v>
      </c>
      <c r="CE311" s="50">
        <f t="shared" si="29"/>
        <v>2.1</v>
      </c>
      <c r="CF311" s="39">
        <f t="shared" si="28"/>
        <v>3</v>
      </c>
      <c r="CG311" s="49">
        <f>IF($BW311=1,($Q311*'2. Monitor Criteria'!$C$4)+('2. Monitor Criteria'!$D$4*'1. Data'!$CE311)+'2. Monitor Criteria'!$C$6,IF('1. Data'!$BW311=2,($Q311*'2. Monitor Criteria'!$C$4)+('2. Monitor Criteria'!$D$4*'1. Data'!$CE311)+'2. Monitor Criteria'!$D$6,IF('1. Data'!$BW311=5,($Q311*'2. Monitor Criteria'!$C$4)+('2. Monitor Criteria'!$D$4*'1. Data'!$CE311)+'2. Monitor Criteria'!$F$6,($Q311*'2. Monitor Criteria'!$C$4)+('2. Monitor Criteria'!$D$4*'1. Data'!$CE311)+'2. Monitor Criteria'!$E$6)))</f>
        <v>44.663150000000002</v>
      </c>
      <c r="CH311" s="51">
        <f>CD311-('2. Monitor Criteria'!$D$4*CE311)</f>
        <v>40.370400000000004</v>
      </c>
      <c r="CI311" s="49">
        <f>IF($BY311=0,CH311,IF($BY311=1,CH311-('2. Monitor Criteria'!$B$10*'1. Data'!CG311),CH311-('2. Monitor Criteria'!$C$10*'1. Data'!CG311)))</f>
        <v>40.370400000000004</v>
      </c>
      <c r="CJ311" s="51">
        <f>IF($CA311=TRUE,CI311-(CG311*'2. Monitor Criteria'!$E$10),CI311)</f>
        <v>40.370400000000004</v>
      </c>
      <c r="CK311" s="51">
        <f>IF($BZ311=TRUE,CJ311-('1. Data'!CG311*'2. Monitor Criteria'!$D$10),CJ311)</f>
        <v>40.370400000000004</v>
      </c>
    </row>
    <row r="312" spans="1:89" s="39" customFormat="1" ht="15.75" customHeight="1" x14ac:dyDescent="0.2">
      <c r="A312" s="39">
        <v>411</v>
      </c>
      <c r="B312" s="46" t="s">
        <v>483</v>
      </c>
      <c r="C312" s="46" t="s">
        <v>1232</v>
      </c>
      <c r="D312" s="47">
        <v>42955</v>
      </c>
      <c r="E312" s="46" t="s">
        <v>74</v>
      </c>
      <c r="F312" s="46" t="s">
        <v>103</v>
      </c>
      <c r="G312" s="46" t="s">
        <v>1307</v>
      </c>
      <c r="H312" s="46" t="s">
        <v>75</v>
      </c>
      <c r="I312" s="46" t="s">
        <v>76</v>
      </c>
      <c r="J312" s="46" t="s">
        <v>103</v>
      </c>
      <c r="K312" s="46" t="s">
        <v>77</v>
      </c>
      <c r="L312" s="46" t="s">
        <v>103</v>
      </c>
      <c r="M312" s="48">
        <v>1000</v>
      </c>
      <c r="N312" s="48">
        <v>12.8</v>
      </c>
      <c r="O312" s="48">
        <v>20.399999999999999</v>
      </c>
      <c r="P312" s="48">
        <v>24</v>
      </c>
      <c r="Q312" s="48">
        <v>260.33999999999997</v>
      </c>
      <c r="R312" s="48">
        <v>1.6</v>
      </c>
      <c r="S312" s="48">
        <v>1200</v>
      </c>
      <c r="T312" s="48">
        <v>1920</v>
      </c>
      <c r="U312" s="48">
        <v>2.2999999999999998</v>
      </c>
      <c r="V312" s="48">
        <v>8849</v>
      </c>
      <c r="W312" s="48">
        <v>60</v>
      </c>
      <c r="X312" s="48">
        <v>35.1</v>
      </c>
      <c r="Y312" s="46" t="s">
        <v>78</v>
      </c>
      <c r="Z312" s="46" t="s">
        <v>83</v>
      </c>
      <c r="AA312" s="46"/>
      <c r="AB312" s="46"/>
      <c r="AC312" s="46" t="s">
        <v>81</v>
      </c>
      <c r="AD312" s="46" t="s">
        <v>81</v>
      </c>
      <c r="AE312" s="46" t="s">
        <v>355</v>
      </c>
      <c r="AF312" s="46" t="s">
        <v>103</v>
      </c>
      <c r="AG312" s="46" t="s">
        <v>83</v>
      </c>
      <c r="AH312" s="46" t="s">
        <v>103</v>
      </c>
      <c r="AI312" s="46" t="s">
        <v>83</v>
      </c>
      <c r="AJ312" s="46" t="s">
        <v>83</v>
      </c>
      <c r="AK312" s="46" t="s">
        <v>84</v>
      </c>
      <c r="AL312" s="46" t="s">
        <v>103</v>
      </c>
      <c r="AM312" s="46" t="s">
        <v>83</v>
      </c>
      <c r="AN312" s="46" t="s">
        <v>83</v>
      </c>
      <c r="AO312" s="46" t="s">
        <v>83</v>
      </c>
      <c r="AP312" s="46" t="s">
        <v>91</v>
      </c>
      <c r="AQ312" s="46" t="s">
        <v>103</v>
      </c>
      <c r="AR312" s="46" t="s">
        <v>81</v>
      </c>
      <c r="AS312" s="46" t="s">
        <v>86</v>
      </c>
      <c r="AT312" s="46" t="s">
        <v>103</v>
      </c>
      <c r="AU312" s="48">
        <v>0</v>
      </c>
      <c r="AV312" s="46" t="s">
        <v>81</v>
      </c>
      <c r="AW312" s="46" t="s">
        <v>81</v>
      </c>
      <c r="AX312" s="48">
        <v>300</v>
      </c>
      <c r="AY312" s="48">
        <v>327.7</v>
      </c>
      <c r="AZ312" s="48">
        <v>270.60000000000002</v>
      </c>
      <c r="BA312" s="48">
        <v>200</v>
      </c>
      <c r="BB312" s="46"/>
      <c r="BC312" s="46"/>
      <c r="BD312" s="48">
        <v>15.9</v>
      </c>
      <c r="BE312" s="46"/>
      <c r="BF312" s="48">
        <v>0.22</v>
      </c>
      <c r="BG312" s="48">
        <v>0.22</v>
      </c>
      <c r="BH312" s="46"/>
      <c r="BI312" s="48">
        <v>0.15</v>
      </c>
      <c r="BJ312" s="48">
        <v>50</v>
      </c>
      <c r="BK312" s="48">
        <v>50</v>
      </c>
      <c r="BL312" s="48">
        <v>59.1</v>
      </c>
      <c r="BM312" s="46"/>
      <c r="BN312" s="46"/>
      <c r="BO312" s="48">
        <v>0.17</v>
      </c>
      <c r="BP312" s="48">
        <v>0.28000000000000003</v>
      </c>
      <c r="BQ312" s="48">
        <v>0.28000000000000003</v>
      </c>
      <c r="BR312" s="48">
        <v>16.190000000000001</v>
      </c>
      <c r="BS312" s="48">
        <v>51.23</v>
      </c>
      <c r="BT312" s="46"/>
      <c r="BU312" s="48">
        <v>0</v>
      </c>
      <c r="BV312" s="39">
        <v>411</v>
      </c>
      <c r="BW312" s="39">
        <f t="shared" si="24"/>
        <v>3</v>
      </c>
      <c r="BX312" s="39">
        <f>IF(COUNTIF($C$2:C312,C312)=1,1,0)</f>
        <v>1</v>
      </c>
      <c r="BY312" s="39">
        <f t="shared" si="25"/>
        <v>0</v>
      </c>
      <c r="BZ312" s="39" t="b">
        <f t="shared" si="26"/>
        <v>0</v>
      </c>
      <c r="CA312" s="39" t="b">
        <f t="array" ref="CA312">ISNUMBER(SEARCH("Touch Screen",$AI312))</f>
        <v>0</v>
      </c>
      <c r="CB312" s="39" t="b">
        <f t="array" ref="CB312">ISNUMBER(SEARCH("Occupancy Sensor",$AI312))</f>
        <v>0</v>
      </c>
      <c r="CC312" s="39" t="b">
        <f t="array" ref="CC312">ISNUMBER(SEARCH("Full Network Connectivity",$AI312))</f>
        <v>0</v>
      </c>
      <c r="CD312" s="49">
        <f t="shared" si="27"/>
        <v>50.002079999999992</v>
      </c>
      <c r="CE312" s="50">
        <f t="shared" si="29"/>
        <v>2.2999999999999998</v>
      </c>
      <c r="CF312" s="39">
        <f t="shared" si="28"/>
        <v>3</v>
      </c>
      <c r="CG312" s="49">
        <f>IF($BW312=1,($Q312*'2. Monitor Criteria'!$C$4)+('2. Monitor Criteria'!$D$4*'1. Data'!$CE312)+'2. Monitor Criteria'!$C$6,IF('1. Data'!$BW312=2,($Q312*'2. Monitor Criteria'!$C$4)+('2. Monitor Criteria'!$D$4*'1. Data'!$CE312)+'2. Monitor Criteria'!$D$6,IF('1. Data'!$BW312=5,($Q312*'2. Monitor Criteria'!$C$4)+('2. Monitor Criteria'!$D$4*'1. Data'!$CE312)+'2. Monitor Criteria'!$F$6,($Q312*'2. Monitor Criteria'!$C$4)+('2. Monitor Criteria'!$D$4*'1. Data'!$CE312)+'2. Monitor Criteria'!$E$6)))</f>
        <v>49.678820000000002</v>
      </c>
      <c r="CH312" s="51">
        <f>CD312-('2. Monitor Criteria'!$D$4*CE312)</f>
        <v>40.825079999999993</v>
      </c>
      <c r="CI312" s="49">
        <f>IF($BY312=0,CH312,IF($BY312=1,CH312-('2. Monitor Criteria'!$B$10*'1. Data'!CG312),CH312-('2. Monitor Criteria'!$C$10*'1. Data'!CG312)))</f>
        <v>40.825079999999993</v>
      </c>
      <c r="CJ312" s="51">
        <f>IF($CA312=TRUE,CI312-(CG312*'2. Monitor Criteria'!$E$10),CI312)</f>
        <v>40.825079999999993</v>
      </c>
      <c r="CK312" s="51">
        <f>IF($BZ312=TRUE,CJ312-('1. Data'!CG312*'2. Monitor Criteria'!$D$10),CJ312)</f>
        <v>40.825079999999993</v>
      </c>
    </row>
    <row r="313" spans="1:89" s="39" customFormat="1" ht="15.75" customHeight="1" x14ac:dyDescent="0.2">
      <c r="A313" s="39">
        <v>413</v>
      </c>
      <c r="B313" s="46" t="s">
        <v>483</v>
      </c>
      <c r="C313" s="46" t="s">
        <v>567</v>
      </c>
      <c r="D313" s="47">
        <v>42179</v>
      </c>
      <c r="E313" s="46" t="s">
        <v>74</v>
      </c>
      <c r="F313" s="46"/>
      <c r="G313" s="46" t="s">
        <v>1307</v>
      </c>
      <c r="H313" s="46" t="s">
        <v>75</v>
      </c>
      <c r="I313" s="46" t="s">
        <v>76</v>
      </c>
      <c r="J313" s="46"/>
      <c r="K313" s="46" t="s">
        <v>77</v>
      </c>
      <c r="L313" s="46"/>
      <c r="M313" s="48">
        <v>1000</v>
      </c>
      <c r="N313" s="48">
        <v>11.7</v>
      </c>
      <c r="O313" s="48">
        <v>20.7</v>
      </c>
      <c r="P313" s="48">
        <v>23.8</v>
      </c>
      <c r="Q313" s="48">
        <v>242.04</v>
      </c>
      <c r="R313" s="48">
        <v>1.78</v>
      </c>
      <c r="S313" s="48">
        <v>1080</v>
      </c>
      <c r="T313" s="48">
        <v>1920</v>
      </c>
      <c r="U313" s="48">
        <v>2.1</v>
      </c>
      <c r="V313" s="48">
        <v>8567</v>
      </c>
      <c r="W313" s="48">
        <v>60</v>
      </c>
      <c r="X313" s="48">
        <v>0.3</v>
      </c>
      <c r="Y313" s="46" t="s">
        <v>83</v>
      </c>
      <c r="Z313" s="46" t="s">
        <v>83</v>
      </c>
      <c r="AA313" s="46"/>
      <c r="AB313" s="46"/>
      <c r="AC313" s="46" t="s">
        <v>81</v>
      </c>
      <c r="AD313" s="46" t="s">
        <v>80</v>
      </c>
      <c r="AE313" s="46" t="s">
        <v>568</v>
      </c>
      <c r="AF313" s="46" t="s">
        <v>569</v>
      </c>
      <c r="AG313" s="46" t="s">
        <v>83</v>
      </c>
      <c r="AH313" s="46"/>
      <c r="AI313" s="46" t="s">
        <v>83</v>
      </c>
      <c r="AJ313" s="46" t="s">
        <v>83</v>
      </c>
      <c r="AK313" s="46" t="s">
        <v>84</v>
      </c>
      <c r="AL313" s="46" t="s">
        <v>569</v>
      </c>
      <c r="AM313" s="46" t="s">
        <v>83</v>
      </c>
      <c r="AN313" s="46" t="s">
        <v>83</v>
      </c>
      <c r="AO313" s="46" t="s">
        <v>83</v>
      </c>
      <c r="AP313" s="46" t="s">
        <v>91</v>
      </c>
      <c r="AQ313" s="46"/>
      <c r="AR313" s="46" t="s">
        <v>81</v>
      </c>
      <c r="AS313" s="46" t="s">
        <v>86</v>
      </c>
      <c r="AT313" s="46"/>
      <c r="AU313" s="48">
        <v>1</v>
      </c>
      <c r="AV313" s="46" t="s">
        <v>81</v>
      </c>
      <c r="AW313" s="46" t="s">
        <v>81</v>
      </c>
      <c r="AX313" s="48">
        <v>250</v>
      </c>
      <c r="AY313" s="48">
        <v>155.9</v>
      </c>
      <c r="AZ313" s="48">
        <v>155.9</v>
      </c>
      <c r="BA313" s="48">
        <v>155.9</v>
      </c>
      <c r="BB313" s="46"/>
      <c r="BC313" s="46"/>
      <c r="BD313" s="48">
        <v>14.52</v>
      </c>
      <c r="BE313" s="46"/>
      <c r="BF313" s="48">
        <v>0.22</v>
      </c>
      <c r="BG313" s="48">
        <v>0.21</v>
      </c>
      <c r="BH313" s="46"/>
      <c r="BI313" s="48">
        <v>0.18</v>
      </c>
      <c r="BJ313" s="48">
        <v>45.77</v>
      </c>
      <c r="BK313" s="48">
        <v>45.77</v>
      </c>
      <c r="BL313" s="48">
        <v>54.1</v>
      </c>
      <c r="BM313" s="46"/>
      <c r="BN313" s="46"/>
      <c r="BO313" s="48">
        <v>0.21</v>
      </c>
      <c r="BP313" s="48">
        <v>0.25</v>
      </c>
      <c r="BQ313" s="48">
        <v>0.24</v>
      </c>
      <c r="BR313" s="48">
        <v>14.64</v>
      </c>
      <c r="BS313" s="48">
        <v>46.31</v>
      </c>
      <c r="BT313" s="46"/>
      <c r="BU313" s="48">
        <v>0</v>
      </c>
      <c r="BV313" s="39">
        <v>413</v>
      </c>
      <c r="BW313" s="39">
        <f t="shared" si="24"/>
        <v>3</v>
      </c>
      <c r="BX313" s="39">
        <f>IF(COUNTIF($C$2:C313,C313)=1,1,0)</f>
        <v>1</v>
      </c>
      <c r="BY313" s="39">
        <f t="shared" si="25"/>
        <v>0</v>
      </c>
      <c r="BZ313" s="39" t="b">
        <f t="shared" si="26"/>
        <v>0</v>
      </c>
      <c r="CA313" s="39" t="b">
        <f t="array" ref="CA313">ISNUMBER(SEARCH("Touch Screen",$AI313))</f>
        <v>0</v>
      </c>
      <c r="CB313" s="39" t="b">
        <f t="array" ref="CB313">ISNUMBER(SEARCH("Occupancy Sensor",$AI313))</f>
        <v>0</v>
      </c>
      <c r="CC313" s="39" t="b">
        <f t="array" ref="CC313">ISNUMBER(SEARCH("Full Network Connectivity",$AI313))</f>
        <v>0</v>
      </c>
      <c r="CD313" s="49">
        <f t="shared" si="27"/>
        <v>45.770999999999994</v>
      </c>
      <c r="CE313" s="50">
        <f t="shared" si="29"/>
        <v>2.1</v>
      </c>
      <c r="CF313" s="39">
        <f t="shared" si="28"/>
        <v>3</v>
      </c>
      <c r="CG313" s="49">
        <f>IF($BW313=1,($Q313*'2. Monitor Criteria'!$C$4)+('2. Monitor Criteria'!$D$4*'1. Data'!$CE313)+'2. Monitor Criteria'!$C$6,IF('1. Data'!$BW313=2,($Q313*'2. Monitor Criteria'!$C$4)+('2. Monitor Criteria'!$D$4*'1. Data'!$CE313)+'2. Monitor Criteria'!$D$6,IF('1. Data'!$BW313=5,($Q313*'2. Monitor Criteria'!$C$4)+('2. Monitor Criteria'!$D$4*'1. Data'!$CE313)+'2. Monitor Criteria'!$F$6,($Q313*'2. Monitor Criteria'!$C$4)+('2. Monitor Criteria'!$D$4*'1. Data'!$CE313)+'2. Monitor Criteria'!$E$6)))</f>
        <v>46.629919999999998</v>
      </c>
      <c r="CH313" s="51">
        <f>CD313-('2. Monitor Criteria'!$D$4*CE313)</f>
        <v>37.391999999999996</v>
      </c>
      <c r="CI313" s="49">
        <f>IF($BY313=0,CH313,IF($BY313=1,CH313-('2. Monitor Criteria'!$B$10*'1. Data'!CG313),CH313-('2. Monitor Criteria'!$C$10*'1. Data'!CG313)))</f>
        <v>37.391999999999996</v>
      </c>
      <c r="CJ313" s="51">
        <f>IF($CA313=TRUE,CI313-(CG313*'2. Monitor Criteria'!$E$10),CI313)</f>
        <v>37.391999999999996</v>
      </c>
      <c r="CK313" s="51">
        <f>IF($BZ313=TRUE,CJ313-('1. Data'!CG313*'2. Monitor Criteria'!$D$10),CJ313)</f>
        <v>37.391999999999996</v>
      </c>
    </row>
    <row r="314" spans="1:89" s="39" customFormat="1" ht="15.75" customHeight="1" x14ac:dyDescent="0.2">
      <c r="A314" s="39">
        <v>414</v>
      </c>
      <c r="B314" s="46" t="s">
        <v>483</v>
      </c>
      <c r="C314" s="46" t="s">
        <v>1217</v>
      </c>
      <c r="D314" s="47">
        <v>42941</v>
      </c>
      <c r="E314" s="46" t="s">
        <v>74</v>
      </c>
      <c r="F314" s="46" t="s">
        <v>103</v>
      </c>
      <c r="G314" s="46" t="s">
        <v>1307</v>
      </c>
      <c r="H314" s="46" t="s">
        <v>75</v>
      </c>
      <c r="I314" s="46" t="s">
        <v>76</v>
      </c>
      <c r="J314" s="46" t="s">
        <v>103</v>
      </c>
      <c r="K314" s="46" t="s">
        <v>77</v>
      </c>
      <c r="L314" s="46" t="s">
        <v>103</v>
      </c>
      <c r="M314" s="48">
        <v>1000</v>
      </c>
      <c r="N314" s="48">
        <v>11.7</v>
      </c>
      <c r="O314" s="48">
        <v>20.8</v>
      </c>
      <c r="P314" s="48">
        <v>23.8</v>
      </c>
      <c r="Q314" s="48">
        <v>242.21</v>
      </c>
      <c r="R314" s="48">
        <v>1.78</v>
      </c>
      <c r="S314" s="48">
        <v>1080</v>
      </c>
      <c r="T314" s="48">
        <v>1920</v>
      </c>
      <c r="U314" s="48">
        <v>2.1</v>
      </c>
      <c r="V314" s="48">
        <v>8561</v>
      </c>
      <c r="W314" s="48">
        <v>60</v>
      </c>
      <c r="X314" s="48">
        <v>32.299999999999997</v>
      </c>
      <c r="Y314" s="46" t="s">
        <v>78</v>
      </c>
      <c r="Z314" s="46" t="s">
        <v>83</v>
      </c>
      <c r="AA314" s="46"/>
      <c r="AB314" s="46"/>
      <c r="AC314" s="46" t="s">
        <v>81</v>
      </c>
      <c r="AD314" s="46" t="s">
        <v>81</v>
      </c>
      <c r="AE314" s="46" t="s">
        <v>355</v>
      </c>
      <c r="AF314" s="46" t="s">
        <v>103</v>
      </c>
      <c r="AG314" s="46" t="s">
        <v>83</v>
      </c>
      <c r="AH314" s="46" t="s">
        <v>103</v>
      </c>
      <c r="AI314" s="46" t="s">
        <v>83</v>
      </c>
      <c r="AJ314" s="46" t="s">
        <v>83</v>
      </c>
      <c r="AK314" s="46" t="s">
        <v>84</v>
      </c>
      <c r="AL314" s="46" t="s">
        <v>103</v>
      </c>
      <c r="AM314" s="46" t="s">
        <v>83</v>
      </c>
      <c r="AN314" s="46" t="s">
        <v>83</v>
      </c>
      <c r="AO314" s="46" t="s">
        <v>83</v>
      </c>
      <c r="AP314" s="46" t="s">
        <v>91</v>
      </c>
      <c r="AQ314" s="46" t="s">
        <v>103</v>
      </c>
      <c r="AR314" s="46" t="s">
        <v>81</v>
      </c>
      <c r="AS314" s="46" t="s">
        <v>86</v>
      </c>
      <c r="AT314" s="46" t="s">
        <v>103</v>
      </c>
      <c r="AU314" s="48">
        <v>0</v>
      </c>
      <c r="AV314" s="46" t="s">
        <v>81</v>
      </c>
      <c r="AW314" s="46" t="s">
        <v>81</v>
      </c>
      <c r="AX314" s="48">
        <v>250</v>
      </c>
      <c r="AY314" s="48">
        <v>234.7</v>
      </c>
      <c r="AZ314" s="48">
        <v>204.7</v>
      </c>
      <c r="BA314" s="48">
        <v>200</v>
      </c>
      <c r="BB314" s="46"/>
      <c r="BC314" s="46"/>
      <c r="BD314" s="48">
        <v>16.920000000000002</v>
      </c>
      <c r="BE314" s="46"/>
      <c r="BF314" s="48">
        <v>0.21</v>
      </c>
      <c r="BG314" s="48">
        <v>0.21</v>
      </c>
      <c r="BH314" s="46"/>
      <c r="BI314" s="48">
        <v>0.14000000000000001</v>
      </c>
      <c r="BJ314" s="48">
        <v>53.06</v>
      </c>
      <c r="BK314" s="48">
        <v>53.06</v>
      </c>
      <c r="BL314" s="48">
        <v>54.1</v>
      </c>
      <c r="BM314" s="46"/>
      <c r="BN314" s="46"/>
      <c r="BO314" s="48">
        <v>0.2</v>
      </c>
      <c r="BP314" s="48">
        <v>0.31</v>
      </c>
      <c r="BQ314" s="48">
        <v>0.31</v>
      </c>
      <c r="BR314" s="48">
        <v>17.05</v>
      </c>
      <c r="BS314" s="48">
        <v>54.03</v>
      </c>
      <c r="BT314" s="46"/>
      <c r="BU314" s="48">
        <v>0</v>
      </c>
      <c r="BV314" s="39">
        <v>414</v>
      </c>
      <c r="BW314" s="39">
        <f t="shared" si="24"/>
        <v>3</v>
      </c>
      <c r="BX314" s="39">
        <f>IF(COUNTIF($C$2:C314,C314)=1,1,0)</f>
        <v>1</v>
      </c>
      <c r="BY314" s="39">
        <f t="shared" si="25"/>
        <v>0</v>
      </c>
      <c r="BZ314" s="39" t="b">
        <f t="shared" si="26"/>
        <v>0</v>
      </c>
      <c r="CA314" s="39" t="b">
        <f t="array" ref="CA314">ISNUMBER(SEARCH("Touch Screen",$AI314))</f>
        <v>0</v>
      </c>
      <c r="CB314" s="39" t="b">
        <f t="array" ref="CB314">ISNUMBER(SEARCH("Occupancy Sensor",$AI314))</f>
        <v>0</v>
      </c>
      <c r="CC314" s="39" t="b">
        <f t="array" ref="CC314">ISNUMBER(SEARCH("Full Network Connectivity",$AI314))</f>
        <v>0</v>
      </c>
      <c r="CD314" s="49">
        <f t="shared" si="27"/>
        <v>53.07246</v>
      </c>
      <c r="CE314" s="50">
        <f t="shared" si="29"/>
        <v>2.1</v>
      </c>
      <c r="CF314" s="39">
        <f t="shared" si="28"/>
        <v>3</v>
      </c>
      <c r="CG314" s="49">
        <f>IF($BW314=1,($Q314*'2. Monitor Criteria'!$C$4)+('2. Monitor Criteria'!$D$4*'1. Data'!$CE314)+'2. Monitor Criteria'!$C$6,IF('1. Data'!$BW314=2,($Q314*'2. Monitor Criteria'!$C$4)+('2. Monitor Criteria'!$D$4*'1. Data'!$CE314)+'2. Monitor Criteria'!$D$6,IF('1. Data'!$BW314=5,($Q314*'2. Monitor Criteria'!$C$4)+('2. Monitor Criteria'!$D$4*'1. Data'!$CE314)+'2. Monitor Criteria'!$F$6,($Q314*'2. Monitor Criteria'!$C$4)+('2. Monitor Criteria'!$D$4*'1. Data'!$CE314)+'2. Monitor Criteria'!$E$6)))</f>
        <v>46.650829999999999</v>
      </c>
      <c r="CH314" s="51">
        <f>CD314-('2. Monitor Criteria'!$D$4*CE314)</f>
        <v>44.693460000000002</v>
      </c>
      <c r="CI314" s="49">
        <f>IF($BY314=0,CH314,IF($BY314=1,CH314-('2. Monitor Criteria'!$B$10*'1. Data'!CG314),CH314-('2. Monitor Criteria'!$C$10*'1. Data'!CG314)))</f>
        <v>44.693460000000002</v>
      </c>
      <c r="CJ314" s="51">
        <f>IF($CA314=TRUE,CI314-(CG314*'2. Monitor Criteria'!$E$10),CI314)</f>
        <v>44.693460000000002</v>
      </c>
      <c r="CK314" s="51">
        <f>IF($BZ314=TRUE,CJ314-('1. Data'!CG314*'2. Monitor Criteria'!$D$10),CJ314)</f>
        <v>44.693460000000002</v>
      </c>
    </row>
    <row r="315" spans="1:89" s="39" customFormat="1" ht="15.75" customHeight="1" x14ac:dyDescent="0.2">
      <c r="A315" s="39">
        <v>415</v>
      </c>
      <c r="B315" s="46" t="s">
        <v>483</v>
      </c>
      <c r="C315" s="46" t="s">
        <v>570</v>
      </c>
      <c r="D315" s="47">
        <v>42185</v>
      </c>
      <c r="E315" s="46" t="s">
        <v>74</v>
      </c>
      <c r="F315" s="46"/>
      <c r="G315" s="46" t="s">
        <v>1307</v>
      </c>
      <c r="H315" s="46" t="s">
        <v>75</v>
      </c>
      <c r="I315" s="46" t="s">
        <v>76</v>
      </c>
      <c r="J315" s="46"/>
      <c r="K315" s="46" t="s">
        <v>77</v>
      </c>
      <c r="L315" s="46"/>
      <c r="M315" s="48">
        <v>1000</v>
      </c>
      <c r="N315" s="48">
        <v>11.7</v>
      </c>
      <c r="O315" s="48">
        <v>20.7</v>
      </c>
      <c r="P315" s="48">
        <v>23.8</v>
      </c>
      <c r="Q315" s="48">
        <v>242.04</v>
      </c>
      <c r="R315" s="48">
        <v>1.78</v>
      </c>
      <c r="S315" s="48">
        <v>1440</v>
      </c>
      <c r="T315" s="48">
        <v>2560</v>
      </c>
      <c r="U315" s="48">
        <v>3.7</v>
      </c>
      <c r="V315" s="48">
        <v>15231</v>
      </c>
      <c r="W315" s="48">
        <v>60</v>
      </c>
      <c r="X315" s="48">
        <v>0.4</v>
      </c>
      <c r="Y315" s="46" t="s">
        <v>78</v>
      </c>
      <c r="Z315" s="46" t="s">
        <v>83</v>
      </c>
      <c r="AA315" s="46"/>
      <c r="AB315" s="46"/>
      <c r="AC315" s="46" t="s">
        <v>81</v>
      </c>
      <c r="AD315" s="46" t="s">
        <v>80</v>
      </c>
      <c r="AE315" s="46" t="s">
        <v>418</v>
      </c>
      <c r="AF315" s="46" t="s">
        <v>569</v>
      </c>
      <c r="AG315" s="46" t="s">
        <v>83</v>
      </c>
      <c r="AH315" s="46"/>
      <c r="AI315" s="46" t="s">
        <v>83</v>
      </c>
      <c r="AJ315" s="46" t="s">
        <v>83</v>
      </c>
      <c r="AK315" s="46" t="s">
        <v>84</v>
      </c>
      <c r="AL315" s="46" t="s">
        <v>569</v>
      </c>
      <c r="AM315" s="46" t="s">
        <v>83</v>
      </c>
      <c r="AN315" s="46" t="s">
        <v>83</v>
      </c>
      <c r="AO315" s="46" t="s">
        <v>83</v>
      </c>
      <c r="AP315" s="46" t="s">
        <v>91</v>
      </c>
      <c r="AQ315" s="46"/>
      <c r="AR315" s="46" t="s">
        <v>81</v>
      </c>
      <c r="AS315" s="46" t="s">
        <v>86</v>
      </c>
      <c r="AT315" s="46"/>
      <c r="AU315" s="48">
        <v>1</v>
      </c>
      <c r="AV315" s="46" t="s">
        <v>81</v>
      </c>
      <c r="AW315" s="46" t="s">
        <v>81</v>
      </c>
      <c r="AX315" s="48">
        <v>300</v>
      </c>
      <c r="AY315" s="48">
        <v>152.80000000000001</v>
      </c>
      <c r="AZ315" s="48">
        <v>152.80000000000001</v>
      </c>
      <c r="BA315" s="48">
        <v>152.80000000000001</v>
      </c>
      <c r="BB315" s="46"/>
      <c r="BC315" s="46"/>
      <c r="BD315" s="48">
        <v>18.239999999999998</v>
      </c>
      <c r="BE315" s="46"/>
      <c r="BF315" s="48">
        <v>0.22</v>
      </c>
      <c r="BG315" s="48">
        <v>0.21</v>
      </c>
      <c r="BH315" s="46"/>
      <c r="BI315" s="48">
        <v>0.18</v>
      </c>
      <c r="BJ315" s="48">
        <v>57.18</v>
      </c>
      <c r="BK315" s="48">
        <v>57.18</v>
      </c>
      <c r="BL315" s="48">
        <v>64</v>
      </c>
      <c r="BM315" s="46"/>
      <c r="BN315" s="46"/>
      <c r="BO315" s="48">
        <v>0.21</v>
      </c>
      <c r="BP315" s="48">
        <v>0.25</v>
      </c>
      <c r="BQ315" s="48">
        <v>0.24</v>
      </c>
      <c r="BR315" s="48">
        <v>18.09</v>
      </c>
      <c r="BS315" s="48">
        <v>56.89</v>
      </c>
      <c r="BT315" s="46"/>
      <c r="BU315" s="48">
        <v>0</v>
      </c>
      <c r="BV315" s="39">
        <v>415</v>
      </c>
      <c r="BW315" s="39">
        <f t="shared" si="24"/>
        <v>3</v>
      </c>
      <c r="BX315" s="39">
        <f>IF(COUNTIF($C$2:C315,C315)=1,1,0)</f>
        <v>1</v>
      </c>
      <c r="BY315" s="39">
        <f t="shared" si="25"/>
        <v>0</v>
      </c>
      <c r="BZ315" s="39" t="b">
        <f t="shared" si="26"/>
        <v>0</v>
      </c>
      <c r="CA315" s="39" t="b">
        <f t="array" ref="CA315">ISNUMBER(SEARCH("Touch Screen",$AI315))</f>
        <v>0</v>
      </c>
      <c r="CB315" s="39" t="b">
        <f t="array" ref="CB315">ISNUMBER(SEARCH("Occupancy Sensor",$AI315))</f>
        <v>0</v>
      </c>
      <c r="CC315" s="39" t="b">
        <f t="array" ref="CC315">ISNUMBER(SEARCH("Full Network Connectivity",$AI315))</f>
        <v>0</v>
      </c>
      <c r="CD315" s="49">
        <f t="shared" si="27"/>
        <v>57.176519999999989</v>
      </c>
      <c r="CE315" s="50">
        <f t="shared" si="29"/>
        <v>3.7</v>
      </c>
      <c r="CF315" s="39">
        <f t="shared" si="28"/>
        <v>3</v>
      </c>
      <c r="CG315" s="49">
        <f>IF($BW315=1,($Q315*'2. Monitor Criteria'!$C$4)+('2. Monitor Criteria'!$D$4*'1. Data'!$CE315)+'2. Monitor Criteria'!$C$6,IF('1. Data'!$BW315=2,($Q315*'2. Monitor Criteria'!$C$4)+('2. Monitor Criteria'!$D$4*'1. Data'!$CE315)+'2. Monitor Criteria'!$D$6,IF('1. Data'!$BW315=5,($Q315*'2. Monitor Criteria'!$C$4)+('2. Monitor Criteria'!$D$4*'1. Data'!$CE315)+'2. Monitor Criteria'!$F$6,($Q315*'2. Monitor Criteria'!$C$4)+('2. Monitor Criteria'!$D$4*'1. Data'!$CE315)+'2. Monitor Criteria'!$E$6)))</f>
        <v>53.013919999999999</v>
      </c>
      <c r="CH315" s="51">
        <f>CD315-('2. Monitor Criteria'!$D$4*CE315)</f>
        <v>42.413519999999991</v>
      </c>
      <c r="CI315" s="49">
        <f>IF($BY315=0,CH315,IF($BY315=1,CH315-('2. Monitor Criteria'!$B$10*'1. Data'!CG315),CH315-('2. Monitor Criteria'!$C$10*'1. Data'!CG315)))</f>
        <v>42.413519999999991</v>
      </c>
      <c r="CJ315" s="51">
        <f>IF($CA315=TRUE,CI315-(CG315*'2. Monitor Criteria'!$E$10),CI315)</f>
        <v>42.413519999999991</v>
      </c>
      <c r="CK315" s="51">
        <f>IF($BZ315=TRUE,CJ315-('1. Data'!CG315*'2. Monitor Criteria'!$D$10),CJ315)</f>
        <v>42.413519999999991</v>
      </c>
    </row>
    <row r="316" spans="1:89" s="39" customFormat="1" ht="15.75" customHeight="1" x14ac:dyDescent="0.2">
      <c r="A316" s="39">
        <v>419</v>
      </c>
      <c r="B316" s="46" t="s">
        <v>1158</v>
      </c>
      <c r="C316" s="46" t="s">
        <v>1367</v>
      </c>
      <c r="D316" s="47">
        <v>42952</v>
      </c>
      <c r="E316" s="46" t="s">
        <v>323</v>
      </c>
      <c r="F316" s="46"/>
      <c r="G316" s="46" t="s">
        <v>1309</v>
      </c>
      <c r="H316" s="46" t="s">
        <v>75</v>
      </c>
      <c r="I316" s="46" t="s">
        <v>88</v>
      </c>
      <c r="J316" s="46"/>
      <c r="K316" s="46" t="s">
        <v>77</v>
      </c>
      <c r="L316" s="46"/>
      <c r="M316" s="48">
        <v>1000</v>
      </c>
      <c r="N316" s="48">
        <v>10.5</v>
      </c>
      <c r="O316" s="48">
        <v>18.7</v>
      </c>
      <c r="P316" s="48">
        <v>21.5</v>
      </c>
      <c r="Q316" s="48">
        <v>197.68</v>
      </c>
      <c r="R316" s="48">
        <v>1.78</v>
      </c>
      <c r="S316" s="48">
        <v>1080</v>
      </c>
      <c r="T316" s="48">
        <v>1920</v>
      </c>
      <c r="U316" s="48">
        <v>2.1</v>
      </c>
      <c r="V316" s="48">
        <v>10490</v>
      </c>
      <c r="W316" s="48">
        <v>60</v>
      </c>
      <c r="X316" s="48">
        <v>0.3</v>
      </c>
      <c r="Y316" s="46" t="s">
        <v>83</v>
      </c>
      <c r="Z316" s="46" t="s">
        <v>83</v>
      </c>
      <c r="AA316" s="46"/>
      <c r="AB316" s="46"/>
      <c r="AC316" s="46" t="s">
        <v>81</v>
      </c>
      <c r="AD316" s="46" t="s">
        <v>81</v>
      </c>
      <c r="AE316" s="46" t="s">
        <v>93</v>
      </c>
      <c r="AF316" s="46" t="s">
        <v>83</v>
      </c>
      <c r="AG316" s="46" t="s">
        <v>99</v>
      </c>
      <c r="AH316" s="46"/>
      <c r="AI316" s="46" t="s">
        <v>83</v>
      </c>
      <c r="AJ316" s="46" t="s">
        <v>83</v>
      </c>
      <c r="AK316" s="46" t="s">
        <v>94</v>
      </c>
      <c r="AL316" s="46" t="s">
        <v>83</v>
      </c>
      <c r="AM316" s="46" t="s">
        <v>83</v>
      </c>
      <c r="AN316" s="46" t="s">
        <v>83</v>
      </c>
      <c r="AO316" s="46" t="s">
        <v>83</v>
      </c>
      <c r="AP316" s="46" t="s">
        <v>91</v>
      </c>
      <c r="AQ316" s="46"/>
      <c r="AR316" s="46" t="s">
        <v>81</v>
      </c>
      <c r="AS316" s="46" t="s">
        <v>86</v>
      </c>
      <c r="AT316" s="46"/>
      <c r="AU316" s="48">
        <v>1</v>
      </c>
      <c r="AV316" s="46" t="s">
        <v>81</v>
      </c>
      <c r="AW316" s="46" t="s">
        <v>80</v>
      </c>
      <c r="AX316" s="48">
        <v>220</v>
      </c>
      <c r="AY316" s="48">
        <v>223</v>
      </c>
      <c r="AZ316" s="48">
        <v>200</v>
      </c>
      <c r="BA316" s="48">
        <v>200</v>
      </c>
      <c r="BB316" s="46"/>
      <c r="BC316" s="46"/>
      <c r="BD316" s="48">
        <v>15.02</v>
      </c>
      <c r="BE316" s="46"/>
      <c r="BF316" s="48">
        <v>0.21</v>
      </c>
      <c r="BG316" s="48">
        <v>0.21</v>
      </c>
      <c r="BH316" s="46"/>
      <c r="BI316" s="48">
        <v>0.21</v>
      </c>
      <c r="BJ316" s="48">
        <v>47.25</v>
      </c>
      <c r="BK316" s="48">
        <v>47.25</v>
      </c>
      <c r="BL316" s="48">
        <v>50.6</v>
      </c>
      <c r="BM316" s="46"/>
      <c r="BN316" s="46"/>
      <c r="BO316" s="48">
        <v>0</v>
      </c>
      <c r="BP316" s="48">
        <v>0</v>
      </c>
      <c r="BQ316" s="48">
        <v>0</v>
      </c>
      <c r="BR316" s="48">
        <v>0</v>
      </c>
      <c r="BS316" s="46"/>
      <c r="BT316" s="46"/>
      <c r="BU316" s="48">
        <v>0</v>
      </c>
      <c r="BV316" s="39">
        <v>419</v>
      </c>
      <c r="BW316" s="39">
        <f t="shared" si="24"/>
        <v>2</v>
      </c>
      <c r="BX316" s="39">
        <f>IF(COUNTIF($C$2:C316,C316)=1,1,0)</f>
        <v>1</v>
      </c>
      <c r="BY316" s="39">
        <f t="shared" si="25"/>
        <v>0</v>
      </c>
      <c r="BZ316" s="39" t="b">
        <f t="shared" si="26"/>
        <v>0</v>
      </c>
      <c r="CA316" s="39" t="b">
        <f t="array" ref="CA316">ISNUMBER(SEARCH("Touch Screen",$AI316))</f>
        <v>0</v>
      </c>
      <c r="CB316" s="39" t="b">
        <f t="array" ref="CB316">ISNUMBER(SEARCH("Occupancy Sensor",$AI316))</f>
        <v>0</v>
      </c>
      <c r="CC316" s="39" t="b">
        <f t="array" ref="CC316">ISNUMBER(SEARCH("Full Network Connectivity",$AI316))</f>
        <v>0</v>
      </c>
      <c r="CD316" s="49">
        <f t="shared" si="27"/>
        <v>47.247059999999998</v>
      </c>
      <c r="CE316" s="50">
        <f t="shared" si="29"/>
        <v>2.1</v>
      </c>
      <c r="CF316" s="39">
        <f t="shared" si="28"/>
        <v>2</v>
      </c>
      <c r="CG316" s="49">
        <f>IF($BW316=1,($Q316*'2. Monitor Criteria'!$C$4)+('2. Monitor Criteria'!$D$4*'1. Data'!$CE316)+'2. Monitor Criteria'!$C$6,IF('1. Data'!$BW316=2,($Q316*'2. Monitor Criteria'!$C$4)+('2. Monitor Criteria'!$D$4*'1. Data'!$CE316)+'2. Monitor Criteria'!$D$6,IF('1. Data'!$BW316=5,($Q316*'2. Monitor Criteria'!$C$4)+('2. Monitor Criteria'!$D$4*'1. Data'!$CE316)+'2. Monitor Criteria'!$F$6,($Q316*'2. Monitor Criteria'!$C$4)+('2. Monitor Criteria'!$D$4*'1. Data'!$CE316)+'2. Monitor Criteria'!$E$6)))</f>
        <v>42.70364</v>
      </c>
      <c r="CH316" s="51">
        <f>CD316-('2. Monitor Criteria'!$D$4*CE316)</f>
        <v>38.86806</v>
      </c>
      <c r="CI316" s="49">
        <f>IF($BY316=0,CH316,IF($BY316=1,CH316-('2. Monitor Criteria'!$B$10*'1. Data'!CG316),CH316-('2. Monitor Criteria'!$C$10*'1. Data'!CG316)))</f>
        <v>38.86806</v>
      </c>
      <c r="CJ316" s="51">
        <f>IF($CA316=TRUE,CI316-(CG316*'2. Monitor Criteria'!$E$10),CI316)</f>
        <v>38.86806</v>
      </c>
      <c r="CK316" s="51">
        <f>IF($BZ316=TRUE,CJ316-('1. Data'!CG316*'2. Monitor Criteria'!$D$10),CJ316)</f>
        <v>38.86806</v>
      </c>
    </row>
    <row r="317" spans="1:89" s="39" customFormat="1" ht="15.75" customHeight="1" x14ac:dyDescent="0.2">
      <c r="A317" s="39">
        <v>420</v>
      </c>
      <c r="B317" s="46" t="s">
        <v>574</v>
      </c>
      <c r="C317" s="46" t="s">
        <v>575</v>
      </c>
      <c r="D317" s="47">
        <v>42552</v>
      </c>
      <c r="E317" s="46" t="s">
        <v>74</v>
      </c>
      <c r="F317" s="46"/>
      <c r="G317" s="46" t="s">
        <v>1307</v>
      </c>
      <c r="H317" s="46" t="s">
        <v>75</v>
      </c>
      <c r="I317" s="46" t="s">
        <v>88</v>
      </c>
      <c r="J317" s="46"/>
      <c r="K317" s="46" t="s">
        <v>77</v>
      </c>
      <c r="L317" s="46"/>
      <c r="M317" s="48">
        <v>1000</v>
      </c>
      <c r="N317" s="48">
        <v>10.6</v>
      </c>
      <c r="O317" s="48">
        <v>18.8</v>
      </c>
      <c r="P317" s="48">
        <v>21.5</v>
      </c>
      <c r="Q317" s="48">
        <v>197.68</v>
      </c>
      <c r="R317" s="48">
        <v>1.78</v>
      </c>
      <c r="S317" s="48">
        <v>1080</v>
      </c>
      <c r="T317" s="48">
        <v>1920</v>
      </c>
      <c r="U317" s="48">
        <v>2.1</v>
      </c>
      <c r="V317" s="48">
        <v>10490</v>
      </c>
      <c r="W317" s="48">
        <v>60</v>
      </c>
      <c r="X317" s="48">
        <v>0.3</v>
      </c>
      <c r="Y317" s="46" t="s">
        <v>83</v>
      </c>
      <c r="Z317" s="46" t="s">
        <v>83</v>
      </c>
      <c r="AA317" s="46"/>
      <c r="AB317" s="46"/>
      <c r="AC317" s="46" t="s">
        <v>81</v>
      </c>
      <c r="AD317" s="46" t="s">
        <v>80</v>
      </c>
      <c r="AE317" s="46" t="s">
        <v>576</v>
      </c>
      <c r="AF317" s="46" t="s">
        <v>577</v>
      </c>
      <c r="AG317" s="46" t="s">
        <v>83</v>
      </c>
      <c r="AH317" s="46"/>
      <c r="AI317" s="46" t="s">
        <v>83</v>
      </c>
      <c r="AJ317" s="46" t="s">
        <v>83</v>
      </c>
      <c r="AK317" s="46" t="s">
        <v>94</v>
      </c>
      <c r="AL317" s="46" t="s">
        <v>577</v>
      </c>
      <c r="AM317" s="46" t="s">
        <v>83</v>
      </c>
      <c r="AN317" s="46" t="s">
        <v>83</v>
      </c>
      <c r="AO317" s="46" t="s">
        <v>83</v>
      </c>
      <c r="AP317" s="46" t="s">
        <v>91</v>
      </c>
      <c r="AQ317" s="46"/>
      <c r="AR317" s="46" t="s">
        <v>81</v>
      </c>
      <c r="AS317" s="46" t="s">
        <v>86</v>
      </c>
      <c r="AT317" s="46"/>
      <c r="AU317" s="48">
        <v>1</v>
      </c>
      <c r="AV317" s="46" t="s">
        <v>81</v>
      </c>
      <c r="AW317" s="46" t="s">
        <v>81</v>
      </c>
      <c r="AX317" s="48">
        <v>250</v>
      </c>
      <c r="AY317" s="48">
        <v>191</v>
      </c>
      <c r="AZ317" s="48">
        <v>151.5</v>
      </c>
      <c r="BA317" s="48">
        <v>170.7</v>
      </c>
      <c r="BB317" s="46"/>
      <c r="BC317" s="46"/>
      <c r="BD317" s="48">
        <v>13.02</v>
      </c>
      <c r="BE317" s="46"/>
      <c r="BF317" s="48">
        <v>0.34</v>
      </c>
      <c r="BG317" s="46"/>
      <c r="BH317" s="46"/>
      <c r="BI317" s="48">
        <v>0.23</v>
      </c>
      <c r="BJ317" s="48">
        <v>41.87</v>
      </c>
      <c r="BK317" s="48">
        <v>48.26</v>
      </c>
      <c r="BL317" s="48">
        <v>50.6</v>
      </c>
      <c r="BM317" s="46"/>
      <c r="BN317" s="46"/>
      <c r="BO317" s="48">
        <v>0.32</v>
      </c>
      <c r="BP317" s="48">
        <v>0.43</v>
      </c>
      <c r="BQ317" s="46"/>
      <c r="BR317" s="48">
        <v>13.08</v>
      </c>
      <c r="BS317" s="48">
        <v>42.56</v>
      </c>
      <c r="BT317" s="46"/>
      <c r="BU317" s="48">
        <v>0</v>
      </c>
      <c r="BV317" s="39">
        <v>420</v>
      </c>
      <c r="BW317" s="39">
        <f t="shared" si="24"/>
        <v>2</v>
      </c>
      <c r="BX317" s="39">
        <f>IF(COUNTIF($C$2:C317,C317)=1,1,0)</f>
        <v>1</v>
      </c>
      <c r="BY317" s="39">
        <f t="shared" si="25"/>
        <v>0</v>
      </c>
      <c r="BZ317" s="39" t="b">
        <f t="shared" si="26"/>
        <v>0</v>
      </c>
      <c r="CA317" s="39" t="b">
        <f t="array" ref="CA317">ISNUMBER(SEARCH("Touch Screen",$AI317))</f>
        <v>0</v>
      </c>
      <c r="CB317" s="39" t="b">
        <f t="array" ref="CB317">ISNUMBER(SEARCH("Occupancy Sensor",$AI317))</f>
        <v>0</v>
      </c>
      <c r="CC317" s="39" t="b">
        <f t="array" ref="CC317">ISNUMBER(SEARCH("Full Network Connectivity",$AI317))</f>
        <v>0</v>
      </c>
      <c r="CD317" s="49">
        <f t="shared" si="27"/>
        <v>41.855279999999993</v>
      </c>
      <c r="CE317" s="50">
        <f t="shared" si="29"/>
        <v>2.1</v>
      </c>
      <c r="CF317" s="39">
        <f t="shared" si="28"/>
        <v>2</v>
      </c>
      <c r="CG317" s="49">
        <f>IF($BW317=1,($Q317*'2. Monitor Criteria'!$C$4)+('2. Monitor Criteria'!$D$4*'1. Data'!$CE317)+'2. Monitor Criteria'!$C$6,IF('1. Data'!$BW317=2,($Q317*'2. Monitor Criteria'!$C$4)+('2. Monitor Criteria'!$D$4*'1. Data'!$CE317)+'2. Monitor Criteria'!$D$6,IF('1. Data'!$BW317=5,($Q317*'2. Monitor Criteria'!$C$4)+('2. Monitor Criteria'!$D$4*'1. Data'!$CE317)+'2. Monitor Criteria'!$F$6,($Q317*'2. Monitor Criteria'!$C$4)+('2. Monitor Criteria'!$D$4*'1. Data'!$CE317)+'2. Monitor Criteria'!$E$6)))</f>
        <v>42.70364</v>
      </c>
      <c r="CH317" s="51">
        <f>CD317-('2. Monitor Criteria'!$D$4*CE317)</f>
        <v>33.476279999999988</v>
      </c>
      <c r="CI317" s="49">
        <f>IF($BY317=0,CH317,IF($BY317=1,CH317-('2. Monitor Criteria'!$B$10*'1. Data'!CG317),CH317-('2. Monitor Criteria'!$C$10*'1. Data'!CG317)))</f>
        <v>33.476279999999988</v>
      </c>
      <c r="CJ317" s="51">
        <f>IF($CA317=TRUE,CI317-(CG317*'2. Monitor Criteria'!$E$10),CI317)</f>
        <v>33.476279999999988</v>
      </c>
      <c r="CK317" s="51">
        <f>IF($BZ317=TRUE,CJ317-('1. Data'!CG317*'2. Monitor Criteria'!$D$10),CJ317)</f>
        <v>33.476279999999988</v>
      </c>
    </row>
    <row r="318" spans="1:89" s="39" customFormat="1" ht="15.75" customHeight="1" x14ac:dyDescent="0.2">
      <c r="A318" s="39">
        <v>421</v>
      </c>
      <c r="B318" s="46" t="s">
        <v>574</v>
      </c>
      <c r="C318" s="46" t="s">
        <v>578</v>
      </c>
      <c r="D318" s="47">
        <v>42552</v>
      </c>
      <c r="E318" s="46" t="s">
        <v>74</v>
      </c>
      <c r="F318" s="46"/>
      <c r="G318" s="46" t="s">
        <v>1307</v>
      </c>
      <c r="H318" s="46" t="s">
        <v>75</v>
      </c>
      <c r="I318" s="46" t="s">
        <v>88</v>
      </c>
      <c r="J318" s="46"/>
      <c r="K318" s="46" t="s">
        <v>77</v>
      </c>
      <c r="L318" s="46"/>
      <c r="M318" s="48">
        <v>1000</v>
      </c>
      <c r="N318" s="48">
        <v>10.6</v>
      </c>
      <c r="O318" s="48">
        <v>18.8</v>
      </c>
      <c r="P318" s="48">
        <v>21.5</v>
      </c>
      <c r="Q318" s="48">
        <v>197.68</v>
      </c>
      <c r="R318" s="48">
        <v>1.78</v>
      </c>
      <c r="S318" s="48">
        <v>1080</v>
      </c>
      <c r="T318" s="48">
        <v>1920</v>
      </c>
      <c r="U318" s="48">
        <v>2.1</v>
      </c>
      <c r="V318" s="48">
        <v>10490</v>
      </c>
      <c r="W318" s="48">
        <v>60</v>
      </c>
      <c r="X318" s="48">
        <v>0.3</v>
      </c>
      <c r="Y318" s="46" t="s">
        <v>83</v>
      </c>
      <c r="Z318" s="46" t="s">
        <v>83</v>
      </c>
      <c r="AA318" s="46"/>
      <c r="AB318" s="46"/>
      <c r="AC318" s="46" t="s">
        <v>81</v>
      </c>
      <c r="AD318" s="46" t="s">
        <v>80</v>
      </c>
      <c r="AE318" s="46" t="s">
        <v>576</v>
      </c>
      <c r="AF318" s="46" t="s">
        <v>579</v>
      </c>
      <c r="AG318" s="46" t="s">
        <v>83</v>
      </c>
      <c r="AH318" s="46"/>
      <c r="AI318" s="46" t="s">
        <v>83</v>
      </c>
      <c r="AJ318" s="46" t="s">
        <v>83</v>
      </c>
      <c r="AK318" s="46" t="s">
        <v>94</v>
      </c>
      <c r="AL318" s="46" t="s">
        <v>579</v>
      </c>
      <c r="AM318" s="46" t="s">
        <v>83</v>
      </c>
      <c r="AN318" s="46" t="s">
        <v>83</v>
      </c>
      <c r="AO318" s="46" t="s">
        <v>83</v>
      </c>
      <c r="AP318" s="46" t="s">
        <v>91</v>
      </c>
      <c r="AQ318" s="46"/>
      <c r="AR318" s="46" t="s">
        <v>81</v>
      </c>
      <c r="AS318" s="46" t="s">
        <v>86</v>
      </c>
      <c r="AT318" s="46"/>
      <c r="AU318" s="48">
        <v>1</v>
      </c>
      <c r="AV318" s="46" t="s">
        <v>81</v>
      </c>
      <c r="AW318" s="46" t="s">
        <v>81</v>
      </c>
      <c r="AX318" s="48">
        <v>250</v>
      </c>
      <c r="AY318" s="48">
        <v>145.19999999999999</v>
      </c>
      <c r="AZ318" s="48">
        <v>113.6</v>
      </c>
      <c r="BA318" s="48">
        <v>137.1</v>
      </c>
      <c r="BB318" s="46"/>
      <c r="BC318" s="46"/>
      <c r="BD318" s="48">
        <v>13.38</v>
      </c>
      <c r="BE318" s="46"/>
      <c r="BF318" s="48">
        <v>0.25</v>
      </c>
      <c r="BG318" s="46"/>
      <c r="BH318" s="46"/>
      <c r="BI318" s="48">
        <v>0.22</v>
      </c>
      <c r="BJ318" s="48">
        <v>42.42</v>
      </c>
      <c r="BK318" s="48">
        <v>48.26</v>
      </c>
      <c r="BL318" s="48">
        <v>50.6</v>
      </c>
      <c r="BM318" s="46"/>
      <c r="BN318" s="46"/>
      <c r="BO318" s="48">
        <v>0.31</v>
      </c>
      <c r="BP318" s="48">
        <v>0.34</v>
      </c>
      <c r="BQ318" s="46"/>
      <c r="BR318" s="48">
        <v>13.44</v>
      </c>
      <c r="BS318" s="48">
        <v>43.13</v>
      </c>
      <c r="BT318" s="46"/>
      <c r="BU318" s="48">
        <v>0</v>
      </c>
      <c r="BV318" s="39">
        <v>421</v>
      </c>
      <c r="BW318" s="39">
        <f t="shared" si="24"/>
        <v>2</v>
      </c>
      <c r="BX318" s="39">
        <f>IF(COUNTIF($C$2:C318,C318)=1,1,0)</f>
        <v>1</v>
      </c>
      <c r="BY318" s="39">
        <f t="shared" si="25"/>
        <v>0</v>
      </c>
      <c r="BZ318" s="39" t="b">
        <f t="shared" si="26"/>
        <v>0</v>
      </c>
      <c r="CA318" s="39" t="b">
        <f t="array" ref="CA318">ISNUMBER(SEARCH("Touch Screen",$AI318))</f>
        <v>0</v>
      </c>
      <c r="CB318" s="39" t="b">
        <f t="array" ref="CB318">ISNUMBER(SEARCH("Occupancy Sensor",$AI318))</f>
        <v>0</v>
      </c>
      <c r="CC318" s="39" t="b">
        <f t="array" ref="CC318">ISNUMBER(SEARCH("Full Network Connectivity",$AI318))</f>
        <v>0</v>
      </c>
      <c r="CD318" s="49">
        <f t="shared" si="27"/>
        <v>42.446579999999997</v>
      </c>
      <c r="CE318" s="50">
        <f t="shared" si="29"/>
        <v>2.1</v>
      </c>
      <c r="CF318" s="39">
        <f t="shared" si="28"/>
        <v>2</v>
      </c>
      <c r="CG318" s="49">
        <f>IF($BW318=1,($Q318*'2. Monitor Criteria'!$C$4)+('2. Monitor Criteria'!$D$4*'1. Data'!$CE318)+'2. Monitor Criteria'!$C$6,IF('1. Data'!$BW318=2,($Q318*'2. Monitor Criteria'!$C$4)+('2. Monitor Criteria'!$D$4*'1. Data'!$CE318)+'2. Monitor Criteria'!$D$6,IF('1. Data'!$BW318=5,($Q318*'2. Monitor Criteria'!$C$4)+('2. Monitor Criteria'!$D$4*'1. Data'!$CE318)+'2. Monitor Criteria'!$F$6,($Q318*'2. Monitor Criteria'!$C$4)+('2. Monitor Criteria'!$D$4*'1. Data'!$CE318)+'2. Monitor Criteria'!$E$6)))</f>
        <v>42.70364</v>
      </c>
      <c r="CH318" s="51">
        <f>CD318-('2. Monitor Criteria'!$D$4*CE318)</f>
        <v>34.067579999999992</v>
      </c>
      <c r="CI318" s="49">
        <f>IF($BY318=0,CH318,IF($BY318=1,CH318-('2. Monitor Criteria'!$B$10*'1. Data'!CG318),CH318-('2. Monitor Criteria'!$C$10*'1. Data'!CG318)))</f>
        <v>34.067579999999992</v>
      </c>
      <c r="CJ318" s="51">
        <f>IF($CA318=TRUE,CI318-(CG318*'2. Monitor Criteria'!$E$10),CI318)</f>
        <v>34.067579999999992</v>
      </c>
      <c r="CK318" s="51">
        <f>IF($BZ318=TRUE,CJ318-('1. Data'!CG318*'2. Monitor Criteria'!$D$10),CJ318)</f>
        <v>34.067579999999992</v>
      </c>
    </row>
    <row r="319" spans="1:89" s="39" customFormat="1" ht="15.75" customHeight="1" x14ac:dyDescent="0.2">
      <c r="A319" s="39">
        <v>422</v>
      </c>
      <c r="B319" s="46" t="s">
        <v>574</v>
      </c>
      <c r="C319" s="46" t="s">
        <v>580</v>
      </c>
      <c r="D319" s="47">
        <v>42552</v>
      </c>
      <c r="E319" s="46" t="s">
        <v>74</v>
      </c>
      <c r="F319" s="46"/>
      <c r="G319" s="46" t="s">
        <v>1307</v>
      </c>
      <c r="H319" s="46" t="s">
        <v>75</v>
      </c>
      <c r="I319" s="46" t="s">
        <v>88</v>
      </c>
      <c r="J319" s="46"/>
      <c r="K319" s="46" t="s">
        <v>77</v>
      </c>
      <c r="L319" s="46"/>
      <c r="M319" s="48">
        <v>1000</v>
      </c>
      <c r="N319" s="48">
        <v>11.8</v>
      </c>
      <c r="O319" s="48">
        <v>20.9</v>
      </c>
      <c r="P319" s="48">
        <v>24</v>
      </c>
      <c r="Q319" s="48">
        <v>244.84</v>
      </c>
      <c r="R319" s="48">
        <v>1.78</v>
      </c>
      <c r="S319" s="48">
        <v>1080</v>
      </c>
      <c r="T319" s="48">
        <v>1920</v>
      </c>
      <c r="U319" s="48">
        <v>2.1</v>
      </c>
      <c r="V319" s="48">
        <v>8469</v>
      </c>
      <c r="W319" s="48">
        <v>60</v>
      </c>
      <c r="X319" s="48">
        <v>0.3</v>
      </c>
      <c r="Y319" s="46" t="s">
        <v>83</v>
      </c>
      <c r="Z319" s="46" t="s">
        <v>83</v>
      </c>
      <c r="AA319" s="46"/>
      <c r="AB319" s="46"/>
      <c r="AC319" s="46" t="s">
        <v>81</v>
      </c>
      <c r="AD319" s="46" t="s">
        <v>80</v>
      </c>
      <c r="AE319" s="46" t="s">
        <v>576</v>
      </c>
      <c r="AF319" s="46" t="s">
        <v>577</v>
      </c>
      <c r="AG319" s="46" t="s">
        <v>83</v>
      </c>
      <c r="AH319" s="46"/>
      <c r="AI319" s="46" t="s">
        <v>83</v>
      </c>
      <c r="AJ319" s="46" t="s">
        <v>83</v>
      </c>
      <c r="AK319" s="46" t="s">
        <v>94</v>
      </c>
      <c r="AL319" s="46" t="s">
        <v>577</v>
      </c>
      <c r="AM319" s="46" t="s">
        <v>83</v>
      </c>
      <c r="AN319" s="46" t="s">
        <v>83</v>
      </c>
      <c r="AO319" s="46" t="s">
        <v>83</v>
      </c>
      <c r="AP319" s="46" t="s">
        <v>91</v>
      </c>
      <c r="AQ319" s="46"/>
      <c r="AR319" s="46" t="s">
        <v>81</v>
      </c>
      <c r="AS319" s="46" t="s">
        <v>86</v>
      </c>
      <c r="AT319" s="46"/>
      <c r="AU319" s="48">
        <v>1</v>
      </c>
      <c r="AV319" s="46" t="s">
        <v>81</v>
      </c>
      <c r="AW319" s="46" t="s">
        <v>81</v>
      </c>
      <c r="AX319" s="48">
        <v>250</v>
      </c>
      <c r="AY319" s="48">
        <v>266.3</v>
      </c>
      <c r="AZ319" s="48">
        <v>209.9</v>
      </c>
      <c r="BA319" s="48">
        <v>200.8</v>
      </c>
      <c r="BB319" s="46"/>
      <c r="BC319" s="46"/>
      <c r="BD319" s="48">
        <v>13.32</v>
      </c>
      <c r="BE319" s="46"/>
      <c r="BF319" s="48">
        <v>0.27</v>
      </c>
      <c r="BG319" s="46"/>
      <c r="BH319" s="46"/>
      <c r="BI319" s="48">
        <v>0.14000000000000001</v>
      </c>
      <c r="BJ319" s="48">
        <v>42.36</v>
      </c>
      <c r="BK319" s="48">
        <v>48.55</v>
      </c>
      <c r="BL319" s="48">
        <v>54.7</v>
      </c>
      <c r="BM319" s="46"/>
      <c r="BN319" s="46"/>
      <c r="BO319" s="48">
        <v>0.23</v>
      </c>
      <c r="BP319" s="48">
        <v>0.35</v>
      </c>
      <c r="BQ319" s="46"/>
      <c r="BR319" s="48">
        <v>13.44</v>
      </c>
      <c r="BS319" s="48">
        <v>43.2</v>
      </c>
      <c r="BT319" s="46"/>
      <c r="BU319" s="48">
        <v>0</v>
      </c>
      <c r="BV319" s="39">
        <v>422</v>
      </c>
      <c r="BW319" s="39">
        <f t="shared" si="24"/>
        <v>3</v>
      </c>
      <c r="BX319" s="39">
        <f>IF(COUNTIF($C$2:C319,C319)=1,1,0)</f>
        <v>1</v>
      </c>
      <c r="BY319" s="39">
        <f t="shared" si="25"/>
        <v>0</v>
      </c>
      <c r="BZ319" s="39" t="b">
        <f t="shared" si="26"/>
        <v>0</v>
      </c>
      <c r="CA319" s="39" t="b">
        <f t="array" ref="CA319">ISNUMBER(SEARCH("Touch Screen",$AI319))</f>
        <v>0</v>
      </c>
      <c r="CB319" s="39" t="b">
        <f t="array" ref="CB319">ISNUMBER(SEARCH("Occupancy Sensor",$AI319))</f>
        <v>0</v>
      </c>
      <c r="CC319" s="39" t="b">
        <f t="array" ref="CC319">ISNUMBER(SEARCH("Full Network Connectivity",$AI319))</f>
        <v>0</v>
      </c>
      <c r="CD319" s="49">
        <f t="shared" si="27"/>
        <v>42.3765</v>
      </c>
      <c r="CE319" s="50">
        <f t="shared" si="29"/>
        <v>2.1</v>
      </c>
      <c r="CF319" s="39">
        <f t="shared" si="28"/>
        <v>3</v>
      </c>
      <c r="CG319" s="49">
        <f>IF($BW319=1,($Q319*'2. Monitor Criteria'!$C$4)+('2. Monitor Criteria'!$D$4*'1. Data'!$CE319)+'2. Monitor Criteria'!$C$6,IF('1. Data'!$BW319=2,($Q319*'2. Monitor Criteria'!$C$4)+('2. Monitor Criteria'!$D$4*'1. Data'!$CE319)+'2. Monitor Criteria'!$D$6,IF('1. Data'!$BW319=5,($Q319*'2. Monitor Criteria'!$C$4)+('2. Monitor Criteria'!$D$4*'1. Data'!$CE319)+'2. Monitor Criteria'!$F$6,($Q319*'2. Monitor Criteria'!$C$4)+('2. Monitor Criteria'!$D$4*'1. Data'!$CE319)+'2. Monitor Criteria'!$E$6)))</f>
        <v>46.974320000000006</v>
      </c>
      <c r="CH319" s="51">
        <f>CD319-('2. Monitor Criteria'!$D$4*CE319)</f>
        <v>33.997500000000002</v>
      </c>
      <c r="CI319" s="49">
        <f>IF($BY319=0,CH319,IF($BY319=1,CH319-('2. Monitor Criteria'!$B$10*'1. Data'!CG319),CH319-('2. Monitor Criteria'!$C$10*'1. Data'!CG319)))</f>
        <v>33.997500000000002</v>
      </c>
      <c r="CJ319" s="51">
        <f>IF($CA319=TRUE,CI319-(CG319*'2. Monitor Criteria'!$E$10),CI319)</f>
        <v>33.997500000000002</v>
      </c>
      <c r="CK319" s="51">
        <f>IF($BZ319=TRUE,CJ319-('1. Data'!CG319*'2. Monitor Criteria'!$D$10),CJ319)</f>
        <v>33.997500000000002</v>
      </c>
    </row>
    <row r="320" spans="1:89" s="39" customFormat="1" ht="15.75" customHeight="1" x14ac:dyDescent="0.2">
      <c r="A320" s="39">
        <v>423</v>
      </c>
      <c r="B320" s="46" t="s">
        <v>574</v>
      </c>
      <c r="C320" s="46" t="s">
        <v>581</v>
      </c>
      <c r="D320" s="47">
        <v>42614</v>
      </c>
      <c r="E320" s="46" t="s">
        <v>74</v>
      </c>
      <c r="F320" s="46"/>
      <c r="G320" s="46" t="s">
        <v>1307</v>
      </c>
      <c r="H320" s="46" t="s">
        <v>75</v>
      </c>
      <c r="I320" s="46" t="s">
        <v>88</v>
      </c>
      <c r="J320" s="46"/>
      <c r="K320" s="46" t="s">
        <v>77</v>
      </c>
      <c r="L320" s="46"/>
      <c r="M320" s="48">
        <v>1000</v>
      </c>
      <c r="N320" s="48">
        <v>11.8</v>
      </c>
      <c r="O320" s="48">
        <v>20.9</v>
      </c>
      <c r="P320" s="48">
        <v>24</v>
      </c>
      <c r="Q320" s="48">
        <v>244.84</v>
      </c>
      <c r="R320" s="48">
        <v>1.78</v>
      </c>
      <c r="S320" s="48">
        <v>1080</v>
      </c>
      <c r="T320" s="48">
        <v>1920</v>
      </c>
      <c r="U320" s="48">
        <v>2.1</v>
      </c>
      <c r="V320" s="48">
        <v>8469</v>
      </c>
      <c r="W320" s="48">
        <v>60</v>
      </c>
      <c r="X320" s="48">
        <v>0.3</v>
      </c>
      <c r="Y320" s="46" t="s">
        <v>83</v>
      </c>
      <c r="Z320" s="46" t="s">
        <v>83</v>
      </c>
      <c r="AA320" s="46"/>
      <c r="AB320" s="46"/>
      <c r="AC320" s="46" t="s">
        <v>81</v>
      </c>
      <c r="AD320" s="46" t="s">
        <v>80</v>
      </c>
      <c r="AE320" s="46" t="s">
        <v>576</v>
      </c>
      <c r="AF320" s="46" t="s">
        <v>582</v>
      </c>
      <c r="AG320" s="46" t="s">
        <v>83</v>
      </c>
      <c r="AH320" s="46"/>
      <c r="AI320" s="46" t="s">
        <v>83</v>
      </c>
      <c r="AJ320" s="46" t="s">
        <v>83</v>
      </c>
      <c r="AK320" s="46" t="s">
        <v>94</v>
      </c>
      <c r="AL320" s="46" t="s">
        <v>582</v>
      </c>
      <c r="AM320" s="46" t="s">
        <v>83</v>
      </c>
      <c r="AN320" s="46" t="s">
        <v>83</v>
      </c>
      <c r="AO320" s="46" t="s">
        <v>83</v>
      </c>
      <c r="AP320" s="46" t="s">
        <v>91</v>
      </c>
      <c r="AQ320" s="46"/>
      <c r="AR320" s="46" t="s">
        <v>81</v>
      </c>
      <c r="AS320" s="46" t="s">
        <v>86</v>
      </c>
      <c r="AT320" s="46"/>
      <c r="AU320" s="48">
        <v>1</v>
      </c>
      <c r="AV320" s="46" t="s">
        <v>81</v>
      </c>
      <c r="AW320" s="46" t="s">
        <v>81</v>
      </c>
      <c r="AX320" s="48">
        <v>250</v>
      </c>
      <c r="AY320" s="48">
        <v>302.60000000000002</v>
      </c>
      <c r="AZ320" s="48">
        <v>183.5</v>
      </c>
      <c r="BA320" s="48">
        <v>202.2</v>
      </c>
      <c r="BB320" s="46"/>
      <c r="BC320" s="46"/>
      <c r="BD320" s="48">
        <v>14.32</v>
      </c>
      <c r="BE320" s="46"/>
      <c r="BF320" s="48">
        <v>0.25</v>
      </c>
      <c r="BG320" s="46"/>
      <c r="BH320" s="46"/>
      <c r="BI320" s="48">
        <v>0.22</v>
      </c>
      <c r="BJ320" s="48">
        <v>45.32</v>
      </c>
      <c r="BK320" s="48">
        <v>48.26</v>
      </c>
      <c r="BL320" s="48">
        <v>54.68</v>
      </c>
      <c r="BM320" s="46"/>
      <c r="BN320" s="46"/>
      <c r="BO320" s="48">
        <v>0.34</v>
      </c>
      <c r="BP320" s="48">
        <v>0.34</v>
      </c>
      <c r="BQ320" s="46"/>
      <c r="BR320" s="48">
        <v>14.32</v>
      </c>
      <c r="BS320" s="48">
        <v>45.82</v>
      </c>
      <c r="BT320" s="46"/>
      <c r="BU320" s="48">
        <v>0</v>
      </c>
      <c r="BV320" s="39">
        <v>423</v>
      </c>
      <c r="BW320" s="39">
        <f t="shared" si="24"/>
        <v>3</v>
      </c>
      <c r="BX320" s="39">
        <f>IF(COUNTIF($C$2:C320,C320)=1,1,0)</f>
        <v>1</v>
      </c>
      <c r="BY320" s="39">
        <f t="shared" si="25"/>
        <v>0</v>
      </c>
      <c r="BZ320" s="39" t="b">
        <f t="shared" si="26"/>
        <v>0</v>
      </c>
      <c r="CA320" s="39" t="b">
        <f t="array" ref="CA320">ISNUMBER(SEARCH("Touch Screen",$AI320))</f>
        <v>0</v>
      </c>
      <c r="CB320" s="39" t="b">
        <f t="array" ref="CB320">ISNUMBER(SEARCH("Occupancy Sensor",$AI320))</f>
        <v>0</v>
      </c>
      <c r="CC320" s="39" t="b">
        <f t="array" ref="CC320">ISNUMBER(SEARCH("Full Network Connectivity",$AI320))</f>
        <v>0</v>
      </c>
      <c r="CD320" s="49">
        <f t="shared" si="27"/>
        <v>45.328619999999994</v>
      </c>
      <c r="CE320" s="50">
        <f t="shared" si="29"/>
        <v>2.1</v>
      </c>
      <c r="CF320" s="39">
        <f t="shared" si="28"/>
        <v>3</v>
      </c>
      <c r="CG320" s="49">
        <f>IF($BW320=1,($Q320*'2. Monitor Criteria'!$C$4)+('2. Monitor Criteria'!$D$4*'1. Data'!$CE320)+'2. Monitor Criteria'!$C$6,IF('1. Data'!$BW320=2,($Q320*'2. Monitor Criteria'!$C$4)+('2. Monitor Criteria'!$D$4*'1. Data'!$CE320)+'2. Monitor Criteria'!$D$6,IF('1. Data'!$BW320=5,($Q320*'2. Monitor Criteria'!$C$4)+('2. Monitor Criteria'!$D$4*'1. Data'!$CE320)+'2. Monitor Criteria'!$F$6,($Q320*'2. Monitor Criteria'!$C$4)+('2. Monitor Criteria'!$D$4*'1. Data'!$CE320)+'2. Monitor Criteria'!$E$6)))</f>
        <v>46.974320000000006</v>
      </c>
      <c r="CH320" s="51">
        <f>CD320-('2. Monitor Criteria'!$D$4*CE320)</f>
        <v>36.949619999999996</v>
      </c>
      <c r="CI320" s="49">
        <f>IF($BY320=0,CH320,IF($BY320=1,CH320-('2. Monitor Criteria'!$B$10*'1. Data'!CG320),CH320-('2. Monitor Criteria'!$C$10*'1. Data'!CG320)))</f>
        <v>36.949619999999996</v>
      </c>
      <c r="CJ320" s="51">
        <f>IF($CA320=TRUE,CI320-(CG320*'2. Monitor Criteria'!$E$10),CI320)</f>
        <v>36.949619999999996</v>
      </c>
      <c r="CK320" s="51">
        <f>IF($BZ320=TRUE,CJ320-('1. Data'!CG320*'2. Monitor Criteria'!$D$10),CJ320)</f>
        <v>36.949619999999996</v>
      </c>
    </row>
    <row r="321" spans="1:89" s="39" customFormat="1" ht="15.75" customHeight="1" x14ac:dyDescent="0.2">
      <c r="A321" s="39">
        <v>424</v>
      </c>
      <c r="B321" s="46" t="s">
        <v>574</v>
      </c>
      <c r="C321" s="46" t="s">
        <v>583</v>
      </c>
      <c r="D321" s="47">
        <v>42614</v>
      </c>
      <c r="E321" s="46" t="s">
        <v>74</v>
      </c>
      <c r="F321" s="46"/>
      <c r="G321" s="46" t="s">
        <v>1307</v>
      </c>
      <c r="H321" s="46" t="s">
        <v>75</v>
      </c>
      <c r="I321" s="46" t="s">
        <v>88</v>
      </c>
      <c r="J321" s="46"/>
      <c r="K321" s="46" t="s">
        <v>77</v>
      </c>
      <c r="L321" s="46"/>
      <c r="M321" s="48">
        <v>1000</v>
      </c>
      <c r="N321" s="48">
        <v>13.2</v>
      </c>
      <c r="O321" s="48">
        <v>23.5</v>
      </c>
      <c r="P321" s="48">
        <v>27</v>
      </c>
      <c r="Q321" s="48">
        <v>311.37</v>
      </c>
      <c r="R321" s="48">
        <v>1.78</v>
      </c>
      <c r="S321" s="48">
        <v>1080</v>
      </c>
      <c r="T321" s="48">
        <v>1920</v>
      </c>
      <c r="U321" s="48">
        <v>2.1</v>
      </c>
      <c r="V321" s="48">
        <v>6660</v>
      </c>
      <c r="W321" s="48">
        <v>60</v>
      </c>
      <c r="X321" s="48">
        <v>0.3</v>
      </c>
      <c r="Y321" s="46" t="s">
        <v>83</v>
      </c>
      <c r="Z321" s="46" t="s">
        <v>83</v>
      </c>
      <c r="AA321" s="46"/>
      <c r="AB321" s="46"/>
      <c r="AC321" s="46" t="s">
        <v>81</v>
      </c>
      <c r="AD321" s="46" t="s">
        <v>80</v>
      </c>
      <c r="AE321" s="46" t="s">
        <v>576</v>
      </c>
      <c r="AF321" s="46" t="s">
        <v>582</v>
      </c>
      <c r="AG321" s="46" t="s">
        <v>83</v>
      </c>
      <c r="AH321" s="46"/>
      <c r="AI321" s="46" t="s">
        <v>83</v>
      </c>
      <c r="AJ321" s="46" t="s">
        <v>83</v>
      </c>
      <c r="AK321" s="46" t="s">
        <v>94</v>
      </c>
      <c r="AL321" s="46" t="s">
        <v>582</v>
      </c>
      <c r="AM321" s="46" t="s">
        <v>83</v>
      </c>
      <c r="AN321" s="46" t="s">
        <v>83</v>
      </c>
      <c r="AO321" s="46" t="s">
        <v>83</v>
      </c>
      <c r="AP321" s="46" t="s">
        <v>91</v>
      </c>
      <c r="AQ321" s="46"/>
      <c r="AR321" s="46" t="s">
        <v>81</v>
      </c>
      <c r="AS321" s="46" t="s">
        <v>86</v>
      </c>
      <c r="AT321" s="46"/>
      <c r="AU321" s="48">
        <v>1</v>
      </c>
      <c r="AV321" s="46" t="s">
        <v>81</v>
      </c>
      <c r="AW321" s="46" t="s">
        <v>81</v>
      </c>
      <c r="AX321" s="48">
        <v>250</v>
      </c>
      <c r="AY321" s="48">
        <v>284.3</v>
      </c>
      <c r="AZ321" s="48">
        <v>199.8</v>
      </c>
      <c r="BA321" s="48">
        <v>203.1</v>
      </c>
      <c r="BB321" s="46"/>
      <c r="BC321" s="46"/>
      <c r="BD321" s="48">
        <v>15.12</v>
      </c>
      <c r="BE321" s="46"/>
      <c r="BF321" s="48">
        <v>0.24</v>
      </c>
      <c r="BG321" s="46"/>
      <c r="BH321" s="46"/>
      <c r="BI321" s="48">
        <v>0.21</v>
      </c>
      <c r="BJ321" s="48">
        <v>47.72</v>
      </c>
      <c r="BK321" s="48">
        <v>48.26</v>
      </c>
      <c r="BL321" s="48">
        <v>63.99</v>
      </c>
      <c r="BM321" s="46"/>
      <c r="BN321" s="46"/>
      <c r="BO321" s="48">
        <v>0.33</v>
      </c>
      <c r="BP321" s="48">
        <v>0.33</v>
      </c>
      <c r="BQ321" s="46"/>
      <c r="BR321" s="48">
        <v>15.07</v>
      </c>
      <c r="BS321" s="48">
        <v>48.08</v>
      </c>
      <c r="BT321" s="46"/>
      <c r="BU321" s="48">
        <v>0</v>
      </c>
      <c r="BV321" s="39">
        <v>424</v>
      </c>
      <c r="BW321" s="39">
        <f t="shared" si="24"/>
        <v>4</v>
      </c>
      <c r="BX321" s="39">
        <f>IF(COUNTIF($C$2:C321,C321)=1,1,0)</f>
        <v>1</v>
      </c>
      <c r="BY321" s="39">
        <f t="shared" si="25"/>
        <v>0</v>
      </c>
      <c r="BZ321" s="39" t="b">
        <f t="shared" si="26"/>
        <v>0</v>
      </c>
      <c r="CA321" s="39" t="b">
        <f t="array" ref="CA321">ISNUMBER(SEARCH("Touch Screen",$AI321))</f>
        <v>0</v>
      </c>
      <c r="CB321" s="39" t="b">
        <f t="array" ref="CB321">ISNUMBER(SEARCH("Occupancy Sensor",$AI321))</f>
        <v>0</v>
      </c>
      <c r="CC321" s="39" t="b">
        <f t="array" ref="CC321">ISNUMBER(SEARCH("Full Network Connectivity",$AI321))</f>
        <v>0</v>
      </c>
      <c r="CD321" s="49">
        <f t="shared" si="27"/>
        <v>47.724479999999993</v>
      </c>
      <c r="CE321" s="50">
        <f t="shared" si="29"/>
        <v>2.1</v>
      </c>
      <c r="CF321" s="39">
        <f t="shared" si="28"/>
        <v>4</v>
      </c>
      <c r="CG321" s="49">
        <f>IF($BW321=1,($Q321*'2. Monitor Criteria'!$C$4)+('2. Monitor Criteria'!$D$4*'1. Data'!$CE321)+'2. Monitor Criteria'!$C$6,IF('1. Data'!$BW321=2,($Q321*'2. Monitor Criteria'!$C$4)+('2. Monitor Criteria'!$D$4*'1. Data'!$CE321)+'2. Monitor Criteria'!$D$6,IF('1. Data'!$BW321=5,($Q321*'2. Monitor Criteria'!$C$4)+('2. Monitor Criteria'!$D$4*'1. Data'!$CE321)+'2. Monitor Criteria'!$F$6,($Q321*'2. Monitor Criteria'!$C$4)+('2. Monitor Criteria'!$D$4*'1. Data'!$CE321)+'2. Monitor Criteria'!$E$6)))</f>
        <v>55.157510000000002</v>
      </c>
      <c r="CH321" s="51">
        <f>CD321-('2. Monitor Criteria'!$D$4*CE321)</f>
        <v>39.345479999999995</v>
      </c>
      <c r="CI321" s="49">
        <f>IF($BY321=0,CH321,IF($BY321=1,CH321-('2. Monitor Criteria'!$B$10*'1. Data'!CG321),CH321-('2. Monitor Criteria'!$C$10*'1. Data'!CG321)))</f>
        <v>39.345479999999995</v>
      </c>
      <c r="CJ321" s="51">
        <f>IF($CA321=TRUE,CI321-(CG321*'2. Monitor Criteria'!$E$10),CI321)</f>
        <v>39.345479999999995</v>
      </c>
      <c r="CK321" s="51">
        <f>IF($BZ321=TRUE,CJ321-('1. Data'!CG321*'2. Monitor Criteria'!$D$10),CJ321)</f>
        <v>39.345479999999995</v>
      </c>
    </row>
    <row r="322" spans="1:89" s="39" customFormat="1" ht="15.75" customHeight="1" x14ac:dyDescent="0.2">
      <c r="A322" s="39">
        <v>426</v>
      </c>
      <c r="B322" s="46" t="s">
        <v>1159</v>
      </c>
      <c r="C322" s="46" t="s">
        <v>1188</v>
      </c>
      <c r="D322" s="47">
        <v>42814</v>
      </c>
      <c r="E322" s="46" t="s">
        <v>74</v>
      </c>
      <c r="F322" s="46"/>
      <c r="G322" s="46" t="s">
        <v>1307</v>
      </c>
      <c r="H322" s="46" t="s">
        <v>75</v>
      </c>
      <c r="I322" s="46" t="s">
        <v>88</v>
      </c>
      <c r="J322" s="46"/>
      <c r="K322" s="46" t="s">
        <v>77</v>
      </c>
      <c r="L322" s="46"/>
      <c r="M322" s="48">
        <v>1000</v>
      </c>
      <c r="N322" s="48">
        <v>10.6</v>
      </c>
      <c r="O322" s="48">
        <v>18.8</v>
      </c>
      <c r="P322" s="48">
        <v>21.5</v>
      </c>
      <c r="Q322" s="48">
        <v>197.52</v>
      </c>
      <c r="R322" s="48">
        <v>1.78</v>
      </c>
      <c r="S322" s="48">
        <v>1080</v>
      </c>
      <c r="T322" s="48">
        <v>1920</v>
      </c>
      <c r="U322" s="48">
        <v>2.1</v>
      </c>
      <c r="V322" s="48">
        <v>10498</v>
      </c>
      <c r="W322" s="48">
        <v>60</v>
      </c>
      <c r="X322" s="48">
        <v>0.3</v>
      </c>
      <c r="Y322" s="46" t="s">
        <v>83</v>
      </c>
      <c r="Z322" s="46" t="s">
        <v>83</v>
      </c>
      <c r="AA322" s="46"/>
      <c r="AB322" s="46"/>
      <c r="AC322" s="46" t="s">
        <v>81</v>
      </c>
      <c r="AD322" s="46" t="s">
        <v>80</v>
      </c>
      <c r="AE322" s="46" t="s">
        <v>622</v>
      </c>
      <c r="AF322" s="46" t="s">
        <v>1368</v>
      </c>
      <c r="AG322" s="46" t="s">
        <v>99</v>
      </c>
      <c r="AH322" s="46"/>
      <c r="AI322" s="46" t="s">
        <v>99</v>
      </c>
      <c r="AJ322" s="46" t="s">
        <v>83</v>
      </c>
      <c r="AK322" s="46" t="s">
        <v>90</v>
      </c>
      <c r="AL322" s="46" t="s">
        <v>1368</v>
      </c>
      <c r="AM322" s="46" t="s">
        <v>83</v>
      </c>
      <c r="AN322" s="46" t="s">
        <v>83</v>
      </c>
      <c r="AO322" s="46" t="s">
        <v>83</v>
      </c>
      <c r="AP322" s="46" t="s">
        <v>91</v>
      </c>
      <c r="AQ322" s="46"/>
      <c r="AR322" s="46" t="s">
        <v>81</v>
      </c>
      <c r="AS322" s="46" t="s">
        <v>86</v>
      </c>
      <c r="AT322" s="46"/>
      <c r="AU322" s="48">
        <v>1</v>
      </c>
      <c r="AV322" s="46" t="s">
        <v>81</v>
      </c>
      <c r="AW322" s="46" t="s">
        <v>81</v>
      </c>
      <c r="AX322" s="48">
        <v>220</v>
      </c>
      <c r="AY322" s="48">
        <v>245</v>
      </c>
      <c r="AZ322" s="48">
        <v>227</v>
      </c>
      <c r="BA322" s="48">
        <v>200</v>
      </c>
      <c r="BB322" s="46"/>
      <c r="BC322" s="46"/>
      <c r="BD322" s="48">
        <v>13.37</v>
      </c>
      <c r="BE322" s="46"/>
      <c r="BF322" s="48">
        <v>0.27</v>
      </c>
      <c r="BG322" s="46"/>
      <c r="BH322" s="46"/>
      <c r="BI322" s="48">
        <v>0.24</v>
      </c>
      <c r="BJ322" s="48">
        <v>42.53</v>
      </c>
      <c r="BK322" s="48">
        <v>42.53</v>
      </c>
      <c r="BL322" s="48">
        <v>50.6</v>
      </c>
      <c r="BM322" s="46"/>
      <c r="BN322" s="46"/>
      <c r="BO322" s="48">
        <v>0.28000000000000003</v>
      </c>
      <c r="BP322" s="48">
        <v>0.3</v>
      </c>
      <c r="BQ322" s="46"/>
      <c r="BR322" s="48">
        <v>13.41</v>
      </c>
      <c r="BS322" s="48">
        <v>42.82</v>
      </c>
      <c r="BT322" s="46"/>
      <c r="BU322" s="48">
        <v>0</v>
      </c>
      <c r="BV322" s="39">
        <v>426</v>
      </c>
      <c r="BW322" s="39">
        <f t="shared" ref="BW322:BW385" si="30">IF(Q322&lt;171,1,IF(Q322&lt;226,2,IF(Q322&lt;266,3,IF(Q322&lt;385,4,5))))</f>
        <v>2</v>
      </c>
      <c r="BX322" s="39">
        <f>IF(COUNTIF($C$2:C322,C322)=1,1,0)</f>
        <v>1</v>
      </c>
      <c r="BY322" s="39">
        <f t="shared" ref="BY322:BY385" si="31">IF(Z322="EPD I (32.9% CIE LUV/99% sRGB area or greater)",1,IF(Z322="EPD II (38.4 CIE LUV/99% Adobe RGB area or greater)",2,0))</f>
        <v>0</v>
      </c>
      <c r="BZ322" s="39" t="b">
        <f t="shared" ref="BZ322:BZ385" si="32">ISNUMBER(SEARCH("Automatic Brightness Control",AI322))</f>
        <v>0</v>
      </c>
      <c r="CA322" s="39" t="b">
        <f t="array" ref="CA322">ISNUMBER(SEARCH("Touch Screen",$AI322))</f>
        <v>0</v>
      </c>
      <c r="CB322" s="39" t="b">
        <f t="array" ref="CB322">ISNUMBER(SEARCH("Occupancy Sensor",$AI322))</f>
        <v>0</v>
      </c>
      <c r="CC322" s="39" t="b">
        <f t="array" ref="CC322">ISNUMBER(SEARCH("Full Network Connectivity",$AI322))</f>
        <v>0</v>
      </c>
      <c r="CD322" s="49">
        <f t="shared" ref="CD322:CD385" si="33">8.76*((0.65*BF322)+(0.35*BD322))</f>
        <v>42.529799999999994</v>
      </c>
      <c r="CE322" s="50">
        <f t="shared" si="29"/>
        <v>2.1</v>
      </c>
      <c r="CF322" s="39">
        <f t="shared" ref="CF322:CF385" si="34">IF(AND(U322&lt;=5, P322&lt;20),1,IF(AND(U322&lt;=5,P322&lt;23),2,IF(AND(U322&lt;=5,P322&lt;25),3,IF(AND(U322&lt;=5,P322&lt;30),4,IF(U322&lt;=5,5,IF(AND(U322&gt;5,P322&lt;20),6,IF(AND(U322&gt;5,P322&lt;23),7,IF(AND(U322&gt;5,P322&lt;25),8,IF(AND(U322&gt;5,P322&lt;30),9,10)))))))))</f>
        <v>2</v>
      </c>
      <c r="CG322" s="49">
        <f>IF($BW322=1,($Q322*'2. Monitor Criteria'!$C$4)+('2. Monitor Criteria'!$D$4*'1. Data'!$CE322)+'2. Monitor Criteria'!$C$6,IF('1. Data'!$BW322=2,($Q322*'2. Monitor Criteria'!$C$4)+('2. Monitor Criteria'!$D$4*'1. Data'!$CE322)+'2. Monitor Criteria'!$D$6,IF('1. Data'!$BW322=5,($Q322*'2. Monitor Criteria'!$C$4)+('2. Monitor Criteria'!$D$4*'1. Data'!$CE322)+'2. Monitor Criteria'!$F$6,($Q322*'2. Monitor Criteria'!$C$4)+('2. Monitor Criteria'!$D$4*'1. Data'!$CE322)+'2. Monitor Criteria'!$E$6)))</f>
        <v>42.683959999999999</v>
      </c>
      <c r="CH322" s="51">
        <f>CD322-('2. Monitor Criteria'!$D$4*CE322)</f>
        <v>34.15079999999999</v>
      </c>
      <c r="CI322" s="49">
        <f>IF($BY322=0,CH322,IF($BY322=1,CH322-('2. Monitor Criteria'!$B$10*'1. Data'!CG322),CH322-('2. Monitor Criteria'!$C$10*'1. Data'!CG322)))</f>
        <v>34.15079999999999</v>
      </c>
      <c r="CJ322" s="51">
        <f>IF($CA322=TRUE,CI322-(CG322*'2. Monitor Criteria'!$E$10),CI322)</f>
        <v>34.15079999999999</v>
      </c>
      <c r="CK322" s="51">
        <f>IF($BZ322=TRUE,CJ322-('1. Data'!CG322*'2. Monitor Criteria'!$D$10),CJ322)</f>
        <v>34.15079999999999</v>
      </c>
    </row>
    <row r="323" spans="1:89" s="39" customFormat="1" ht="15.75" customHeight="1" x14ac:dyDescent="0.2">
      <c r="A323" s="39">
        <v>427</v>
      </c>
      <c r="B323" s="46" t="s">
        <v>588</v>
      </c>
      <c r="C323" s="46" t="s">
        <v>589</v>
      </c>
      <c r="D323" s="47">
        <v>42583</v>
      </c>
      <c r="E323" s="46" t="s">
        <v>590</v>
      </c>
      <c r="F323" s="46"/>
      <c r="G323" s="46" t="s">
        <v>1307</v>
      </c>
      <c r="H323" s="46" t="s">
        <v>75</v>
      </c>
      <c r="I323" s="46" t="s">
        <v>88</v>
      </c>
      <c r="J323" s="46"/>
      <c r="K323" s="46" t="s">
        <v>77</v>
      </c>
      <c r="L323" s="46"/>
      <c r="M323" s="48">
        <v>1000</v>
      </c>
      <c r="N323" s="48">
        <v>9.1</v>
      </c>
      <c r="O323" s="48">
        <v>16.100000000000001</v>
      </c>
      <c r="P323" s="48">
        <v>18.5</v>
      </c>
      <c r="Q323" s="48">
        <v>146.21</v>
      </c>
      <c r="R323" s="48">
        <v>1.78</v>
      </c>
      <c r="S323" s="48">
        <v>768</v>
      </c>
      <c r="T323" s="48">
        <v>1366</v>
      </c>
      <c r="U323" s="48">
        <v>1</v>
      </c>
      <c r="V323" s="48">
        <v>169</v>
      </c>
      <c r="W323" s="48">
        <v>60</v>
      </c>
      <c r="X323" s="48">
        <v>0.7</v>
      </c>
      <c r="Y323" s="46" t="s">
        <v>114</v>
      </c>
      <c r="Z323" s="46" t="s">
        <v>83</v>
      </c>
      <c r="AA323" s="46"/>
      <c r="AB323" s="46"/>
      <c r="AC323" s="46" t="s">
        <v>81</v>
      </c>
      <c r="AD323" s="46" t="s">
        <v>81</v>
      </c>
      <c r="AE323" s="46" t="s">
        <v>195</v>
      </c>
      <c r="AF323" s="46"/>
      <c r="AG323" s="46" t="s">
        <v>83</v>
      </c>
      <c r="AH323" s="46"/>
      <c r="AI323" s="46" t="s">
        <v>83</v>
      </c>
      <c r="AJ323" s="46" t="s">
        <v>83</v>
      </c>
      <c r="AK323" s="46" t="s">
        <v>195</v>
      </c>
      <c r="AL323" s="46"/>
      <c r="AM323" s="46" t="s">
        <v>83</v>
      </c>
      <c r="AN323" s="46" t="s">
        <v>83</v>
      </c>
      <c r="AO323" s="46" t="s">
        <v>83</v>
      </c>
      <c r="AP323" s="46" t="s">
        <v>91</v>
      </c>
      <c r="AQ323" s="46"/>
      <c r="AR323" s="46" t="s">
        <v>81</v>
      </c>
      <c r="AS323" s="46" t="s">
        <v>86</v>
      </c>
      <c r="AT323" s="46"/>
      <c r="AU323" s="48">
        <v>0</v>
      </c>
      <c r="AV323" s="46" t="s">
        <v>81</v>
      </c>
      <c r="AW323" s="46" t="s">
        <v>81</v>
      </c>
      <c r="AX323" s="48">
        <v>121</v>
      </c>
      <c r="AY323" s="48">
        <v>207.7</v>
      </c>
      <c r="AZ323" s="48">
        <v>121.1</v>
      </c>
      <c r="BA323" s="48">
        <v>200.7</v>
      </c>
      <c r="BB323" s="46"/>
      <c r="BC323" s="46"/>
      <c r="BD323" s="48">
        <v>10.24</v>
      </c>
      <c r="BE323" s="46"/>
      <c r="BF323" s="48">
        <v>0.26</v>
      </c>
      <c r="BG323" s="48">
        <v>0.16</v>
      </c>
      <c r="BH323" s="48">
        <v>0.5</v>
      </c>
      <c r="BI323" s="48">
        <v>0.24</v>
      </c>
      <c r="BJ323" s="48">
        <v>32.9</v>
      </c>
      <c r="BK323" s="48">
        <v>32.9</v>
      </c>
      <c r="BL323" s="48">
        <v>34.9</v>
      </c>
      <c r="BM323" s="46"/>
      <c r="BN323" s="46"/>
      <c r="BO323" s="48">
        <v>0.34</v>
      </c>
      <c r="BP323" s="48">
        <v>0.36</v>
      </c>
      <c r="BQ323" s="48">
        <v>0.25</v>
      </c>
      <c r="BR323" s="48">
        <v>10.39</v>
      </c>
      <c r="BS323" s="48">
        <v>33.909999999999997</v>
      </c>
      <c r="BT323" s="46"/>
      <c r="BU323" s="48">
        <v>1</v>
      </c>
      <c r="BV323" s="39">
        <v>427</v>
      </c>
      <c r="BW323" s="39">
        <f t="shared" si="30"/>
        <v>1</v>
      </c>
      <c r="BX323" s="39">
        <f>IF(COUNTIF($C$2:C323,C323)=1,1,0)</f>
        <v>1</v>
      </c>
      <c r="BY323" s="39">
        <f t="shared" si="31"/>
        <v>0</v>
      </c>
      <c r="BZ323" s="39" t="b">
        <f t="shared" si="32"/>
        <v>0</v>
      </c>
      <c r="CA323" s="39" t="b">
        <f t="array" ref="CA323">ISNUMBER(SEARCH("Touch Screen",$AI323))</f>
        <v>0</v>
      </c>
      <c r="CB323" s="39" t="b">
        <f t="array" ref="CB323">ISNUMBER(SEARCH("Occupancy Sensor",$AI323))</f>
        <v>0</v>
      </c>
      <c r="CC323" s="39" t="b">
        <f t="array" ref="CC323">ISNUMBER(SEARCH("Full Network Connectivity",$AI323))</f>
        <v>0</v>
      </c>
      <c r="CD323" s="49">
        <f t="shared" si="33"/>
        <v>32.876279999999994</v>
      </c>
      <c r="CE323" s="50">
        <f t="shared" ref="CE323:CE386" si="35">U323</f>
        <v>1</v>
      </c>
      <c r="CF323" s="39">
        <f t="shared" si="34"/>
        <v>1</v>
      </c>
      <c r="CG323" s="49">
        <f>IF($BW323=1,($Q323*'2. Monitor Criteria'!$C$4)+('2. Monitor Criteria'!$D$4*'1. Data'!$CE323)+'2. Monitor Criteria'!$C$6,IF('1. Data'!$BW323=2,($Q323*'2. Monitor Criteria'!$C$4)+('2. Monitor Criteria'!$D$4*'1. Data'!$CE323)+'2. Monitor Criteria'!$D$6,IF('1. Data'!$BW323=5,($Q323*'2. Monitor Criteria'!$C$4)+('2. Monitor Criteria'!$D$4*'1. Data'!$CE323)+'2. Monitor Criteria'!$F$6,($Q323*'2. Monitor Criteria'!$C$4)+('2. Monitor Criteria'!$D$4*'1. Data'!$CE323)+'2. Monitor Criteria'!$E$6)))</f>
        <v>30.753830000000001</v>
      </c>
      <c r="CH323" s="51">
        <f>CD323-('2. Monitor Criteria'!$D$4*CE323)</f>
        <v>28.886279999999992</v>
      </c>
      <c r="CI323" s="49">
        <f>IF($BY323=0,CH323,IF($BY323=1,CH323-('2. Monitor Criteria'!$B$10*'1. Data'!CG323),CH323-('2. Monitor Criteria'!$C$10*'1. Data'!CG323)))</f>
        <v>28.886279999999992</v>
      </c>
      <c r="CJ323" s="51">
        <f>IF($CA323=TRUE,CI323-(CG323*'2. Monitor Criteria'!$E$10),CI323)</f>
        <v>28.886279999999992</v>
      </c>
      <c r="CK323" s="51">
        <f>IF($BZ323=TRUE,CJ323-('1. Data'!CG323*'2. Monitor Criteria'!$D$10),CJ323)</f>
        <v>28.886279999999992</v>
      </c>
    </row>
    <row r="324" spans="1:89" s="39" customFormat="1" ht="15.75" customHeight="1" x14ac:dyDescent="0.2">
      <c r="A324" s="39">
        <v>428</v>
      </c>
      <c r="B324" s="46" t="s">
        <v>588</v>
      </c>
      <c r="C324" s="46" t="s">
        <v>591</v>
      </c>
      <c r="D324" s="47">
        <v>42583</v>
      </c>
      <c r="E324" s="46" t="s">
        <v>590</v>
      </c>
      <c r="F324" s="46"/>
      <c r="G324" s="46" t="s">
        <v>1307</v>
      </c>
      <c r="H324" s="46" t="s">
        <v>75</v>
      </c>
      <c r="I324" s="46" t="s">
        <v>88</v>
      </c>
      <c r="J324" s="46"/>
      <c r="K324" s="46" t="s">
        <v>77</v>
      </c>
      <c r="L324" s="46"/>
      <c r="M324" s="48">
        <v>1000</v>
      </c>
      <c r="N324" s="48">
        <v>10.6</v>
      </c>
      <c r="O324" s="48">
        <v>18.8</v>
      </c>
      <c r="P324" s="48">
        <v>21.5</v>
      </c>
      <c r="Q324" s="48">
        <v>197.52</v>
      </c>
      <c r="R324" s="48">
        <v>1.78</v>
      </c>
      <c r="S324" s="48">
        <v>1080</v>
      </c>
      <c r="T324" s="48">
        <v>1920</v>
      </c>
      <c r="U324" s="48">
        <v>2.1</v>
      </c>
      <c r="V324" s="48">
        <v>205</v>
      </c>
      <c r="W324" s="48">
        <v>60</v>
      </c>
      <c r="X324" s="48">
        <v>0.7</v>
      </c>
      <c r="Y324" s="46" t="s">
        <v>114</v>
      </c>
      <c r="Z324" s="46" t="s">
        <v>83</v>
      </c>
      <c r="AA324" s="46"/>
      <c r="AB324" s="46"/>
      <c r="AC324" s="46" t="s">
        <v>81</v>
      </c>
      <c r="AD324" s="46" t="s">
        <v>81</v>
      </c>
      <c r="AE324" s="46" t="s">
        <v>93</v>
      </c>
      <c r="AF324" s="46"/>
      <c r="AG324" s="46" t="s">
        <v>83</v>
      </c>
      <c r="AH324" s="46"/>
      <c r="AI324" s="46" t="s">
        <v>83</v>
      </c>
      <c r="AJ324" s="46" t="s">
        <v>83</v>
      </c>
      <c r="AK324" s="46" t="s">
        <v>94</v>
      </c>
      <c r="AL324" s="46"/>
      <c r="AM324" s="46" t="s">
        <v>83</v>
      </c>
      <c r="AN324" s="46" t="s">
        <v>83</v>
      </c>
      <c r="AO324" s="46" t="s">
        <v>83</v>
      </c>
      <c r="AP324" s="46" t="s">
        <v>91</v>
      </c>
      <c r="AQ324" s="46"/>
      <c r="AR324" s="46" t="s">
        <v>81</v>
      </c>
      <c r="AS324" s="46" t="s">
        <v>86</v>
      </c>
      <c r="AT324" s="46"/>
      <c r="AU324" s="48">
        <v>0</v>
      </c>
      <c r="AV324" s="46" t="s">
        <v>81</v>
      </c>
      <c r="AW324" s="46" t="s">
        <v>81</v>
      </c>
      <c r="AX324" s="48">
        <v>201.8</v>
      </c>
      <c r="AY324" s="48">
        <v>354</v>
      </c>
      <c r="AZ324" s="48">
        <v>201.8</v>
      </c>
      <c r="BA324" s="48">
        <v>204</v>
      </c>
      <c r="BB324" s="46"/>
      <c r="BC324" s="46"/>
      <c r="BD324" s="48">
        <v>10.81</v>
      </c>
      <c r="BE324" s="46"/>
      <c r="BF324" s="48">
        <v>0.22</v>
      </c>
      <c r="BG324" s="48">
        <v>0.16</v>
      </c>
      <c r="BH324" s="48">
        <v>0.5</v>
      </c>
      <c r="BI324" s="48">
        <v>0.18</v>
      </c>
      <c r="BJ324" s="48">
        <v>34.380000000000003</v>
      </c>
      <c r="BK324" s="48">
        <v>34.380000000000003</v>
      </c>
      <c r="BL324" s="48">
        <v>50.6</v>
      </c>
      <c r="BM324" s="46"/>
      <c r="BN324" s="46"/>
      <c r="BO324" s="48">
        <v>0.28999999999999998</v>
      </c>
      <c r="BP324" s="48">
        <v>0.33</v>
      </c>
      <c r="BQ324" s="48">
        <v>0.25</v>
      </c>
      <c r="BR324" s="48">
        <v>10.81</v>
      </c>
      <c r="BS324" s="48">
        <v>34.99</v>
      </c>
      <c r="BT324" s="46"/>
      <c r="BU324" s="48">
        <v>1</v>
      </c>
      <c r="BV324" s="39">
        <v>428</v>
      </c>
      <c r="BW324" s="39">
        <f t="shared" si="30"/>
        <v>2</v>
      </c>
      <c r="BX324" s="39">
        <f>IF(COUNTIF($C$2:C324,C324)=1,1,0)</f>
        <v>1</v>
      </c>
      <c r="BY324" s="39">
        <f t="shared" si="31"/>
        <v>0</v>
      </c>
      <c r="BZ324" s="39" t="b">
        <f t="shared" si="32"/>
        <v>0</v>
      </c>
      <c r="CA324" s="39" t="b">
        <f t="array" ref="CA324">ISNUMBER(SEARCH("Touch Screen",$AI324))</f>
        <v>0</v>
      </c>
      <c r="CB324" s="39" t="b">
        <f t="array" ref="CB324">ISNUMBER(SEARCH("Occupancy Sensor",$AI324))</f>
        <v>0</v>
      </c>
      <c r="CC324" s="39" t="b">
        <f t="array" ref="CC324">ISNUMBER(SEARCH("Full Network Connectivity",$AI324))</f>
        <v>0</v>
      </c>
      <c r="CD324" s="49">
        <f t="shared" si="33"/>
        <v>34.396139999999995</v>
      </c>
      <c r="CE324" s="50">
        <f t="shared" si="35"/>
        <v>2.1</v>
      </c>
      <c r="CF324" s="39">
        <f t="shared" si="34"/>
        <v>2</v>
      </c>
      <c r="CG324" s="49">
        <f>IF($BW324=1,($Q324*'2. Monitor Criteria'!$C$4)+('2. Monitor Criteria'!$D$4*'1. Data'!$CE324)+'2. Monitor Criteria'!$C$6,IF('1. Data'!$BW324=2,($Q324*'2. Monitor Criteria'!$C$4)+('2. Monitor Criteria'!$D$4*'1. Data'!$CE324)+'2. Monitor Criteria'!$D$6,IF('1. Data'!$BW324=5,($Q324*'2. Monitor Criteria'!$C$4)+('2. Monitor Criteria'!$D$4*'1. Data'!$CE324)+'2. Monitor Criteria'!$F$6,($Q324*'2. Monitor Criteria'!$C$4)+('2. Monitor Criteria'!$D$4*'1. Data'!$CE324)+'2. Monitor Criteria'!$E$6)))</f>
        <v>42.683959999999999</v>
      </c>
      <c r="CH324" s="51">
        <f>CD324-('2. Monitor Criteria'!$D$4*CE324)</f>
        <v>26.017139999999994</v>
      </c>
      <c r="CI324" s="49">
        <f>IF($BY324=0,CH324,IF($BY324=1,CH324-('2. Monitor Criteria'!$B$10*'1. Data'!CG324),CH324-('2. Monitor Criteria'!$C$10*'1. Data'!CG324)))</f>
        <v>26.017139999999994</v>
      </c>
      <c r="CJ324" s="51">
        <f>IF($CA324=TRUE,CI324-(CG324*'2. Monitor Criteria'!$E$10),CI324)</f>
        <v>26.017139999999994</v>
      </c>
      <c r="CK324" s="51">
        <f>IF($BZ324=TRUE,CJ324-('1. Data'!CG324*'2. Monitor Criteria'!$D$10),CJ324)</f>
        <v>26.017139999999994</v>
      </c>
    </row>
    <row r="325" spans="1:89" s="39" customFormat="1" ht="15.75" customHeight="1" x14ac:dyDescent="0.2">
      <c r="A325" s="39">
        <v>429</v>
      </c>
      <c r="B325" s="46" t="s">
        <v>588</v>
      </c>
      <c r="C325" s="46" t="s">
        <v>1189</v>
      </c>
      <c r="D325" s="47">
        <v>42839</v>
      </c>
      <c r="E325" s="46" t="s">
        <v>590</v>
      </c>
      <c r="F325" s="46"/>
      <c r="G325" s="46" t="s">
        <v>1307</v>
      </c>
      <c r="H325" s="46" t="s">
        <v>75</v>
      </c>
      <c r="I325" s="46" t="s">
        <v>88</v>
      </c>
      <c r="J325" s="46"/>
      <c r="K325" s="46" t="s">
        <v>77</v>
      </c>
      <c r="L325" s="46"/>
      <c r="M325" s="48">
        <v>1000</v>
      </c>
      <c r="N325" s="48">
        <v>11.5</v>
      </c>
      <c r="O325" s="48">
        <v>19.600000000000001</v>
      </c>
      <c r="P325" s="48">
        <v>21.5</v>
      </c>
      <c r="Q325" s="48">
        <v>197.52</v>
      </c>
      <c r="R325" s="48">
        <v>1.78</v>
      </c>
      <c r="S325" s="48">
        <v>1080</v>
      </c>
      <c r="T325" s="48">
        <v>1920</v>
      </c>
      <c r="U325" s="48">
        <v>2.1</v>
      </c>
      <c r="V325" s="48">
        <v>205</v>
      </c>
      <c r="W325" s="48">
        <v>60</v>
      </c>
      <c r="X325" s="48">
        <v>0.7</v>
      </c>
      <c r="Y325" s="46" t="s">
        <v>114</v>
      </c>
      <c r="Z325" s="46" t="s">
        <v>83</v>
      </c>
      <c r="AA325" s="46"/>
      <c r="AB325" s="46"/>
      <c r="AC325" s="46" t="s">
        <v>81</v>
      </c>
      <c r="AD325" s="46" t="s">
        <v>81</v>
      </c>
      <c r="AE325" s="46" t="s">
        <v>154</v>
      </c>
      <c r="AF325" s="46"/>
      <c r="AG325" s="46" t="s">
        <v>83</v>
      </c>
      <c r="AH325" s="46"/>
      <c r="AI325" s="46" t="s">
        <v>83</v>
      </c>
      <c r="AJ325" s="46" t="s">
        <v>83</v>
      </c>
      <c r="AK325" s="46" t="s">
        <v>90</v>
      </c>
      <c r="AL325" s="46"/>
      <c r="AM325" s="46" t="s">
        <v>83</v>
      </c>
      <c r="AN325" s="46" t="s">
        <v>83</v>
      </c>
      <c r="AO325" s="46" t="s">
        <v>83</v>
      </c>
      <c r="AP325" s="46" t="s">
        <v>91</v>
      </c>
      <c r="AQ325" s="46"/>
      <c r="AR325" s="46" t="s">
        <v>81</v>
      </c>
      <c r="AS325" s="46" t="s">
        <v>86</v>
      </c>
      <c r="AT325" s="46"/>
      <c r="AU325" s="48">
        <v>0</v>
      </c>
      <c r="AV325" s="46" t="s">
        <v>81</v>
      </c>
      <c r="AW325" s="46" t="s">
        <v>81</v>
      </c>
      <c r="AX325" s="48">
        <v>247.2</v>
      </c>
      <c r="AY325" s="48">
        <v>247.2</v>
      </c>
      <c r="AZ325" s="48">
        <v>197.7</v>
      </c>
      <c r="BA325" s="48">
        <v>200.5</v>
      </c>
      <c r="BB325" s="46"/>
      <c r="BC325" s="46"/>
      <c r="BD325" s="48">
        <v>14.2</v>
      </c>
      <c r="BE325" s="46"/>
      <c r="BF325" s="48">
        <v>0.15</v>
      </c>
      <c r="BG325" s="48">
        <v>0.16</v>
      </c>
      <c r="BH325" s="48">
        <v>0.5</v>
      </c>
      <c r="BI325" s="48">
        <v>0.14000000000000001</v>
      </c>
      <c r="BJ325" s="48">
        <v>44.39</v>
      </c>
      <c r="BK325" s="48">
        <v>44.39</v>
      </c>
      <c r="BL325" s="48">
        <v>50.6</v>
      </c>
      <c r="BM325" s="46"/>
      <c r="BN325" s="46"/>
      <c r="BO325" s="48">
        <v>0.22</v>
      </c>
      <c r="BP325" s="48">
        <v>0.24</v>
      </c>
      <c r="BQ325" s="48">
        <v>0.25</v>
      </c>
      <c r="BR325" s="48">
        <v>14.34</v>
      </c>
      <c r="BS325" s="48">
        <v>45.31</v>
      </c>
      <c r="BT325" s="46"/>
      <c r="BU325" s="48">
        <v>1</v>
      </c>
      <c r="BV325" s="39">
        <v>429</v>
      </c>
      <c r="BW325" s="39">
        <f t="shared" si="30"/>
        <v>2</v>
      </c>
      <c r="BX325" s="39">
        <f>IF(COUNTIF($C$2:C325,C325)=1,1,0)</f>
        <v>1</v>
      </c>
      <c r="BY325" s="39">
        <f t="shared" si="31"/>
        <v>0</v>
      </c>
      <c r="BZ325" s="39" t="b">
        <f t="shared" si="32"/>
        <v>0</v>
      </c>
      <c r="CA325" s="39" t="b">
        <f t="array" ref="CA325">ISNUMBER(SEARCH("Touch Screen",$AI325))</f>
        <v>0</v>
      </c>
      <c r="CB325" s="39" t="b">
        <f t="array" ref="CB325">ISNUMBER(SEARCH("Occupancy Sensor",$AI325))</f>
        <v>0</v>
      </c>
      <c r="CC325" s="39" t="b">
        <f t="array" ref="CC325">ISNUMBER(SEARCH("Full Network Connectivity",$AI325))</f>
        <v>0</v>
      </c>
      <c r="CD325" s="49">
        <f t="shared" si="33"/>
        <v>44.391300000000001</v>
      </c>
      <c r="CE325" s="50">
        <f t="shared" si="35"/>
        <v>2.1</v>
      </c>
      <c r="CF325" s="39">
        <f t="shared" si="34"/>
        <v>2</v>
      </c>
      <c r="CG325" s="49">
        <f>IF($BW325=1,($Q325*'2. Monitor Criteria'!$C$4)+('2. Monitor Criteria'!$D$4*'1. Data'!$CE325)+'2. Monitor Criteria'!$C$6,IF('1. Data'!$BW325=2,($Q325*'2. Monitor Criteria'!$C$4)+('2. Monitor Criteria'!$D$4*'1. Data'!$CE325)+'2. Monitor Criteria'!$D$6,IF('1. Data'!$BW325=5,($Q325*'2. Monitor Criteria'!$C$4)+('2. Monitor Criteria'!$D$4*'1. Data'!$CE325)+'2. Monitor Criteria'!$F$6,($Q325*'2. Monitor Criteria'!$C$4)+('2. Monitor Criteria'!$D$4*'1. Data'!$CE325)+'2. Monitor Criteria'!$E$6)))</f>
        <v>42.683959999999999</v>
      </c>
      <c r="CH325" s="51">
        <f>CD325-('2. Monitor Criteria'!$D$4*CE325)</f>
        <v>36.012299999999996</v>
      </c>
      <c r="CI325" s="49">
        <f>IF($BY325=0,CH325,IF($BY325=1,CH325-('2. Monitor Criteria'!$B$10*'1. Data'!CG325),CH325-('2. Monitor Criteria'!$C$10*'1. Data'!CG325)))</f>
        <v>36.012299999999996</v>
      </c>
      <c r="CJ325" s="51">
        <f>IF($CA325=TRUE,CI325-(CG325*'2. Monitor Criteria'!$E$10),CI325)</f>
        <v>36.012299999999996</v>
      </c>
      <c r="CK325" s="51">
        <f>IF($BZ325=TRUE,CJ325-('1. Data'!CG325*'2. Monitor Criteria'!$D$10),CJ325)</f>
        <v>36.012299999999996</v>
      </c>
    </row>
    <row r="326" spans="1:89" s="39" customFormat="1" ht="15.75" customHeight="1" x14ac:dyDescent="0.2">
      <c r="A326" s="39">
        <v>430</v>
      </c>
      <c r="B326" s="46" t="s">
        <v>588</v>
      </c>
      <c r="C326" s="46" t="s">
        <v>1207</v>
      </c>
      <c r="D326" s="47">
        <v>42887</v>
      </c>
      <c r="E326" s="46" t="s">
        <v>590</v>
      </c>
      <c r="F326" s="46"/>
      <c r="G326" s="46" t="s">
        <v>1309</v>
      </c>
      <c r="H326" s="46" t="s">
        <v>75</v>
      </c>
      <c r="I326" s="46" t="s">
        <v>88</v>
      </c>
      <c r="J326" s="46"/>
      <c r="K326" s="46" t="s">
        <v>77</v>
      </c>
      <c r="L326" s="46"/>
      <c r="M326" s="48">
        <v>1000</v>
      </c>
      <c r="N326" s="48">
        <v>11.5</v>
      </c>
      <c r="O326" s="48">
        <v>20.5</v>
      </c>
      <c r="P326" s="48">
        <v>23.6</v>
      </c>
      <c r="Q326" s="48">
        <v>237.99</v>
      </c>
      <c r="R326" s="48">
        <v>1.78</v>
      </c>
      <c r="S326" s="48">
        <v>1080</v>
      </c>
      <c r="T326" s="48">
        <v>1920</v>
      </c>
      <c r="U326" s="48">
        <v>2.1</v>
      </c>
      <c r="V326" s="48">
        <v>187</v>
      </c>
      <c r="W326" s="48">
        <v>60</v>
      </c>
      <c r="X326" s="48">
        <v>0.7</v>
      </c>
      <c r="Y326" s="46" t="s">
        <v>114</v>
      </c>
      <c r="Z326" s="46" t="s">
        <v>83</v>
      </c>
      <c r="AA326" s="46"/>
      <c r="AB326" s="46"/>
      <c r="AC326" s="46" t="s">
        <v>81</v>
      </c>
      <c r="AD326" s="46" t="s">
        <v>81</v>
      </c>
      <c r="AE326" s="46" t="s">
        <v>154</v>
      </c>
      <c r="AF326" s="46"/>
      <c r="AG326" s="46" t="s">
        <v>83</v>
      </c>
      <c r="AH326" s="46"/>
      <c r="AI326" s="46" t="s">
        <v>83</v>
      </c>
      <c r="AJ326" s="46" t="s">
        <v>83</v>
      </c>
      <c r="AK326" s="46" t="s">
        <v>90</v>
      </c>
      <c r="AL326" s="46"/>
      <c r="AM326" s="46" t="s">
        <v>83</v>
      </c>
      <c r="AN326" s="46" t="s">
        <v>83</v>
      </c>
      <c r="AO326" s="46" t="s">
        <v>83</v>
      </c>
      <c r="AP326" s="46" t="s">
        <v>91</v>
      </c>
      <c r="AQ326" s="46"/>
      <c r="AR326" s="46" t="s">
        <v>81</v>
      </c>
      <c r="AS326" s="46" t="s">
        <v>86</v>
      </c>
      <c r="AT326" s="46"/>
      <c r="AU326" s="48">
        <v>0</v>
      </c>
      <c r="AV326" s="46" t="s">
        <v>81</v>
      </c>
      <c r="AW326" s="46" t="s">
        <v>81</v>
      </c>
      <c r="AX326" s="48">
        <v>276.39999999999998</v>
      </c>
      <c r="AY326" s="48">
        <v>276.39999999999998</v>
      </c>
      <c r="AZ326" s="48">
        <v>193.3</v>
      </c>
      <c r="BA326" s="48">
        <v>201.5</v>
      </c>
      <c r="BB326" s="46"/>
      <c r="BC326" s="46"/>
      <c r="BD326" s="48">
        <v>13.14</v>
      </c>
      <c r="BE326" s="46"/>
      <c r="BF326" s="48">
        <v>0.13</v>
      </c>
      <c r="BG326" s="48">
        <v>0.16</v>
      </c>
      <c r="BH326" s="48">
        <v>0.5</v>
      </c>
      <c r="BI326" s="48">
        <v>0.11</v>
      </c>
      <c r="BJ326" s="48">
        <v>41.05</v>
      </c>
      <c r="BK326" s="48">
        <v>41.05</v>
      </c>
      <c r="BL326" s="48">
        <v>53.3</v>
      </c>
      <c r="BM326" s="46"/>
      <c r="BN326" s="46"/>
      <c r="BO326" s="48">
        <v>0.19</v>
      </c>
      <c r="BP326" s="48">
        <v>0.21</v>
      </c>
      <c r="BQ326" s="48">
        <v>0.25</v>
      </c>
      <c r="BR326" s="48">
        <v>13.22</v>
      </c>
      <c r="BS326" s="48">
        <v>41.72</v>
      </c>
      <c r="BT326" s="46"/>
      <c r="BU326" s="48">
        <v>1</v>
      </c>
      <c r="BV326" s="39">
        <v>430</v>
      </c>
      <c r="BW326" s="39">
        <f t="shared" si="30"/>
        <v>3</v>
      </c>
      <c r="BX326" s="39">
        <f>IF(COUNTIF($C$2:C326,C326)=1,1,0)</f>
        <v>1</v>
      </c>
      <c r="BY326" s="39">
        <f t="shared" si="31"/>
        <v>0</v>
      </c>
      <c r="BZ326" s="39" t="b">
        <f t="shared" si="32"/>
        <v>0</v>
      </c>
      <c r="CA326" s="39" t="b">
        <f t="array" ref="CA326">ISNUMBER(SEARCH("Touch Screen",$AI326))</f>
        <v>0</v>
      </c>
      <c r="CB326" s="39" t="b">
        <f t="array" ref="CB326">ISNUMBER(SEARCH("Occupancy Sensor",$AI326))</f>
        <v>0</v>
      </c>
      <c r="CC326" s="39" t="b">
        <f t="array" ref="CC326">ISNUMBER(SEARCH("Full Network Connectivity",$AI326))</f>
        <v>0</v>
      </c>
      <c r="CD326" s="49">
        <f t="shared" si="33"/>
        <v>41.027460000000005</v>
      </c>
      <c r="CE326" s="50">
        <f t="shared" si="35"/>
        <v>2.1</v>
      </c>
      <c r="CF326" s="39">
        <f t="shared" si="34"/>
        <v>3</v>
      </c>
      <c r="CG326" s="49">
        <f>IF($BW326=1,($Q326*'2. Monitor Criteria'!$C$4)+('2. Monitor Criteria'!$D$4*'1. Data'!$CE326)+'2. Monitor Criteria'!$C$6,IF('1. Data'!$BW326=2,($Q326*'2. Monitor Criteria'!$C$4)+('2. Monitor Criteria'!$D$4*'1. Data'!$CE326)+'2. Monitor Criteria'!$D$6,IF('1. Data'!$BW326=5,($Q326*'2. Monitor Criteria'!$C$4)+('2. Monitor Criteria'!$D$4*'1. Data'!$CE326)+'2. Monitor Criteria'!$F$6,($Q326*'2. Monitor Criteria'!$C$4)+('2. Monitor Criteria'!$D$4*'1. Data'!$CE326)+'2. Monitor Criteria'!$E$6)))</f>
        <v>46.131770000000003</v>
      </c>
      <c r="CH326" s="51">
        <f>CD326-('2. Monitor Criteria'!$D$4*CE326)</f>
        <v>32.64846</v>
      </c>
      <c r="CI326" s="49">
        <f>IF($BY326=0,CH326,IF($BY326=1,CH326-('2. Monitor Criteria'!$B$10*'1. Data'!CG326),CH326-('2. Monitor Criteria'!$C$10*'1. Data'!CG326)))</f>
        <v>32.64846</v>
      </c>
      <c r="CJ326" s="51">
        <f>IF($CA326=TRUE,CI326-(CG326*'2. Monitor Criteria'!$E$10),CI326)</f>
        <v>32.64846</v>
      </c>
      <c r="CK326" s="51">
        <f>IF($BZ326=TRUE,CJ326-('1. Data'!CG326*'2. Monitor Criteria'!$D$10),CJ326)</f>
        <v>32.64846</v>
      </c>
    </row>
    <row r="327" spans="1:89" s="39" customFormat="1" ht="15.75" customHeight="1" x14ac:dyDescent="0.2">
      <c r="A327" s="39">
        <v>431</v>
      </c>
      <c r="B327" s="46" t="s">
        <v>588</v>
      </c>
      <c r="C327" s="46" t="s">
        <v>592</v>
      </c>
      <c r="D327" s="47">
        <v>42583</v>
      </c>
      <c r="E327" s="46" t="s">
        <v>590</v>
      </c>
      <c r="F327" s="46"/>
      <c r="G327" s="46" t="s">
        <v>1307</v>
      </c>
      <c r="H327" s="46" t="s">
        <v>75</v>
      </c>
      <c r="I327" s="46" t="s">
        <v>88</v>
      </c>
      <c r="J327" s="46"/>
      <c r="K327" s="46" t="s">
        <v>77</v>
      </c>
      <c r="L327" s="46"/>
      <c r="M327" s="48">
        <v>1000</v>
      </c>
      <c r="N327" s="48">
        <v>11.7</v>
      </c>
      <c r="O327" s="48">
        <v>20.7</v>
      </c>
      <c r="P327" s="48">
        <v>23.8</v>
      </c>
      <c r="Q327" s="48">
        <v>242.04</v>
      </c>
      <c r="R327" s="48">
        <v>1.78</v>
      </c>
      <c r="S327" s="48">
        <v>1080</v>
      </c>
      <c r="T327" s="48">
        <v>1920</v>
      </c>
      <c r="U327" s="48">
        <v>2.1</v>
      </c>
      <c r="V327" s="48">
        <v>185</v>
      </c>
      <c r="W327" s="48">
        <v>60</v>
      </c>
      <c r="X327" s="48">
        <v>0.7</v>
      </c>
      <c r="Y327" s="46" t="s">
        <v>114</v>
      </c>
      <c r="Z327" s="46" t="s">
        <v>83</v>
      </c>
      <c r="AA327" s="46"/>
      <c r="AB327" s="46"/>
      <c r="AC327" s="46" t="s">
        <v>81</v>
      </c>
      <c r="AD327" s="46" t="s">
        <v>81</v>
      </c>
      <c r="AE327" s="46" t="s">
        <v>237</v>
      </c>
      <c r="AF327" s="46"/>
      <c r="AG327" s="46" t="s">
        <v>83</v>
      </c>
      <c r="AH327" s="46"/>
      <c r="AI327" s="46" t="s">
        <v>83</v>
      </c>
      <c r="AJ327" s="46" t="s">
        <v>83</v>
      </c>
      <c r="AK327" s="46" t="s">
        <v>84</v>
      </c>
      <c r="AL327" s="46"/>
      <c r="AM327" s="46" t="s">
        <v>83</v>
      </c>
      <c r="AN327" s="46" t="s">
        <v>83</v>
      </c>
      <c r="AO327" s="46" t="s">
        <v>83</v>
      </c>
      <c r="AP327" s="46" t="s">
        <v>91</v>
      </c>
      <c r="AQ327" s="46"/>
      <c r="AR327" s="46" t="s">
        <v>81</v>
      </c>
      <c r="AS327" s="46" t="s">
        <v>86</v>
      </c>
      <c r="AT327" s="46"/>
      <c r="AU327" s="48">
        <v>0</v>
      </c>
      <c r="AV327" s="46" t="s">
        <v>81</v>
      </c>
      <c r="AW327" s="46" t="s">
        <v>81</v>
      </c>
      <c r="AX327" s="48">
        <v>203</v>
      </c>
      <c r="AY327" s="48">
        <v>262.8</v>
      </c>
      <c r="AZ327" s="48">
        <v>172.4</v>
      </c>
      <c r="BA327" s="48">
        <v>200.8</v>
      </c>
      <c r="BB327" s="46"/>
      <c r="BC327" s="46"/>
      <c r="BD327" s="48">
        <v>16.88</v>
      </c>
      <c r="BE327" s="46"/>
      <c r="BF327" s="48">
        <v>0.2</v>
      </c>
      <c r="BG327" s="48">
        <v>0.16</v>
      </c>
      <c r="BH327" s="48">
        <v>0.5</v>
      </c>
      <c r="BI327" s="48">
        <v>0.18</v>
      </c>
      <c r="BJ327" s="48">
        <v>52.92</v>
      </c>
      <c r="BK327" s="48">
        <v>52.92</v>
      </c>
      <c r="BL327" s="48">
        <v>54.1</v>
      </c>
      <c r="BM327" s="46"/>
      <c r="BN327" s="46"/>
      <c r="BO327" s="48">
        <v>0.28000000000000003</v>
      </c>
      <c r="BP327" s="48">
        <v>0.3</v>
      </c>
      <c r="BQ327" s="48">
        <v>0.25</v>
      </c>
      <c r="BR327" s="48">
        <v>16.78</v>
      </c>
      <c r="BS327" s="48">
        <v>53.16</v>
      </c>
      <c r="BT327" s="46"/>
      <c r="BU327" s="48">
        <v>1</v>
      </c>
      <c r="BV327" s="39">
        <v>431</v>
      </c>
      <c r="BW327" s="39">
        <f t="shared" si="30"/>
        <v>3</v>
      </c>
      <c r="BX327" s="39">
        <f>IF(COUNTIF($C$2:C327,C327)=1,1,0)</f>
        <v>1</v>
      </c>
      <c r="BY327" s="39">
        <f t="shared" si="31"/>
        <v>0</v>
      </c>
      <c r="BZ327" s="39" t="b">
        <f t="shared" si="32"/>
        <v>0</v>
      </c>
      <c r="CA327" s="39" t="b">
        <f t="array" ref="CA327">ISNUMBER(SEARCH("Touch Screen",$AI327))</f>
        <v>0</v>
      </c>
      <c r="CB327" s="39" t="b">
        <f t="array" ref="CB327">ISNUMBER(SEARCH("Occupancy Sensor",$AI327))</f>
        <v>0</v>
      </c>
      <c r="CC327" s="39" t="b">
        <f t="array" ref="CC327">ISNUMBER(SEARCH("Full Network Connectivity",$AI327))</f>
        <v>0</v>
      </c>
      <c r="CD327" s="49">
        <f t="shared" si="33"/>
        <v>52.892879999999991</v>
      </c>
      <c r="CE327" s="50">
        <f t="shared" si="35"/>
        <v>2.1</v>
      </c>
      <c r="CF327" s="39">
        <f t="shared" si="34"/>
        <v>3</v>
      </c>
      <c r="CG327" s="49">
        <f>IF($BW327=1,($Q327*'2. Monitor Criteria'!$C$4)+('2. Monitor Criteria'!$D$4*'1. Data'!$CE327)+'2. Monitor Criteria'!$C$6,IF('1. Data'!$BW327=2,($Q327*'2. Monitor Criteria'!$C$4)+('2. Monitor Criteria'!$D$4*'1. Data'!$CE327)+'2. Monitor Criteria'!$D$6,IF('1. Data'!$BW327=5,($Q327*'2. Monitor Criteria'!$C$4)+('2. Monitor Criteria'!$D$4*'1. Data'!$CE327)+'2. Monitor Criteria'!$F$6,($Q327*'2. Monitor Criteria'!$C$4)+('2. Monitor Criteria'!$D$4*'1. Data'!$CE327)+'2. Monitor Criteria'!$E$6)))</f>
        <v>46.629919999999998</v>
      </c>
      <c r="CH327" s="51">
        <f>CD327-('2. Monitor Criteria'!$D$4*CE327)</f>
        <v>44.513879999999986</v>
      </c>
      <c r="CI327" s="49">
        <f>IF($BY327=0,CH327,IF($BY327=1,CH327-('2. Monitor Criteria'!$B$10*'1. Data'!CG327),CH327-('2. Monitor Criteria'!$C$10*'1. Data'!CG327)))</f>
        <v>44.513879999999986</v>
      </c>
      <c r="CJ327" s="51">
        <f>IF($CA327=TRUE,CI327-(CG327*'2. Monitor Criteria'!$E$10),CI327)</f>
        <v>44.513879999999986</v>
      </c>
      <c r="CK327" s="51">
        <f>IF($BZ327=TRUE,CJ327-('1. Data'!CG327*'2. Monitor Criteria'!$D$10),CJ327)</f>
        <v>44.513879999999986</v>
      </c>
    </row>
    <row r="328" spans="1:89" s="39" customFormat="1" ht="15.75" customHeight="1" x14ac:dyDescent="0.2">
      <c r="A328" s="39">
        <v>432</v>
      </c>
      <c r="B328" s="46" t="s">
        <v>588</v>
      </c>
      <c r="C328" s="46" t="s">
        <v>1255</v>
      </c>
      <c r="D328" s="47">
        <v>42887</v>
      </c>
      <c r="E328" s="46" t="s">
        <v>590</v>
      </c>
      <c r="F328" s="46"/>
      <c r="G328" s="46" t="s">
        <v>1309</v>
      </c>
      <c r="H328" s="46" t="s">
        <v>75</v>
      </c>
      <c r="I328" s="46" t="s">
        <v>88</v>
      </c>
      <c r="J328" s="46"/>
      <c r="K328" s="46" t="s">
        <v>77</v>
      </c>
      <c r="L328" s="46"/>
      <c r="M328" s="48">
        <v>1000</v>
      </c>
      <c r="N328" s="48">
        <v>13.2</v>
      </c>
      <c r="O328" s="48">
        <v>23.5</v>
      </c>
      <c r="P328" s="48">
        <v>27</v>
      </c>
      <c r="Q328" s="48">
        <v>311.5</v>
      </c>
      <c r="R328" s="48">
        <v>1.78</v>
      </c>
      <c r="S328" s="48">
        <v>1080</v>
      </c>
      <c r="T328" s="48">
        <v>1920</v>
      </c>
      <c r="U328" s="48">
        <v>2.1</v>
      </c>
      <c r="V328" s="48">
        <v>163</v>
      </c>
      <c r="W328" s="48">
        <v>60</v>
      </c>
      <c r="X328" s="48">
        <v>0.7</v>
      </c>
      <c r="Y328" s="46" t="s">
        <v>114</v>
      </c>
      <c r="Z328" s="46" t="s">
        <v>83</v>
      </c>
      <c r="AA328" s="46"/>
      <c r="AB328" s="46"/>
      <c r="AC328" s="46" t="s">
        <v>81</v>
      </c>
      <c r="AD328" s="46" t="s">
        <v>81</v>
      </c>
      <c r="AE328" s="46" t="s">
        <v>105</v>
      </c>
      <c r="AF328" s="46"/>
      <c r="AG328" s="46" t="s">
        <v>83</v>
      </c>
      <c r="AH328" s="46"/>
      <c r="AI328" s="46" t="s">
        <v>83</v>
      </c>
      <c r="AJ328" s="46" t="s">
        <v>83</v>
      </c>
      <c r="AK328" s="46" t="s">
        <v>90</v>
      </c>
      <c r="AL328" s="46"/>
      <c r="AM328" s="46" t="s">
        <v>83</v>
      </c>
      <c r="AN328" s="46" t="s">
        <v>83</v>
      </c>
      <c r="AO328" s="46" t="s">
        <v>83</v>
      </c>
      <c r="AP328" s="46" t="s">
        <v>91</v>
      </c>
      <c r="AQ328" s="46"/>
      <c r="AR328" s="46" t="s">
        <v>81</v>
      </c>
      <c r="AS328" s="46" t="s">
        <v>86</v>
      </c>
      <c r="AT328" s="46"/>
      <c r="AU328" s="48">
        <v>0</v>
      </c>
      <c r="AV328" s="46" t="s">
        <v>81</v>
      </c>
      <c r="AW328" s="46" t="s">
        <v>81</v>
      </c>
      <c r="AX328" s="48">
        <v>377.6</v>
      </c>
      <c r="AY328" s="48">
        <v>377.6</v>
      </c>
      <c r="AZ328" s="48">
        <v>214</v>
      </c>
      <c r="BA328" s="48">
        <v>202.3</v>
      </c>
      <c r="BB328" s="46"/>
      <c r="BC328" s="46"/>
      <c r="BD328" s="48">
        <v>15.71</v>
      </c>
      <c r="BE328" s="46"/>
      <c r="BF328" s="48">
        <v>0.16</v>
      </c>
      <c r="BG328" s="48">
        <v>0.16</v>
      </c>
      <c r="BH328" s="48">
        <v>0.5</v>
      </c>
      <c r="BI328" s="48">
        <v>0.14000000000000001</v>
      </c>
      <c r="BJ328" s="48">
        <v>49.06</v>
      </c>
      <c r="BK328" s="48">
        <v>49.06</v>
      </c>
      <c r="BL328" s="48">
        <v>64</v>
      </c>
      <c r="BM328" s="46"/>
      <c r="BN328" s="46"/>
      <c r="BO328" s="48">
        <v>0.22</v>
      </c>
      <c r="BP328" s="48">
        <v>0.24</v>
      </c>
      <c r="BQ328" s="48">
        <v>0.25</v>
      </c>
      <c r="BR328" s="48">
        <v>16.02</v>
      </c>
      <c r="BS328" s="48">
        <v>50.48</v>
      </c>
      <c r="BT328" s="46"/>
      <c r="BU328" s="48">
        <v>1</v>
      </c>
      <c r="BV328" s="39">
        <v>432</v>
      </c>
      <c r="BW328" s="39">
        <f t="shared" si="30"/>
        <v>4</v>
      </c>
      <c r="BX328" s="39">
        <f>IF(COUNTIF($C$2:C328,C328)=1,1,0)</f>
        <v>1</v>
      </c>
      <c r="BY328" s="39">
        <f t="shared" si="31"/>
        <v>0</v>
      </c>
      <c r="BZ328" s="39" t="b">
        <f t="shared" si="32"/>
        <v>0</v>
      </c>
      <c r="CA328" s="39" t="b">
        <f t="array" ref="CA328">ISNUMBER(SEARCH("Touch Screen",$AI328))</f>
        <v>0</v>
      </c>
      <c r="CB328" s="39" t="b">
        <f t="array" ref="CB328">ISNUMBER(SEARCH("Occupancy Sensor",$AI328))</f>
        <v>0</v>
      </c>
      <c r="CC328" s="39" t="b">
        <f t="array" ref="CC328">ISNUMBER(SEARCH("Full Network Connectivity",$AI328))</f>
        <v>0</v>
      </c>
      <c r="CD328" s="49">
        <f t="shared" si="33"/>
        <v>49.0779</v>
      </c>
      <c r="CE328" s="50">
        <f t="shared" si="35"/>
        <v>2.1</v>
      </c>
      <c r="CF328" s="39">
        <f t="shared" si="34"/>
        <v>4</v>
      </c>
      <c r="CG328" s="49">
        <f>IF($BW328=1,($Q328*'2. Monitor Criteria'!$C$4)+('2. Monitor Criteria'!$D$4*'1. Data'!$CE328)+'2. Monitor Criteria'!$C$6,IF('1. Data'!$BW328=2,($Q328*'2. Monitor Criteria'!$C$4)+('2. Monitor Criteria'!$D$4*'1. Data'!$CE328)+'2. Monitor Criteria'!$D$6,IF('1. Data'!$BW328=5,($Q328*'2. Monitor Criteria'!$C$4)+('2. Monitor Criteria'!$D$4*'1. Data'!$CE328)+'2. Monitor Criteria'!$F$6,($Q328*'2. Monitor Criteria'!$C$4)+('2. Monitor Criteria'!$D$4*'1. Data'!$CE328)+'2. Monitor Criteria'!$E$6)))</f>
        <v>55.173500000000004</v>
      </c>
      <c r="CH328" s="51">
        <f>CD328-('2. Monitor Criteria'!$D$4*CE328)</f>
        <v>40.698899999999995</v>
      </c>
      <c r="CI328" s="49">
        <f>IF($BY328=0,CH328,IF($BY328=1,CH328-('2. Monitor Criteria'!$B$10*'1. Data'!CG328),CH328-('2. Monitor Criteria'!$C$10*'1. Data'!CG328)))</f>
        <v>40.698899999999995</v>
      </c>
      <c r="CJ328" s="51">
        <f>IF($CA328=TRUE,CI328-(CG328*'2. Monitor Criteria'!$E$10),CI328)</f>
        <v>40.698899999999995</v>
      </c>
      <c r="CK328" s="51">
        <f>IF($BZ328=TRUE,CJ328-('1. Data'!CG328*'2. Monitor Criteria'!$D$10),CJ328)</f>
        <v>40.698899999999995</v>
      </c>
    </row>
    <row r="329" spans="1:89" s="39" customFormat="1" ht="15.75" customHeight="1" x14ac:dyDescent="0.2">
      <c r="A329" s="39">
        <v>434</v>
      </c>
      <c r="B329" s="46" t="s">
        <v>1156</v>
      </c>
      <c r="C329" s="46" t="s">
        <v>1190</v>
      </c>
      <c r="D329" s="47">
        <v>42838</v>
      </c>
      <c r="E329" s="46" t="s">
        <v>312</v>
      </c>
      <c r="F329" s="46"/>
      <c r="G329" s="46" t="s">
        <v>1307</v>
      </c>
      <c r="H329" s="46" t="s">
        <v>75</v>
      </c>
      <c r="I329" s="46" t="s">
        <v>85</v>
      </c>
      <c r="J329" s="46" t="s">
        <v>119</v>
      </c>
      <c r="K329" s="46" t="s">
        <v>77</v>
      </c>
      <c r="L329" s="46"/>
      <c r="M329" s="48">
        <v>800</v>
      </c>
      <c r="N329" s="48">
        <v>10.6</v>
      </c>
      <c r="O329" s="48">
        <v>18.8</v>
      </c>
      <c r="P329" s="48">
        <v>21.5</v>
      </c>
      <c r="Q329" s="48">
        <v>198.1</v>
      </c>
      <c r="R329" s="48">
        <v>1.78</v>
      </c>
      <c r="S329" s="48">
        <v>1080</v>
      </c>
      <c r="T329" s="48">
        <v>1920</v>
      </c>
      <c r="U329" s="48">
        <v>2.1</v>
      </c>
      <c r="V329" s="48">
        <v>9</v>
      </c>
      <c r="W329" s="48">
        <v>75</v>
      </c>
      <c r="X329" s="48">
        <v>0.8</v>
      </c>
      <c r="Y329" s="46" t="s">
        <v>78</v>
      </c>
      <c r="Z329" s="46" t="s">
        <v>83</v>
      </c>
      <c r="AA329" s="46"/>
      <c r="AB329" s="46"/>
      <c r="AC329" s="46" t="s">
        <v>81</v>
      </c>
      <c r="AD329" s="46" t="s">
        <v>81</v>
      </c>
      <c r="AE329" s="46" t="s">
        <v>576</v>
      </c>
      <c r="AF329" s="46" t="s">
        <v>137</v>
      </c>
      <c r="AG329" s="46" t="s">
        <v>99</v>
      </c>
      <c r="AH329" s="46"/>
      <c r="AI329" s="46" t="s">
        <v>99</v>
      </c>
      <c r="AJ329" s="46" t="s">
        <v>83</v>
      </c>
      <c r="AK329" s="46" t="s">
        <v>85</v>
      </c>
      <c r="AL329" s="46" t="s">
        <v>137</v>
      </c>
      <c r="AM329" s="46" t="s">
        <v>83</v>
      </c>
      <c r="AN329" s="46" t="s">
        <v>83</v>
      </c>
      <c r="AO329" s="46" t="s">
        <v>83</v>
      </c>
      <c r="AP329" s="46" t="s">
        <v>91</v>
      </c>
      <c r="AQ329" s="46"/>
      <c r="AR329" s="46" t="s">
        <v>81</v>
      </c>
      <c r="AS329" s="46" t="s">
        <v>226</v>
      </c>
      <c r="AT329" s="46"/>
      <c r="AU329" s="48">
        <v>1</v>
      </c>
      <c r="AV329" s="46" t="s">
        <v>81</v>
      </c>
      <c r="AW329" s="46" t="s">
        <v>80</v>
      </c>
      <c r="AX329" s="48">
        <v>262</v>
      </c>
      <c r="AY329" s="48">
        <v>262</v>
      </c>
      <c r="AZ329" s="48">
        <v>180</v>
      </c>
      <c r="BA329" s="48">
        <v>200</v>
      </c>
      <c r="BB329" s="46"/>
      <c r="BC329" s="46"/>
      <c r="BD329" s="48">
        <v>15.2</v>
      </c>
      <c r="BE329" s="46"/>
      <c r="BF329" s="48">
        <v>0.4</v>
      </c>
      <c r="BG329" s="46"/>
      <c r="BH329" s="46"/>
      <c r="BI329" s="48">
        <v>0.3</v>
      </c>
      <c r="BJ329" s="48">
        <v>48.7</v>
      </c>
      <c r="BK329" s="48">
        <v>48.7</v>
      </c>
      <c r="BL329" s="48">
        <v>50.6</v>
      </c>
      <c r="BM329" s="46"/>
      <c r="BN329" s="46"/>
      <c r="BO329" s="48">
        <v>0.4</v>
      </c>
      <c r="BP329" s="48">
        <v>0.4</v>
      </c>
      <c r="BQ329" s="46"/>
      <c r="BR329" s="48">
        <v>15.5</v>
      </c>
      <c r="BS329" s="48">
        <v>49.9</v>
      </c>
      <c r="BT329" s="46"/>
      <c r="BU329" s="48">
        <v>0</v>
      </c>
      <c r="BV329" s="39">
        <v>434</v>
      </c>
      <c r="BW329" s="39">
        <f t="shared" si="30"/>
        <v>2</v>
      </c>
      <c r="BX329" s="39">
        <f>IF(COUNTIF($C$2:C329,C329)=1,1,0)</f>
        <v>1</v>
      </c>
      <c r="BY329" s="39">
        <f t="shared" si="31"/>
        <v>0</v>
      </c>
      <c r="BZ329" s="39" t="b">
        <f t="shared" si="32"/>
        <v>0</v>
      </c>
      <c r="CA329" s="39" t="b">
        <f t="array" ref="CA329">ISNUMBER(SEARCH("Touch Screen",$AI329))</f>
        <v>0</v>
      </c>
      <c r="CB329" s="39" t="b">
        <f t="array" ref="CB329">ISNUMBER(SEARCH("Occupancy Sensor",$AI329))</f>
        <v>0</v>
      </c>
      <c r="CC329" s="39" t="b">
        <f t="array" ref="CC329">ISNUMBER(SEARCH("Full Network Connectivity",$AI329))</f>
        <v>0</v>
      </c>
      <c r="CD329" s="49">
        <f t="shared" si="33"/>
        <v>48.880799999999994</v>
      </c>
      <c r="CE329" s="50">
        <f t="shared" si="35"/>
        <v>2.1</v>
      </c>
      <c r="CF329" s="39">
        <f t="shared" si="34"/>
        <v>2</v>
      </c>
      <c r="CG329" s="49">
        <f>IF($BW329=1,($Q329*'2. Monitor Criteria'!$C$4)+('2. Monitor Criteria'!$D$4*'1. Data'!$CE329)+'2. Monitor Criteria'!$C$6,IF('1. Data'!$BW329=2,($Q329*'2. Monitor Criteria'!$C$4)+('2. Monitor Criteria'!$D$4*'1. Data'!$CE329)+'2. Monitor Criteria'!$D$6,IF('1. Data'!$BW329=5,($Q329*'2. Monitor Criteria'!$C$4)+('2. Monitor Criteria'!$D$4*'1. Data'!$CE329)+'2. Monitor Criteria'!$F$6,($Q329*'2. Monitor Criteria'!$C$4)+('2. Monitor Criteria'!$D$4*'1. Data'!$CE329)+'2. Monitor Criteria'!$E$6)))</f>
        <v>42.755299999999998</v>
      </c>
      <c r="CH329" s="51">
        <f>CD329-('2. Monitor Criteria'!$D$4*CE329)</f>
        <v>40.501799999999989</v>
      </c>
      <c r="CI329" s="49">
        <f>IF($BY329=0,CH329,IF($BY329=1,CH329-('2. Monitor Criteria'!$B$10*'1. Data'!CG329),CH329-('2. Monitor Criteria'!$C$10*'1. Data'!CG329)))</f>
        <v>40.501799999999989</v>
      </c>
      <c r="CJ329" s="51">
        <f>IF($CA329=TRUE,CI329-(CG329*'2. Monitor Criteria'!$E$10),CI329)</f>
        <v>40.501799999999989</v>
      </c>
      <c r="CK329" s="51">
        <f>IF($BZ329=TRUE,CJ329-('1. Data'!CG329*'2. Monitor Criteria'!$D$10),CJ329)</f>
        <v>40.501799999999989</v>
      </c>
    </row>
    <row r="330" spans="1:89" s="39" customFormat="1" ht="15.75" customHeight="1" x14ac:dyDescent="0.2">
      <c r="A330" s="39">
        <v>435</v>
      </c>
      <c r="B330" s="46" t="s">
        <v>1156</v>
      </c>
      <c r="C330" s="46" t="s">
        <v>1369</v>
      </c>
      <c r="D330" s="47">
        <v>42509</v>
      </c>
      <c r="E330" s="46" t="s">
        <v>277</v>
      </c>
      <c r="F330" s="46"/>
      <c r="G330" s="46" t="s">
        <v>1309</v>
      </c>
      <c r="H330" s="46" t="s">
        <v>75</v>
      </c>
      <c r="I330" s="46" t="s">
        <v>85</v>
      </c>
      <c r="J330" s="46" t="s">
        <v>119</v>
      </c>
      <c r="K330" s="46" t="s">
        <v>77</v>
      </c>
      <c r="L330" s="46"/>
      <c r="M330" s="48">
        <v>170</v>
      </c>
      <c r="N330" s="48">
        <v>9.6</v>
      </c>
      <c r="O330" s="48">
        <v>17</v>
      </c>
      <c r="P330" s="48">
        <v>19.5</v>
      </c>
      <c r="Q330" s="48">
        <v>162.71</v>
      </c>
      <c r="R330" s="48">
        <v>1.78</v>
      </c>
      <c r="S330" s="48">
        <v>900</v>
      </c>
      <c r="T330" s="48">
        <v>1600</v>
      </c>
      <c r="U330" s="48">
        <v>1.4</v>
      </c>
      <c r="V330" s="48">
        <v>8850</v>
      </c>
      <c r="W330" s="48">
        <v>60</v>
      </c>
      <c r="X330" s="48">
        <v>0.3</v>
      </c>
      <c r="Y330" s="46" t="s">
        <v>83</v>
      </c>
      <c r="Z330" s="46" t="s">
        <v>83</v>
      </c>
      <c r="AA330" s="46"/>
      <c r="AB330" s="46"/>
      <c r="AC330" s="46" t="s">
        <v>81</v>
      </c>
      <c r="AD330" s="46" t="s">
        <v>81</v>
      </c>
      <c r="AE330" s="46" t="s">
        <v>108</v>
      </c>
      <c r="AF330" s="46"/>
      <c r="AG330" s="46" t="s">
        <v>99</v>
      </c>
      <c r="AH330" s="46"/>
      <c r="AI330" s="46" t="s">
        <v>83</v>
      </c>
      <c r="AJ330" s="46" t="s">
        <v>83</v>
      </c>
      <c r="AK330" s="46" t="s">
        <v>90</v>
      </c>
      <c r="AL330" s="46"/>
      <c r="AM330" s="46" t="s">
        <v>83</v>
      </c>
      <c r="AN330" s="46" t="s">
        <v>83</v>
      </c>
      <c r="AO330" s="46" t="s">
        <v>83</v>
      </c>
      <c r="AP330" s="46" t="s">
        <v>91</v>
      </c>
      <c r="AQ330" s="46"/>
      <c r="AR330" s="46" t="s">
        <v>81</v>
      </c>
      <c r="AS330" s="46" t="s">
        <v>86</v>
      </c>
      <c r="AT330" s="46"/>
      <c r="AU330" s="48">
        <v>1</v>
      </c>
      <c r="AV330" s="46" t="s">
        <v>81</v>
      </c>
      <c r="AW330" s="46" t="s">
        <v>81</v>
      </c>
      <c r="AX330" s="48">
        <v>300</v>
      </c>
      <c r="AY330" s="48">
        <v>289.39999999999998</v>
      </c>
      <c r="AZ330" s="48">
        <v>236.2</v>
      </c>
      <c r="BA330" s="48">
        <v>199.5</v>
      </c>
      <c r="BB330" s="46"/>
      <c r="BC330" s="46"/>
      <c r="BD330" s="48">
        <v>20.84</v>
      </c>
      <c r="BE330" s="46"/>
      <c r="BF330" s="48">
        <v>0.43</v>
      </c>
      <c r="BG330" s="48">
        <v>0.43</v>
      </c>
      <c r="BH330" s="46"/>
      <c r="BI330" s="48">
        <v>0.28000000000000003</v>
      </c>
      <c r="BJ330" s="48">
        <v>66.34</v>
      </c>
      <c r="BK330" s="48">
        <v>66.34</v>
      </c>
      <c r="BL330" s="48">
        <v>42.5</v>
      </c>
      <c r="BM330" s="46"/>
      <c r="BN330" s="46"/>
      <c r="BO330" s="48">
        <v>0</v>
      </c>
      <c r="BP330" s="48">
        <v>0</v>
      </c>
      <c r="BQ330" s="48">
        <v>0</v>
      </c>
      <c r="BR330" s="48">
        <v>0</v>
      </c>
      <c r="BS330" s="46"/>
      <c r="BT330" s="46"/>
      <c r="BU330" s="48">
        <v>0</v>
      </c>
      <c r="BV330" s="39">
        <v>435</v>
      </c>
      <c r="BW330" s="39">
        <f t="shared" si="30"/>
        <v>1</v>
      </c>
      <c r="BX330" s="39">
        <f>IF(COUNTIF($C$2:C330,C330)=1,1,0)</f>
        <v>1</v>
      </c>
      <c r="BY330" s="39">
        <f t="shared" si="31"/>
        <v>0</v>
      </c>
      <c r="BZ330" s="39" t="b">
        <f t="shared" si="32"/>
        <v>0</v>
      </c>
      <c r="CA330" s="39" t="b">
        <f t="array" ref="CA330">ISNUMBER(SEARCH("Touch Screen",$AI330))</f>
        <v>0</v>
      </c>
      <c r="CB330" s="39" t="b">
        <f t="array" ref="CB330">ISNUMBER(SEARCH("Occupancy Sensor",$AI330))</f>
        <v>0</v>
      </c>
      <c r="CC330" s="39" t="b">
        <f t="array" ref="CC330">ISNUMBER(SEARCH("Full Network Connectivity",$AI330))</f>
        <v>0</v>
      </c>
      <c r="CD330" s="49">
        <f t="shared" si="33"/>
        <v>66.343859999999992</v>
      </c>
      <c r="CE330" s="50">
        <f t="shared" si="35"/>
        <v>1.4</v>
      </c>
      <c r="CF330" s="39">
        <f t="shared" si="34"/>
        <v>1</v>
      </c>
      <c r="CG330" s="49">
        <f>IF($BW330=1,($Q330*'2. Monitor Criteria'!$C$4)+('2. Monitor Criteria'!$D$4*'1. Data'!$CE330)+'2. Monitor Criteria'!$C$6,IF('1. Data'!$BW330=2,($Q330*'2. Monitor Criteria'!$C$4)+('2. Monitor Criteria'!$D$4*'1. Data'!$CE330)+'2. Monitor Criteria'!$D$6,IF('1. Data'!$BW330=5,($Q330*'2. Monitor Criteria'!$C$4)+('2. Monitor Criteria'!$D$4*'1. Data'!$CE330)+'2. Monitor Criteria'!$F$6,($Q330*'2. Monitor Criteria'!$C$4)+('2. Monitor Criteria'!$D$4*'1. Data'!$CE330)+'2. Monitor Criteria'!$E$6)))</f>
        <v>34.379330000000003</v>
      </c>
      <c r="CH330" s="51">
        <f>CD330-('2. Monitor Criteria'!$D$4*CE330)</f>
        <v>60.757859999999994</v>
      </c>
      <c r="CI330" s="49">
        <f>IF($BY330=0,CH330,IF($BY330=1,CH330-('2. Monitor Criteria'!$B$10*'1. Data'!CG330),CH330-('2. Monitor Criteria'!$C$10*'1. Data'!CG330)))</f>
        <v>60.757859999999994</v>
      </c>
      <c r="CJ330" s="51">
        <f>IF($CA330=TRUE,CI330-(CG330*'2. Monitor Criteria'!$E$10),CI330)</f>
        <v>60.757859999999994</v>
      </c>
      <c r="CK330" s="51">
        <f>IF($BZ330=TRUE,CJ330-('1. Data'!CG330*'2. Monitor Criteria'!$D$10),CJ330)</f>
        <v>60.757859999999994</v>
      </c>
    </row>
    <row r="331" spans="1:89" s="39" customFormat="1" ht="15.75" customHeight="1" x14ac:dyDescent="0.2">
      <c r="A331" s="39">
        <v>436</v>
      </c>
      <c r="B331" s="46" t="s">
        <v>1156</v>
      </c>
      <c r="C331" s="46" t="s">
        <v>1370</v>
      </c>
      <c r="D331" s="47">
        <v>42509</v>
      </c>
      <c r="E331" s="46" t="s">
        <v>277</v>
      </c>
      <c r="F331" s="46"/>
      <c r="G331" s="46" t="s">
        <v>1309</v>
      </c>
      <c r="H331" s="46" t="s">
        <v>75</v>
      </c>
      <c r="I331" s="46" t="s">
        <v>85</v>
      </c>
      <c r="J331" s="46" t="s">
        <v>119</v>
      </c>
      <c r="K331" s="46" t="s">
        <v>77</v>
      </c>
      <c r="L331" s="46"/>
      <c r="M331" s="48">
        <v>170</v>
      </c>
      <c r="N331" s="48">
        <v>11.7</v>
      </c>
      <c r="O331" s="48">
        <v>20.7</v>
      </c>
      <c r="P331" s="48">
        <v>23.8</v>
      </c>
      <c r="Q331" s="48">
        <v>242.18</v>
      </c>
      <c r="R331" s="48">
        <v>1.78</v>
      </c>
      <c r="S331" s="48">
        <v>1080</v>
      </c>
      <c r="T331" s="48">
        <v>1920</v>
      </c>
      <c r="U331" s="48">
        <v>2.1</v>
      </c>
      <c r="V331" s="48">
        <v>8562</v>
      </c>
      <c r="W331" s="48">
        <v>60</v>
      </c>
      <c r="X331" s="48">
        <v>0.3</v>
      </c>
      <c r="Y331" s="46" t="s">
        <v>83</v>
      </c>
      <c r="Z331" s="46" t="s">
        <v>83</v>
      </c>
      <c r="AA331" s="46"/>
      <c r="AB331" s="46"/>
      <c r="AC331" s="46" t="s">
        <v>81</v>
      </c>
      <c r="AD331" s="46" t="s">
        <v>81</v>
      </c>
      <c r="AE331" s="46" t="s">
        <v>108</v>
      </c>
      <c r="AF331" s="46"/>
      <c r="AG331" s="46" t="s">
        <v>99</v>
      </c>
      <c r="AH331" s="46"/>
      <c r="AI331" s="46" t="s">
        <v>83</v>
      </c>
      <c r="AJ331" s="46" t="s">
        <v>83</v>
      </c>
      <c r="AK331" s="46" t="s">
        <v>90</v>
      </c>
      <c r="AL331" s="46"/>
      <c r="AM331" s="46" t="s">
        <v>83</v>
      </c>
      <c r="AN331" s="46" t="s">
        <v>83</v>
      </c>
      <c r="AO331" s="46" t="s">
        <v>83</v>
      </c>
      <c r="AP331" s="46" t="s">
        <v>91</v>
      </c>
      <c r="AQ331" s="46"/>
      <c r="AR331" s="46" t="s">
        <v>81</v>
      </c>
      <c r="AS331" s="46" t="s">
        <v>86</v>
      </c>
      <c r="AT331" s="46"/>
      <c r="AU331" s="48">
        <v>1</v>
      </c>
      <c r="AV331" s="46" t="s">
        <v>81</v>
      </c>
      <c r="AW331" s="46" t="s">
        <v>81</v>
      </c>
      <c r="AX331" s="48">
        <v>350</v>
      </c>
      <c r="AY331" s="48">
        <v>337.1</v>
      </c>
      <c r="AZ331" s="48">
        <v>253.3</v>
      </c>
      <c r="BA331" s="48">
        <v>200.8</v>
      </c>
      <c r="BB331" s="46"/>
      <c r="BC331" s="46"/>
      <c r="BD331" s="48">
        <v>15.1</v>
      </c>
      <c r="BE331" s="46"/>
      <c r="BF331" s="48">
        <v>0.34</v>
      </c>
      <c r="BG331" s="48">
        <v>0.34</v>
      </c>
      <c r="BH331" s="46"/>
      <c r="BI331" s="48">
        <v>0.28000000000000003</v>
      </c>
      <c r="BJ331" s="48">
        <v>48.23</v>
      </c>
      <c r="BK331" s="48">
        <v>48.23</v>
      </c>
      <c r="BL331" s="48">
        <v>54.1</v>
      </c>
      <c r="BM331" s="46"/>
      <c r="BN331" s="46"/>
      <c r="BO331" s="48">
        <v>0</v>
      </c>
      <c r="BP331" s="48">
        <v>0</v>
      </c>
      <c r="BQ331" s="48">
        <v>0</v>
      </c>
      <c r="BR331" s="48">
        <v>0</v>
      </c>
      <c r="BS331" s="46"/>
      <c r="BT331" s="46"/>
      <c r="BU331" s="48">
        <v>0</v>
      </c>
      <c r="BV331" s="39">
        <v>436</v>
      </c>
      <c r="BW331" s="39">
        <f t="shared" si="30"/>
        <v>3</v>
      </c>
      <c r="BX331" s="39">
        <f>IF(COUNTIF($C$2:C331,C331)=1,1,0)</f>
        <v>1</v>
      </c>
      <c r="BY331" s="39">
        <f t="shared" si="31"/>
        <v>0</v>
      </c>
      <c r="BZ331" s="39" t="b">
        <f t="shared" si="32"/>
        <v>0</v>
      </c>
      <c r="CA331" s="39" t="b">
        <f t="array" ref="CA331">ISNUMBER(SEARCH("Touch Screen",$AI331))</f>
        <v>0</v>
      </c>
      <c r="CB331" s="39" t="b">
        <f t="array" ref="CB331">ISNUMBER(SEARCH("Occupancy Sensor",$AI331))</f>
        <v>0</v>
      </c>
      <c r="CC331" s="39" t="b">
        <f t="array" ref="CC331">ISNUMBER(SEARCH("Full Network Connectivity",$AI331))</f>
        <v>0</v>
      </c>
      <c r="CD331" s="49">
        <f t="shared" si="33"/>
        <v>48.232559999999992</v>
      </c>
      <c r="CE331" s="50">
        <f t="shared" si="35"/>
        <v>2.1</v>
      </c>
      <c r="CF331" s="39">
        <f t="shared" si="34"/>
        <v>3</v>
      </c>
      <c r="CG331" s="49">
        <f>IF($BW331=1,($Q331*'2. Monitor Criteria'!$C$4)+('2. Monitor Criteria'!$D$4*'1. Data'!$CE331)+'2. Monitor Criteria'!$C$6,IF('1. Data'!$BW331=2,($Q331*'2. Monitor Criteria'!$C$4)+('2. Monitor Criteria'!$D$4*'1. Data'!$CE331)+'2. Monitor Criteria'!$D$6,IF('1. Data'!$BW331=5,($Q331*'2. Monitor Criteria'!$C$4)+('2. Monitor Criteria'!$D$4*'1. Data'!$CE331)+'2. Monitor Criteria'!$F$6,($Q331*'2. Monitor Criteria'!$C$4)+('2. Monitor Criteria'!$D$4*'1. Data'!$CE331)+'2. Monitor Criteria'!$E$6)))</f>
        <v>46.647140000000007</v>
      </c>
      <c r="CH331" s="51">
        <f>CD331-('2. Monitor Criteria'!$D$4*CE331)</f>
        <v>39.853559999999987</v>
      </c>
      <c r="CI331" s="49">
        <f>IF($BY331=0,CH331,IF($BY331=1,CH331-('2. Monitor Criteria'!$B$10*'1. Data'!CG331),CH331-('2. Monitor Criteria'!$C$10*'1. Data'!CG331)))</f>
        <v>39.853559999999987</v>
      </c>
      <c r="CJ331" s="51">
        <f>IF($CA331=TRUE,CI331-(CG331*'2. Monitor Criteria'!$E$10),CI331)</f>
        <v>39.853559999999987</v>
      </c>
      <c r="CK331" s="51">
        <f>IF($BZ331=TRUE,CJ331-('1. Data'!CG331*'2. Monitor Criteria'!$D$10),CJ331)</f>
        <v>39.853559999999987</v>
      </c>
    </row>
    <row r="332" spans="1:89" s="39" customFormat="1" ht="15.75" customHeight="1" x14ac:dyDescent="0.2">
      <c r="A332" s="39">
        <v>437</v>
      </c>
      <c r="B332" s="46" t="s">
        <v>593</v>
      </c>
      <c r="C332" s="46" t="s">
        <v>594</v>
      </c>
      <c r="D332" s="47">
        <v>42658</v>
      </c>
      <c r="E332" s="46" t="s">
        <v>74</v>
      </c>
      <c r="F332" s="46"/>
      <c r="G332" s="46" t="s">
        <v>1307</v>
      </c>
      <c r="H332" s="46" t="s">
        <v>75</v>
      </c>
      <c r="I332" s="46" t="s">
        <v>88</v>
      </c>
      <c r="J332" s="46"/>
      <c r="K332" s="46" t="s">
        <v>77</v>
      </c>
      <c r="L332" s="46"/>
      <c r="M332" s="48">
        <v>1000</v>
      </c>
      <c r="N332" s="48">
        <v>10.5</v>
      </c>
      <c r="O332" s="48">
        <v>18.7</v>
      </c>
      <c r="P332" s="48">
        <v>21.5</v>
      </c>
      <c r="Q332" s="48">
        <v>197.52</v>
      </c>
      <c r="R332" s="48">
        <v>1.78</v>
      </c>
      <c r="S332" s="48">
        <v>1080</v>
      </c>
      <c r="T332" s="48">
        <v>1920</v>
      </c>
      <c r="U332" s="48">
        <v>2.1</v>
      </c>
      <c r="V332" s="48">
        <v>10498</v>
      </c>
      <c r="W332" s="48">
        <v>60</v>
      </c>
      <c r="X332" s="48">
        <v>0.3</v>
      </c>
      <c r="Y332" s="46" t="s">
        <v>83</v>
      </c>
      <c r="Z332" s="46" t="s">
        <v>83</v>
      </c>
      <c r="AA332" s="46"/>
      <c r="AB332" s="46"/>
      <c r="AC332" s="46" t="s">
        <v>81</v>
      </c>
      <c r="AD332" s="46" t="s">
        <v>81</v>
      </c>
      <c r="AE332" s="46" t="s">
        <v>355</v>
      </c>
      <c r="AF332" s="46"/>
      <c r="AG332" s="46" t="s">
        <v>83</v>
      </c>
      <c r="AH332" s="46"/>
      <c r="AI332" s="46" t="s">
        <v>83</v>
      </c>
      <c r="AJ332" s="46" t="s">
        <v>83</v>
      </c>
      <c r="AK332" s="46" t="s">
        <v>84</v>
      </c>
      <c r="AL332" s="46"/>
      <c r="AM332" s="46" t="s">
        <v>83</v>
      </c>
      <c r="AN332" s="46" t="s">
        <v>83</v>
      </c>
      <c r="AO332" s="46" t="s">
        <v>83</v>
      </c>
      <c r="AP332" s="46" t="s">
        <v>91</v>
      </c>
      <c r="AQ332" s="46"/>
      <c r="AR332" s="46" t="s">
        <v>81</v>
      </c>
      <c r="AS332" s="46" t="s">
        <v>86</v>
      </c>
      <c r="AT332" s="46"/>
      <c r="AU332" s="48">
        <v>5</v>
      </c>
      <c r="AV332" s="46" t="s">
        <v>81</v>
      </c>
      <c r="AW332" s="46" t="s">
        <v>81</v>
      </c>
      <c r="AX332" s="48">
        <v>250</v>
      </c>
      <c r="AY332" s="48">
        <v>258.60000000000002</v>
      </c>
      <c r="AZ332" s="48">
        <v>232.4</v>
      </c>
      <c r="BA332" s="48">
        <v>200</v>
      </c>
      <c r="BB332" s="46"/>
      <c r="BC332" s="46"/>
      <c r="BD332" s="48">
        <v>13.42</v>
      </c>
      <c r="BE332" s="46"/>
      <c r="BF332" s="48">
        <v>0.33</v>
      </c>
      <c r="BG332" s="48">
        <v>0</v>
      </c>
      <c r="BH332" s="46"/>
      <c r="BI332" s="48">
        <v>0.13</v>
      </c>
      <c r="BJ332" s="48">
        <v>43.02</v>
      </c>
      <c r="BK332" s="48">
        <v>43.02</v>
      </c>
      <c r="BL332" s="48">
        <v>50.6</v>
      </c>
      <c r="BM332" s="46"/>
      <c r="BN332" s="46"/>
      <c r="BO332" s="48">
        <v>0.19</v>
      </c>
      <c r="BP332" s="48">
        <v>0.4</v>
      </c>
      <c r="BQ332" s="48">
        <v>0</v>
      </c>
      <c r="BR332" s="48">
        <v>13.52</v>
      </c>
      <c r="BS332" s="48">
        <v>43.73</v>
      </c>
      <c r="BT332" s="46"/>
      <c r="BU332" s="48">
        <v>0</v>
      </c>
      <c r="BV332" s="39">
        <v>437</v>
      </c>
      <c r="BW332" s="39">
        <f t="shared" si="30"/>
        <v>2</v>
      </c>
      <c r="BX332" s="39">
        <f>IF(COUNTIF($C$2:C332,C332)=1,1,0)</f>
        <v>1</v>
      </c>
      <c r="BY332" s="39">
        <f t="shared" si="31"/>
        <v>0</v>
      </c>
      <c r="BZ332" s="39" t="b">
        <f t="shared" si="32"/>
        <v>0</v>
      </c>
      <c r="CA332" s="39" t="b">
        <f t="array" ref="CA332">ISNUMBER(SEARCH("Touch Screen",$AI332))</f>
        <v>0</v>
      </c>
      <c r="CB332" s="39" t="b">
        <f t="array" ref="CB332">ISNUMBER(SEARCH("Occupancy Sensor",$AI332))</f>
        <v>0</v>
      </c>
      <c r="CC332" s="39" t="b">
        <f t="array" ref="CC332">ISNUMBER(SEARCH("Full Network Connectivity",$AI332))</f>
        <v>0</v>
      </c>
      <c r="CD332" s="49">
        <f t="shared" si="33"/>
        <v>43.024740000000001</v>
      </c>
      <c r="CE332" s="50">
        <f t="shared" si="35"/>
        <v>2.1</v>
      </c>
      <c r="CF332" s="39">
        <f t="shared" si="34"/>
        <v>2</v>
      </c>
      <c r="CG332" s="49">
        <f>IF($BW332=1,($Q332*'2. Monitor Criteria'!$C$4)+('2. Monitor Criteria'!$D$4*'1. Data'!$CE332)+'2. Monitor Criteria'!$C$6,IF('1. Data'!$BW332=2,($Q332*'2. Monitor Criteria'!$C$4)+('2. Monitor Criteria'!$D$4*'1. Data'!$CE332)+'2. Monitor Criteria'!$D$6,IF('1. Data'!$BW332=5,($Q332*'2. Monitor Criteria'!$C$4)+('2. Monitor Criteria'!$D$4*'1. Data'!$CE332)+'2. Monitor Criteria'!$F$6,($Q332*'2. Monitor Criteria'!$C$4)+('2. Monitor Criteria'!$D$4*'1. Data'!$CE332)+'2. Monitor Criteria'!$E$6)))</f>
        <v>42.683959999999999</v>
      </c>
      <c r="CH332" s="51">
        <f>CD332-('2. Monitor Criteria'!$D$4*CE332)</f>
        <v>34.645740000000004</v>
      </c>
      <c r="CI332" s="49">
        <f>IF($BY332=0,CH332,IF($BY332=1,CH332-('2. Monitor Criteria'!$B$10*'1. Data'!CG332),CH332-('2. Monitor Criteria'!$C$10*'1. Data'!CG332)))</f>
        <v>34.645740000000004</v>
      </c>
      <c r="CJ332" s="51">
        <f>IF($CA332=TRUE,CI332-(CG332*'2. Monitor Criteria'!$E$10),CI332)</f>
        <v>34.645740000000004</v>
      </c>
      <c r="CK332" s="51">
        <f>IF($BZ332=TRUE,CJ332-('1. Data'!CG332*'2. Monitor Criteria'!$D$10),CJ332)</f>
        <v>34.645740000000004</v>
      </c>
    </row>
    <row r="333" spans="1:89" s="39" customFormat="1" ht="15.75" customHeight="1" x14ac:dyDescent="0.2">
      <c r="A333" s="39">
        <v>438</v>
      </c>
      <c r="B333" s="46" t="s">
        <v>593</v>
      </c>
      <c r="C333" s="46" t="s">
        <v>1235</v>
      </c>
      <c r="D333" s="47">
        <v>42809</v>
      </c>
      <c r="E333" s="46" t="s">
        <v>74</v>
      </c>
      <c r="F333" s="46"/>
      <c r="G333" s="46" t="s">
        <v>1307</v>
      </c>
      <c r="H333" s="46" t="s">
        <v>75</v>
      </c>
      <c r="I333" s="46" t="s">
        <v>88</v>
      </c>
      <c r="J333" s="46"/>
      <c r="K333" s="46" t="s">
        <v>77</v>
      </c>
      <c r="L333" s="46"/>
      <c r="M333" s="48">
        <v>1000</v>
      </c>
      <c r="N333" s="48">
        <v>12.8</v>
      </c>
      <c r="O333" s="48">
        <v>20.399999999999999</v>
      </c>
      <c r="P333" s="48">
        <v>24.1</v>
      </c>
      <c r="Q333" s="48">
        <v>258.88</v>
      </c>
      <c r="R333" s="48">
        <v>1.6</v>
      </c>
      <c r="S333" s="48">
        <v>1200</v>
      </c>
      <c r="T333" s="48">
        <v>1920</v>
      </c>
      <c r="U333" s="48">
        <v>2.2999999999999998</v>
      </c>
      <c r="V333" s="48">
        <v>8900</v>
      </c>
      <c r="W333" s="48">
        <v>60</v>
      </c>
      <c r="X333" s="48">
        <v>0.4</v>
      </c>
      <c r="Y333" s="46" t="s">
        <v>83</v>
      </c>
      <c r="Z333" s="46" t="s">
        <v>83</v>
      </c>
      <c r="AA333" s="46"/>
      <c r="AB333" s="46"/>
      <c r="AC333" s="46" t="s">
        <v>81</v>
      </c>
      <c r="AD333" s="46" t="s">
        <v>81</v>
      </c>
      <c r="AE333" s="46" t="s">
        <v>355</v>
      </c>
      <c r="AF333" s="46"/>
      <c r="AG333" s="46" t="s">
        <v>83</v>
      </c>
      <c r="AH333" s="46"/>
      <c r="AI333" s="46" t="s">
        <v>83</v>
      </c>
      <c r="AJ333" s="46" t="s">
        <v>83</v>
      </c>
      <c r="AK333" s="46" t="s">
        <v>84</v>
      </c>
      <c r="AL333" s="46"/>
      <c r="AM333" s="46" t="s">
        <v>83</v>
      </c>
      <c r="AN333" s="46" t="s">
        <v>83</v>
      </c>
      <c r="AO333" s="46" t="s">
        <v>83</v>
      </c>
      <c r="AP333" s="46" t="s">
        <v>91</v>
      </c>
      <c r="AQ333" s="46"/>
      <c r="AR333" s="46" t="s">
        <v>81</v>
      </c>
      <c r="AS333" s="46" t="s">
        <v>86</v>
      </c>
      <c r="AT333" s="46"/>
      <c r="AU333" s="48">
        <v>5</v>
      </c>
      <c r="AV333" s="46" t="s">
        <v>81</v>
      </c>
      <c r="AW333" s="46" t="s">
        <v>81</v>
      </c>
      <c r="AX333" s="48">
        <v>300</v>
      </c>
      <c r="AY333" s="48">
        <v>318.2</v>
      </c>
      <c r="AZ333" s="48">
        <v>251.6</v>
      </c>
      <c r="BA333" s="48">
        <v>200</v>
      </c>
      <c r="BB333" s="46"/>
      <c r="BC333" s="46"/>
      <c r="BD333" s="48">
        <v>14.7</v>
      </c>
      <c r="BE333" s="46"/>
      <c r="BF333" s="48">
        <v>0.45</v>
      </c>
      <c r="BG333" s="48">
        <v>0</v>
      </c>
      <c r="BH333" s="46"/>
      <c r="BI333" s="48">
        <v>0.1</v>
      </c>
      <c r="BJ333" s="48">
        <v>47.63</v>
      </c>
      <c r="BK333" s="48">
        <v>47.63</v>
      </c>
      <c r="BL333" s="48">
        <v>58.9</v>
      </c>
      <c r="BM333" s="46"/>
      <c r="BN333" s="46"/>
      <c r="BO333" s="48">
        <v>0.16</v>
      </c>
      <c r="BP333" s="48">
        <v>0.51</v>
      </c>
      <c r="BQ333" s="48">
        <v>0</v>
      </c>
      <c r="BR333" s="48">
        <v>15.09</v>
      </c>
      <c r="BS333" s="48">
        <v>49.17</v>
      </c>
      <c r="BT333" s="46"/>
      <c r="BU333" s="48">
        <v>0</v>
      </c>
      <c r="BV333" s="39">
        <v>438</v>
      </c>
      <c r="BW333" s="39">
        <f t="shared" si="30"/>
        <v>3</v>
      </c>
      <c r="BX333" s="39">
        <f>IF(COUNTIF($C$2:C333,C333)=1,1,0)</f>
        <v>1</v>
      </c>
      <c r="BY333" s="39">
        <f t="shared" si="31"/>
        <v>0</v>
      </c>
      <c r="BZ333" s="39" t="b">
        <f t="shared" si="32"/>
        <v>0</v>
      </c>
      <c r="CA333" s="39" t="b">
        <f t="array" ref="CA333">ISNUMBER(SEARCH("Touch Screen",$AI333))</f>
        <v>0</v>
      </c>
      <c r="CB333" s="39" t="b">
        <f t="array" ref="CB333">ISNUMBER(SEARCH("Occupancy Sensor",$AI333))</f>
        <v>0</v>
      </c>
      <c r="CC333" s="39" t="b">
        <f t="array" ref="CC333">ISNUMBER(SEARCH("Full Network Connectivity",$AI333))</f>
        <v>0</v>
      </c>
      <c r="CD333" s="49">
        <f t="shared" si="33"/>
        <v>47.6325</v>
      </c>
      <c r="CE333" s="50">
        <f t="shared" si="35"/>
        <v>2.2999999999999998</v>
      </c>
      <c r="CF333" s="39">
        <f t="shared" si="34"/>
        <v>3</v>
      </c>
      <c r="CG333" s="49">
        <f>IF($BW333=1,($Q333*'2. Monitor Criteria'!$C$4)+('2. Monitor Criteria'!$D$4*'1. Data'!$CE333)+'2. Monitor Criteria'!$C$6,IF('1. Data'!$BW333=2,($Q333*'2. Monitor Criteria'!$C$4)+('2. Monitor Criteria'!$D$4*'1. Data'!$CE333)+'2. Monitor Criteria'!$D$6,IF('1. Data'!$BW333=5,($Q333*'2. Monitor Criteria'!$C$4)+('2. Monitor Criteria'!$D$4*'1. Data'!$CE333)+'2. Monitor Criteria'!$F$6,($Q333*'2. Monitor Criteria'!$C$4)+('2. Monitor Criteria'!$D$4*'1. Data'!$CE333)+'2. Monitor Criteria'!$E$6)))</f>
        <v>49.49924</v>
      </c>
      <c r="CH333" s="51">
        <f>CD333-('2. Monitor Criteria'!$D$4*CE333)</f>
        <v>38.455500000000001</v>
      </c>
      <c r="CI333" s="49">
        <f>IF($BY333=0,CH333,IF($BY333=1,CH333-('2. Monitor Criteria'!$B$10*'1. Data'!CG333),CH333-('2. Monitor Criteria'!$C$10*'1. Data'!CG333)))</f>
        <v>38.455500000000001</v>
      </c>
      <c r="CJ333" s="51">
        <f>IF($CA333=TRUE,CI333-(CG333*'2. Monitor Criteria'!$E$10),CI333)</f>
        <v>38.455500000000001</v>
      </c>
      <c r="CK333" s="51">
        <f>IF($BZ333=TRUE,CJ333-('1. Data'!CG333*'2. Monitor Criteria'!$D$10),CJ333)</f>
        <v>38.455500000000001</v>
      </c>
    </row>
    <row r="334" spans="1:89" s="39" customFormat="1" ht="15.75" customHeight="1" x14ac:dyDescent="0.2">
      <c r="A334" s="39">
        <v>439</v>
      </c>
      <c r="B334" s="46" t="s">
        <v>593</v>
      </c>
      <c r="C334" s="46" t="s">
        <v>595</v>
      </c>
      <c r="D334" s="47">
        <v>42658</v>
      </c>
      <c r="E334" s="46" t="s">
        <v>74</v>
      </c>
      <c r="F334" s="46"/>
      <c r="G334" s="46" t="s">
        <v>1307</v>
      </c>
      <c r="H334" s="46" t="s">
        <v>75</v>
      </c>
      <c r="I334" s="46" t="s">
        <v>88</v>
      </c>
      <c r="J334" s="46"/>
      <c r="K334" s="46" t="s">
        <v>77</v>
      </c>
      <c r="L334" s="46"/>
      <c r="M334" s="48">
        <v>1000</v>
      </c>
      <c r="N334" s="48">
        <v>13.2</v>
      </c>
      <c r="O334" s="48">
        <v>23.5</v>
      </c>
      <c r="P334" s="48">
        <v>27</v>
      </c>
      <c r="Q334" s="48">
        <v>311.5</v>
      </c>
      <c r="R334" s="48">
        <v>1.78</v>
      </c>
      <c r="S334" s="48">
        <v>1440</v>
      </c>
      <c r="T334" s="48">
        <v>2560</v>
      </c>
      <c r="U334" s="48">
        <v>3.7</v>
      </c>
      <c r="V334" s="48">
        <v>11834</v>
      </c>
      <c r="W334" s="48">
        <v>60</v>
      </c>
      <c r="X334" s="48">
        <v>0.4</v>
      </c>
      <c r="Y334" s="46" t="s">
        <v>83</v>
      </c>
      <c r="Z334" s="46" t="s">
        <v>83</v>
      </c>
      <c r="AA334" s="46"/>
      <c r="AB334" s="46"/>
      <c r="AC334" s="46" t="s">
        <v>81</v>
      </c>
      <c r="AD334" s="46" t="s">
        <v>81</v>
      </c>
      <c r="AE334" s="46" t="s">
        <v>127</v>
      </c>
      <c r="AF334" s="46"/>
      <c r="AG334" s="46" t="s">
        <v>83</v>
      </c>
      <c r="AH334" s="46"/>
      <c r="AI334" s="46" t="s">
        <v>83</v>
      </c>
      <c r="AJ334" s="46" t="s">
        <v>83</v>
      </c>
      <c r="AK334" s="46" t="s">
        <v>84</v>
      </c>
      <c r="AL334" s="46"/>
      <c r="AM334" s="46" t="s">
        <v>83</v>
      </c>
      <c r="AN334" s="46" t="s">
        <v>83</v>
      </c>
      <c r="AO334" s="46" t="s">
        <v>83</v>
      </c>
      <c r="AP334" s="46" t="s">
        <v>91</v>
      </c>
      <c r="AQ334" s="46"/>
      <c r="AR334" s="46" t="s">
        <v>81</v>
      </c>
      <c r="AS334" s="46" t="s">
        <v>86</v>
      </c>
      <c r="AT334" s="46"/>
      <c r="AU334" s="48">
        <v>5</v>
      </c>
      <c r="AV334" s="46" t="s">
        <v>81</v>
      </c>
      <c r="AW334" s="46" t="s">
        <v>81</v>
      </c>
      <c r="AX334" s="48">
        <v>350</v>
      </c>
      <c r="AY334" s="48">
        <v>380.2</v>
      </c>
      <c r="AZ334" s="48">
        <v>305.8</v>
      </c>
      <c r="BA334" s="48">
        <v>200</v>
      </c>
      <c r="BB334" s="46"/>
      <c r="BC334" s="46"/>
      <c r="BD334" s="48">
        <v>21.3</v>
      </c>
      <c r="BE334" s="46"/>
      <c r="BF334" s="48">
        <v>0.25</v>
      </c>
      <c r="BG334" s="48">
        <v>0</v>
      </c>
      <c r="BH334" s="46"/>
      <c r="BI334" s="48">
        <v>0.17</v>
      </c>
      <c r="BJ334" s="48">
        <v>66.73</v>
      </c>
      <c r="BK334" s="48">
        <v>66.73</v>
      </c>
      <c r="BL334" s="48">
        <v>73.900000000000006</v>
      </c>
      <c r="BM334" s="46"/>
      <c r="BN334" s="46"/>
      <c r="BO334" s="48">
        <v>0.24</v>
      </c>
      <c r="BP334" s="48">
        <v>0.31</v>
      </c>
      <c r="BQ334" s="48">
        <v>0</v>
      </c>
      <c r="BR334" s="48">
        <v>21.22</v>
      </c>
      <c r="BS334" s="48">
        <v>66.83</v>
      </c>
      <c r="BT334" s="46"/>
      <c r="BU334" s="48">
        <v>0</v>
      </c>
      <c r="BV334" s="39">
        <v>439</v>
      </c>
      <c r="BW334" s="39">
        <f t="shared" si="30"/>
        <v>4</v>
      </c>
      <c r="BX334" s="39">
        <f>IF(COUNTIF($C$2:C334,C334)=1,1,0)</f>
        <v>1</v>
      </c>
      <c r="BY334" s="39">
        <f t="shared" si="31"/>
        <v>0</v>
      </c>
      <c r="BZ334" s="39" t="b">
        <f t="shared" si="32"/>
        <v>0</v>
      </c>
      <c r="CA334" s="39" t="b">
        <f t="array" ref="CA334">ISNUMBER(SEARCH("Touch Screen",$AI334))</f>
        <v>0</v>
      </c>
      <c r="CB334" s="39" t="b">
        <f t="array" ref="CB334">ISNUMBER(SEARCH("Occupancy Sensor",$AI334))</f>
        <v>0</v>
      </c>
      <c r="CC334" s="39" t="b">
        <f t="array" ref="CC334">ISNUMBER(SEARCH("Full Network Connectivity",$AI334))</f>
        <v>0</v>
      </c>
      <c r="CD334" s="49">
        <f t="shared" si="33"/>
        <v>66.729299999999995</v>
      </c>
      <c r="CE334" s="50">
        <f t="shared" si="35"/>
        <v>3.7</v>
      </c>
      <c r="CF334" s="39">
        <f t="shared" si="34"/>
        <v>4</v>
      </c>
      <c r="CG334" s="49">
        <f>IF($BW334=1,($Q334*'2. Monitor Criteria'!$C$4)+('2. Monitor Criteria'!$D$4*'1. Data'!$CE334)+'2. Monitor Criteria'!$C$6,IF('1. Data'!$BW334=2,($Q334*'2. Monitor Criteria'!$C$4)+('2. Monitor Criteria'!$D$4*'1. Data'!$CE334)+'2. Monitor Criteria'!$D$6,IF('1. Data'!$BW334=5,($Q334*'2. Monitor Criteria'!$C$4)+('2. Monitor Criteria'!$D$4*'1. Data'!$CE334)+'2. Monitor Criteria'!$F$6,($Q334*'2. Monitor Criteria'!$C$4)+('2. Monitor Criteria'!$D$4*'1. Data'!$CE334)+'2. Monitor Criteria'!$E$6)))</f>
        <v>61.557500000000005</v>
      </c>
      <c r="CH334" s="51">
        <f>CD334-('2. Monitor Criteria'!$D$4*CE334)</f>
        <v>51.96629999999999</v>
      </c>
      <c r="CI334" s="49">
        <f>IF($BY334=0,CH334,IF($BY334=1,CH334-('2. Monitor Criteria'!$B$10*'1. Data'!CG334),CH334-('2. Monitor Criteria'!$C$10*'1. Data'!CG334)))</f>
        <v>51.96629999999999</v>
      </c>
      <c r="CJ334" s="51">
        <f>IF($CA334=TRUE,CI334-(CG334*'2. Monitor Criteria'!$E$10),CI334)</f>
        <v>51.96629999999999</v>
      </c>
      <c r="CK334" s="51">
        <f>IF($BZ334=TRUE,CJ334-('1. Data'!CG334*'2. Monitor Criteria'!$D$10),CJ334)</f>
        <v>51.96629999999999</v>
      </c>
    </row>
    <row r="335" spans="1:89" s="39" customFormat="1" ht="15.75" customHeight="1" x14ac:dyDescent="0.2">
      <c r="A335" s="39">
        <v>440</v>
      </c>
      <c r="B335" s="46" t="s">
        <v>593</v>
      </c>
      <c r="C335" s="46" t="s">
        <v>596</v>
      </c>
      <c r="D335" s="47">
        <v>42736</v>
      </c>
      <c r="E335" s="46" t="s">
        <v>74</v>
      </c>
      <c r="F335" s="46"/>
      <c r="G335" s="46" t="s">
        <v>1307</v>
      </c>
      <c r="H335" s="46" t="s">
        <v>75</v>
      </c>
      <c r="I335" s="46" t="s">
        <v>88</v>
      </c>
      <c r="J335" s="46"/>
      <c r="K335" s="46" t="s">
        <v>77</v>
      </c>
      <c r="L335" s="46"/>
      <c r="M335" s="48">
        <v>1000</v>
      </c>
      <c r="N335" s="48">
        <v>13.2</v>
      </c>
      <c r="O335" s="48">
        <v>23.5</v>
      </c>
      <c r="P335" s="48">
        <v>27</v>
      </c>
      <c r="Q335" s="48">
        <v>311.5</v>
      </c>
      <c r="R335" s="48">
        <v>1.78</v>
      </c>
      <c r="S335" s="48">
        <v>1440</v>
      </c>
      <c r="T335" s="48">
        <v>2560</v>
      </c>
      <c r="U335" s="48">
        <v>3.7</v>
      </c>
      <c r="V335" s="48">
        <v>11834</v>
      </c>
      <c r="W335" s="48">
        <v>60</v>
      </c>
      <c r="X335" s="48">
        <v>0.4</v>
      </c>
      <c r="Y335" s="46" t="s">
        <v>83</v>
      </c>
      <c r="Z335" s="46" t="s">
        <v>83</v>
      </c>
      <c r="AA335" s="46"/>
      <c r="AB335" s="46"/>
      <c r="AC335" s="46" t="s">
        <v>81</v>
      </c>
      <c r="AD335" s="46" t="s">
        <v>81</v>
      </c>
      <c r="AE335" s="46" t="s">
        <v>152</v>
      </c>
      <c r="AF335" s="46"/>
      <c r="AG335" s="46" t="s">
        <v>83</v>
      </c>
      <c r="AH335" s="46"/>
      <c r="AI335" s="46" t="s">
        <v>83</v>
      </c>
      <c r="AJ335" s="46" t="s">
        <v>83</v>
      </c>
      <c r="AK335" s="46" t="s">
        <v>84</v>
      </c>
      <c r="AL335" s="46"/>
      <c r="AM335" s="46" t="s">
        <v>83</v>
      </c>
      <c r="AN335" s="46" t="s">
        <v>83</v>
      </c>
      <c r="AO335" s="46" t="s">
        <v>83</v>
      </c>
      <c r="AP335" s="46" t="s">
        <v>91</v>
      </c>
      <c r="AQ335" s="46"/>
      <c r="AR335" s="46" t="s">
        <v>81</v>
      </c>
      <c r="AS335" s="46" t="s">
        <v>86</v>
      </c>
      <c r="AT335" s="46"/>
      <c r="AU335" s="48">
        <v>5</v>
      </c>
      <c r="AV335" s="46" t="s">
        <v>81</v>
      </c>
      <c r="AW335" s="46" t="s">
        <v>81</v>
      </c>
      <c r="AX335" s="48">
        <v>350</v>
      </c>
      <c r="AY335" s="48">
        <v>355.9</v>
      </c>
      <c r="AZ335" s="48">
        <v>287.5</v>
      </c>
      <c r="BA335" s="48">
        <v>200</v>
      </c>
      <c r="BB335" s="46"/>
      <c r="BC335" s="46"/>
      <c r="BD335" s="48">
        <v>21.33</v>
      </c>
      <c r="BE335" s="46"/>
      <c r="BF335" s="48">
        <v>0.55000000000000004</v>
      </c>
      <c r="BG335" s="48">
        <v>0</v>
      </c>
      <c r="BH335" s="46"/>
      <c r="BI335" s="48">
        <v>0.23</v>
      </c>
      <c r="BJ335" s="48">
        <v>68.53</v>
      </c>
      <c r="BK335" s="48">
        <v>68.53</v>
      </c>
      <c r="BL335" s="48">
        <v>73.900000000000006</v>
      </c>
      <c r="BM335" s="46"/>
      <c r="BN335" s="46"/>
      <c r="BO335" s="48">
        <v>0.24</v>
      </c>
      <c r="BP335" s="48">
        <v>0.56000000000000005</v>
      </c>
      <c r="BQ335" s="48">
        <v>0</v>
      </c>
      <c r="BR335" s="48">
        <v>20.99</v>
      </c>
      <c r="BS335" s="48">
        <v>67.540000000000006</v>
      </c>
      <c r="BT335" s="46"/>
      <c r="BU335" s="48">
        <v>0</v>
      </c>
      <c r="BV335" s="39">
        <v>440</v>
      </c>
      <c r="BW335" s="39">
        <f t="shared" si="30"/>
        <v>4</v>
      </c>
      <c r="BX335" s="39">
        <f>IF(COUNTIF($C$2:C335,C335)=1,1,0)</f>
        <v>1</v>
      </c>
      <c r="BY335" s="39">
        <f t="shared" si="31"/>
        <v>0</v>
      </c>
      <c r="BZ335" s="39" t="b">
        <f t="shared" si="32"/>
        <v>0</v>
      </c>
      <c r="CA335" s="39" t="b">
        <f t="array" ref="CA335">ISNUMBER(SEARCH("Touch Screen",$AI335))</f>
        <v>0</v>
      </c>
      <c r="CB335" s="39" t="b">
        <f t="array" ref="CB335">ISNUMBER(SEARCH("Occupancy Sensor",$AI335))</f>
        <v>0</v>
      </c>
      <c r="CC335" s="39" t="b">
        <f t="array" ref="CC335">ISNUMBER(SEARCH("Full Network Connectivity",$AI335))</f>
        <v>0</v>
      </c>
      <c r="CD335" s="49">
        <f t="shared" si="33"/>
        <v>68.529479999999992</v>
      </c>
      <c r="CE335" s="50">
        <f t="shared" si="35"/>
        <v>3.7</v>
      </c>
      <c r="CF335" s="39">
        <f t="shared" si="34"/>
        <v>4</v>
      </c>
      <c r="CG335" s="49">
        <f>IF($BW335=1,($Q335*'2. Monitor Criteria'!$C$4)+('2. Monitor Criteria'!$D$4*'1. Data'!$CE335)+'2. Monitor Criteria'!$C$6,IF('1. Data'!$BW335=2,($Q335*'2. Monitor Criteria'!$C$4)+('2. Monitor Criteria'!$D$4*'1. Data'!$CE335)+'2. Monitor Criteria'!$D$6,IF('1. Data'!$BW335=5,($Q335*'2. Monitor Criteria'!$C$4)+('2. Monitor Criteria'!$D$4*'1. Data'!$CE335)+'2. Monitor Criteria'!$F$6,($Q335*'2. Monitor Criteria'!$C$4)+('2. Monitor Criteria'!$D$4*'1. Data'!$CE335)+'2. Monitor Criteria'!$E$6)))</f>
        <v>61.557500000000005</v>
      </c>
      <c r="CH335" s="51">
        <f>CD335-('2. Monitor Criteria'!$D$4*CE335)</f>
        <v>53.766479999999987</v>
      </c>
      <c r="CI335" s="49">
        <f>IF($BY335=0,CH335,IF($BY335=1,CH335-('2. Monitor Criteria'!$B$10*'1. Data'!CG335),CH335-('2. Monitor Criteria'!$C$10*'1. Data'!CG335)))</f>
        <v>53.766479999999987</v>
      </c>
      <c r="CJ335" s="51">
        <f>IF($CA335=TRUE,CI335-(CG335*'2. Monitor Criteria'!$E$10),CI335)</f>
        <v>53.766479999999987</v>
      </c>
      <c r="CK335" s="51">
        <f>IF($BZ335=TRUE,CJ335-('1. Data'!CG335*'2. Monitor Criteria'!$D$10),CJ335)</f>
        <v>53.766479999999987</v>
      </c>
    </row>
    <row r="336" spans="1:89" s="39" customFormat="1" ht="15.75" customHeight="1" x14ac:dyDescent="0.2">
      <c r="A336" s="39">
        <v>442</v>
      </c>
      <c r="B336" s="46" t="s">
        <v>593</v>
      </c>
      <c r="C336" s="46" t="s">
        <v>1372</v>
      </c>
      <c r="D336" s="47">
        <v>42916</v>
      </c>
      <c r="E336" s="46" t="s">
        <v>74</v>
      </c>
      <c r="F336" s="46" t="s">
        <v>1373</v>
      </c>
      <c r="G336" s="46" t="s">
        <v>1309</v>
      </c>
      <c r="H336" s="46" t="s">
        <v>75</v>
      </c>
      <c r="I336" s="46" t="s">
        <v>88</v>
      </c>
      <c r="J336" s="46"/>
      <c r="K336" s="46" t="s">
        <v>77</v>
      </c>
      <c r="L336" s="46"/>
      <c r="M336" s="48">
        <v>1000</v>
      </c>
      <c r="N336" s="48">
        <v>10.1</v>
      </c>
      <c r="O336" s="48">
        <v>18</v>
      </c>
      <c r="P336" s="48">
        <v>20.7</v>
      </c>
      <c r="Q336" s="48">
        <v>183.09</v>
      </c>
      <c r="R336" s="48">
        <v>1.78</v>
      </c>
      <c r="S336" s="48">
        <v>1080</v>
      </c>
      <c r="T336" s="48">
        <v>1920</v>
      </c>
      <c r="U336" s="48">
        <v>2.1</v>
      </c>
      <c r="V336" s="48">
        <v>11325</v>
      </c>
      <c r="W336" s="48">
        <v>60</v>
      </c>
      <c r="X336" s="48">
        <v>0.3</v>
      </c>
      <c r="Y336" s="46" t="s">
        <v>83</v>
      </c>
      <c r="Z336" s="46" t="s">
        <v>83</v>
      </c>
      <c r="AA336" s="46"/>
      <c r="AB336" s="46"/>
      <c r="AC336" s="46" t="s">
        <v>81</v>
      </c>
      <c r="AD336" s="46" t="s">
        <v>81</v>
      </c>
      <c r="AE336" s="46" t="s">
        <v>343</v>
      </c>
      <c r="AF336" s="46"/>
      <c r="AG336" s="46" t="s">
        <v>83</v>
      </c>
      <c r="AH336" s="46"/>
      <c r="AI336" s="46" t="s">
        <v>83</v>
      </c>
      <c r="AJ336" s="46" t="s">
        <v>83</v>
      </c>
      <c r="AK336" s="46" t="s">
        <v>84</v>
      </c>
      <c r="AL336" s="46"/>
      <c r="AM336" s="46" t="s">
        <v>83</v>
      </c>
      <c r="AN336" s="46" t="s">
        <v>83</v>
      </c>
      <c r="AO336" s="46" t="s">
        <v>83</v>
      </c>
      <c r="AP336" s="46" t="s">
        <v>91</v>
      </c>
      <c r="AQ336" s="46"/>
      <c r="AR336" s="46" t="s">
        <v>81</v>
      </c>
      <c r="AS336" s="46" t="s">
        <v>86</v>
      </c>
      <c r="AT336" s="46"/>
      <c r="AU336" s="48">
        <v>5</v>
      </c>
      <c r="AV336" s="46" t="s">
        <v>81</v>
      </c>
      <c r="AW336" s="46" t="s">
        <v>81</v>
      </c>
      <c r="AX336" s="48">
        <v>250</v>
      </c>
      <c r="AY336" s="48">
        <v>265</v>
      </c>
      <c r="AZ336" s="48">
        <v>226</v>
      </c>
      <c r="BA336" s="48">
        <v>200</v>
      </c>
      <c r="BB336" s="46"/>
      <c r="BC336" s="46"/>
      <c r="BD336" s="48">
        <v>14.83</v>
      </c>
      <c r="BE336" s="46"/>
      <c r="BF336" s="48">
        <v>0.14000000000000001</v>
      </c>
      <c r="BG336" s="48">
        <v>0</v>
      </c>
      <c r="BH336" s="46"/>
      <c r="BI336" s="48">
        <v>0.12</v>
      </c>
      <c r="BJ336" s="48">
        <v>46.27</v>
      </c>
      <c r="BK336" s="48">
        <v>46.27</v>
      </c>
      <c r="BL336" s="48">
        <v>49.9</v>
      </c>
      <c r="BM336" s="46"/>
      <c r="BN336" s="46"/>
      <c r="BO336" s="48">
        <v>0.15</v>
      </c>
      <c r="BP336" s="48">
        <v>0.17</v>
      </c>
      <c r="BQ336" s="48">
        <v>0</v>
      </c>
      <c r="BR336" s="48">
        <v>14.7</v>
      </c>
      <c r="BS336" s="48">
        <v>46.04</v>
      </c>
      <c r="BT336" s="46"/>
      <c r="BU336" s="48">
        <v>0</v>
      </c>
      <c r="BV336" s="39">
        <v>442</v>
      </c>
      <c r="BW336" s="39">
        <f t="shared" si="30"/>
        <v>2</v>
      </c>
      <c r="BX336" s="39">
        <f>IF(COUNTIF($C$2:C336,C336)=1,1,0)</f>
        <v>1</v>
      </c>
      <c r="BY336" s="39">
        <f t="shared" si="31"/>
        <v>0</v>
      </c>
      <c r="BZ336" s="39" t="b">
        <f t="shared" si="32"/>
        <v>0</v>
      </c>
      <c r="CA336" s="39" t="b">
        <f t="array" ref="CA336">ISNUMBER(SEARCH("Touch Screen",$AI336))</f>
        <v>0</v>
      </c>
      <c r="CB336" s="39" t="b">
        <f t="array" ref="CB336">ISNUMBER(SEARCH("Occupancy Sensor",$AI336))</f>
        <v>0</v>
      </c>
      <c r="CC336" s="39" t="b">
        <f t="array" ref="CC336">ISNUMBER(SEARCH("Full Network Connectivity",$AI336))</f>
        <v>0</v>
      </c>
      <c r="CD336" s="49">
        <f t="shared" si="33"/>
        <v>46.265940000000001</v>
      </c>
      <c r="CE336" s="50">
        <f t="shared" si="35"/>
        <v>2.1</v>
      </c>
      <c r="CF336" s="39">
        <f t="shared" si="34"/>
        <v>2</v>
      </c>
      <c r="CG336" s="49">
        <f>IF($BW336=1,($Q336*'2. Monitor Criteria'!$C$4)+('2. Monitor Criteria'!$D$4*'1. Data'!$CE336)+'2. Monitor Criteria'!$C$6,IF('1. Data'!$BW336=2,($Q336*'2. Monitor Criteria'!$C$4)+('2. Monitor Criteria'!$D$4*'1. Data'!$CE336)+'2. Monitor Criteria'!$D$6,IF('1. Data'!$BW336=5,($Q336*'2. Monitor Criteria'!$C$4)+('2. Monitor Criteria'!$D$4*'1. Data'!$CE336)+'2. Monitor Criteria'!$F$6,($Q336*'2. Monitor Criteria'!$C$4)+('2. Monitor Criteria'!$D$4*'1. Data'!$CE336)+'2. Monitor Criteria'!$E$6)))</f>
        <v>40.90907</v>
      </c>
      <c r="CH336" s="51">
        <f>CD336-('2. Monitor Criteria'!$D$4*CE336)</f>
        <v>37.886939999999996</v>
      </c>
      <c r="CI336" s="49">
        <f>IF($BY336=0,CH336,IF($BY336=1,CH336-('2. Monitor Criteria'!$B$10*'1. Data'!CG336),CH336-('2. Monitor Criteria'!$C$10*'1. Data'!CG336)))</f>
        <v>37.886939999999996</v>
      </c>
      <c r="CJ336" s="51">
        <f>IF($CA336=TRUE,CI336-(CG336*'2. Monitor Criteria'!$E$10),CI336)</f>
        <v>37.886939999999996</v>
      </c>
      <c r="CK336" s="51">
        <f>IF($BZ336=TRUE,CJ336-('1. Data'!CG336*'2. Monitor Criteria'!$D$10),CJ336)</f>
        <v>37.886939999999996</v>
      </c>
    </row>
    <row r="337" spans="1:89" s="39" customFormat="1" ht="15.75" customHeight="1" x14ac:dyDescent="0.2">
      <c r="A337" s="39">
        <v>443</v>
      </c>
      <c r="B337" s="46" t="s">
        <v>593</v>
      </c>
      <c r="C337" s="46" t="s">
        <v>1374</v>
      </c>
      <c r="D337" s="47">
        <v>42866</v>
      </c>
      <c r="E337" s="46" t="s">
        <v>74</v>
      </c>
      <c r="F337" s="46"/>
      <c r="G337" s="46" t="s">
        <v>1307</v>
      </c>
      <c r="H337" s="46" t="s">
        <v>75</v>
      </c>
      <c r="I337" s="46" t="s">
        <v>88</v>
      </c>
      <c r="J337" s="46"/>
      <c r="K337" s="46" t="s">
        <v>77</v>
      </c>
      <c r="L337" s="46"/>
      <c r="M337" s="48">
        <v>1000</v>
      </c>
      <c r="N337" s="48">
        <v>11.7</v>
      </c>
      <c r="O337" s="48">
        <v>20.7</v>
      </c>
      <c r="P337" s="48">
        <v>23.8</v>
      </c>
      <c r="Q337" s="48">
        <v>242.04</v>
      </c>
      <c r="R337" s="48">
        <v>1.78</v>
      </c>
      <c r="S337" s="48">
        <v>1080</v>
      </c>
      <c r="T337" s="48">
        <v>1920</v>
      </c>
      <c r="U337" s="48">
        <v>2.1</v>
      </c>
      <c r="V337" s="48">
        <v>8567</v>
      </c>
      <c r="W337" s="48">
        <v>60</v>
      </c>
      <c r="X337" s="48">
        <v>0.3</v>
      </c>
      <c r="Y337" s="46" t="s">
        <v>83</v>
      </c>
      <c r="Z337" s="46" t="s">
        <v>83</v>
      </c>
      <c r="AA337" s="46"/>
      <c r="AB337" s="46"/>
      <c r="AC337" s="46" t="s">
        <v>81</v>
      </c>
      <c r="AD337" s="46" t="s">
        <v>81</v>
      </c>
      <c r="AE337" s="46" t="s">
        <v>649</v>
      </c>
      <c r="AF337" s="46" t="s">
        <v>83</v>
      </c>
      <c r="AG337" s="46" t="s">
        <v>83</v>
      </c>
      <c r="AH337" s="46"/>
      <c r="AI337" s="46" t="s">
        <v>83</v>
      </c>
      <c r="AJ337" s="46" t="s">
        <v>83</v>
      </c>
      <c r="AK337" s="46" t="s">
        <v>84</v>
      </c>
      <c r="AL337" s="46" t="s">
        <v>83</v>
      </c>
      <c r="AM337" s="46" t="s">
        <v>83</v>
      </c>
      <c r="AN337" s="46" t="s">
        <v>83</v>
      </c>
      <c r="AO337" s="46" t="s">
        <v>83</v>
      </c>
      <c r="AP337" s="46" t="s">
        <v>91</v>
      </c>
      <c r="AQ337" s="46"/>
      <c r="AR337" s="46" t="s">
        <v>81</v>
      </c>
      <c r="AS337" s="46" t="s">
        <v>86</v>
      </c>
      <c r="AT337" s="46"/>
      <c r="AU337" s="48">
        <v>5</v>
      </c>
      <c r="AV337" s="46" t="s">
        <v>81</v>
      </c>
      <c r="AW337" s="46" t="s">
        <v>81</v>
      </c>
      <c r="AX337" s="48">
        <v>250</v>
      </c>
      <c r="AY337" s="48">
        <v>282</v>
      </c>
      <c r="AZ337" s="48">
        <v>234</v>
      </c>
      <c r="BA337" s="48">
        <v>200</v>
      </c>
      <c r="BB337" s="46"/>
      <c r="BC337" s="46"/>
      <c r="BD337" s="48">
        <v>17.93</v>
      </c>
      <c r="BE337" s="46"/>
      <c r="BF337" s="48">
        <v>0.3</v>
      </c>
      <c r="BG337" s="48">
        <v>0</v>
      </c>
      <c r="BH337" s="46"/>
      <c r="BI337" s="48">
        <v>0.28000000000000003</v>
      </c>
      <c r="BJ337" s="48">
        <v>56.68</v>
      </c>
      <c r="BK337" s="48">
        <v>56.68</v>
      </c>
      <c r="BL337" s="48">
        <v>62.2</v>
      </c>
      <c r="BM337" s="46"/>
      <c r="BN337" s="46"/>
      <c r="BO337" s="48">
        <v>0.35</v>
      </c>
      <c r="BP337" s="48">
        <v>0.37</v>
      </c>
      <c r="BQ337" s="48">
        <v>0</v>
      </c>
      <c r="BR337" s="48">
        <v>18.45</v>
      </c>
      <c r="BS337" s="48">
        <v>58.67</v>
      </c>
      <c r="BT337" s="46"/>
      <c r="BU337" s="48">
        <v>0</v>
      </c>
      <c r="BV337" s="39">
        <v>443</v>
      </c>
      <c r="BW337" s="39">
        <f t="shared" si="30"/>
        <v>3</v>
      </c>
      <c r="BX337" s="39">
        <f>IF(COUNTIF($C$2:C337,C337)=1,1,0)</f>
        <v>1</v>
      </c>
      <c r="BY337" s="39">
        <f t="shared" si="31"/>
        <v>0</v>
      </c>
      <c r="BZ337" s="39" t="b">
        <f t="shared" si="32"/>
        <v>0</v>
      </c>
      <c r="CA337" s="39" t="b">
        <f t="array" ref="CA337">ISNUMBER(SEARCH("Touch Screen",$AI337))</f>
        <v>0</v>
      </c>
      <c r="CB337" s="39" t="b">
        <f t="array" ref="CB337">ISNUMBER(SEARCH("Occupancy Sensor",$AI337))</f>
        <v>0</v>
      </c>
      <c r="CC337" s="39" t="b">
        <f t="array" ref="CC337">ISNUMBER(SEARCH("Full Network Connectivity",$AI337))</f>
        <v>0</v>
      </c>
      <c r="CD337" s="49">
        <f t="shared" si="33"/>
        <v>56.681579999999997</v>
      </c>
      <c r="CE337" s="50">
        <f t="shared" si="35"/>
        <v>2.1</v>
      </c>
      <c r="CF337" s="39">
        <f t="shared" si="34"/>
        <v>3</v>
      </c>
      <c r="CG337" s="49">
        <f>IF($BW337=1,($Q337*'2. Monitor Criteria'!$C$4)+('2. Monitor Criteria'!$D$4*'1. Data'!$CE337)+'2. Monitor Criteria'!$C$6,IF('1. Data'!$BW337=2,($Q337*'2. Monitor Criteria'!$C$4)+('2. Monitor Criteria'!$D$4*'1. Data'!$CE337)+'2. Monitor Criteria'!$D$6,IF('1. Data'!$BW337=5,($Q337*'2. Monitor Criteria'!$C$4)+('2. Monitor Criteria'!$D$4*'1. Data'!$CE337)+'2. Monitor Criteria'!$F$6,($Q337*'2. Monitor Criteria'!$C$4)+('2. Monitor Criteria'!$D$4*'1. Data'!$CE337)+'2. Monitor Criteria'!$E$6)))</f>
        <v>46.629919999999998</v>
      </c>
      <c r="CH337" s="51">
        <f>CD337-('2. Monitor Criteria'!$D$4*CE337)</f>
        <v>48.302579999999992</v>
      </c>
      <c r="CI337" s="49">
        <f>IF($BY337=0,CH337,IF($BY337=1,CH337-('2. Monitor Criteria'!$B$10*'1. Data'!CG337),CH337-('2. Monitor Criteria'!$C$10*'1. Data'!CG337)))</f>
        <v>48.302579999999992</v>
      </c>
      <c r="CJ337" s="51">
        <f>IF($CA337=TRUE,CI337-(CG337*'2. Monitor Criteria'!$E$10),CI337)</f>
        <v>48.302579999999992</v>
      </c>
      <c r="CK337" s="51">
        <f>IF($BZ337=TRUE,CJ337-('1. Data'!CG337*'2. Monitor Criteria'!$D$10),CJ337)</f>
        <v>48.302579999999992</v>
      </c>
    </row>
    <row r="338" spans="1:89" s="39" customFormat="1" ht="15.75" customHeight="1" x14ac:dyDescent="0.2">
      <c r="A338" s="39">
        <v>444</v>
      </c>
      <c r="B338" s="46" t="s">
        <v>593</v>
      </c>
      <c r="C338" s="46" t="s">
        <v>1191</v>
      </c>
      <c r="D338" s="47">
        <v>42979</v>
      </c>
      <c r="E338" s="46" t="s">
        <v>74</v>
      </c>
      <c r="F338" s="46"/>
      <c r="G338" s="46" t="s">
        <v>1309</v>
      </c>
      <c r="H338" s="46" t="s">
        <v>75</v>
      </c>
      <c r="I338" s="46" t="s">
        <v>76</v>
      </c>
      <c r="J338" s="46"/>
      <c r="K338" s="46" t="s">
        <v>77</v>
      </c>
      <c r="L338" s="46"/>
      <c r="M338" s="48">
        <v>1000</v>
      </c>
      <c r="N338" s="48">
        <v>10.5</v>
      </c>
      <c r="O338" s="48">
        <v>18.7</v>
      </c>
      <c r="P338" s="48">
        <v>21.5</v>
      </c>
      <c r="Q338" s="48">
        <v>197.52</v>
      </c>
      <c r="R338" s="48">
        <v>1.78</v>
      </c>
      <c r="S338" s="48">
        <v>1080</v>
      </c>
      <c r="T338" s="48">
        <v>1920</v>
      </c>
      <c r="U338" s="48">
        <v>2.1</v>
      </c>
      <c r="V338" s="48">
        <v>10498</v>
      </c>
      <c r="W338" s="48">
        <v>60</v>
      </c>
      <c r="X338" s="48">
        <v>0.3</v>
      </c>
      <c r="Y338" s="46" t="s">
        <v>83</v>
      </c>
      <c r="Z338" s="46" t="s">
        <v>83</v>
      </c>
      <c r="AA338" s="46"/>
      <c r="AB338" s="46"/>
      <c r="AC338" s="46" t="s">
        <v>81</v>
      </c>
      <c r="AD338" s="46" t="s">
        <v>80</v>
      </c>
      <c r="AE338" s="46" t="s">
        <v>382</v>
      </c>
      <c r="AF338" s="46" t="s">
        <v>569</v>
      </c>
      <c r="AG338" s="46" t="s">
        <v>638</v>
      </c>
      <c r="AH338" s="46"/>
      <c r="AI338" s="46" t="s">
        <v>638</v>
      </c>
      <c r="AJ338" s="46" t="s">
        <v>83</v>
      </c>
      <c r="AK338" s="46" t="s">
        <v>84</v>
      </c>
      <c r="AL338" s="46" t="s">
        <v>569</v>
      </c>
      <c r="AM338" s="46" t="s">
        <v>83</v>
      </c>
      <c r="AN338" s="46" t="s">
        <v>83</v>
      </c>
      <c r="AO338" s="46" t="s">
        <v>83</v>
      </c>
      <c r="AP338" s="46" t="s">
        <v>91</v>
      </c>
      <c r="AQ338" s="46"/>
      <c r="AR338" s="46" t="s">
        <v>81</v>
      </c>
      <c r="AS338" s="46" t="s">
        <v>86</v>
      </c>
      <c r="AT338" s="46"/>
      <c r="AU338" s="48">
        <v>1</v>
      </c>
      <c r="AV338" s="46" t="s">
        <v>81</v>
      </c>
      <c r="AW338" s="46" t="s">
        <v>81</v>
      </c>
      <c r="AX338" s="48">
        <v>250</v>
      </c>
      <c r="AY338" s="48">
        <v>270</v>
      </c>
      <c r="AZ338" s="48">
        <v>189</v>
      </c>
      <c r="BA338" s="48">
        <v>200</v>
      </c>
      <c r="BB338" s="46"/>
      <c r="BC338" s="46"/>
      <c r="BD338" s="48">
        <v>12.26</v>
      </c>
      <c r="BE338" s="46"/>
      <c r="BF338" s="48">
        <v>0.44</v>
      </c>
      <c r="BG338" s="48">
        <v>0.35</v>
      </c>
      <c r="BH338" s="46"/>
      <c r="BI338" s="48">
        <v>0.28999999999999998</v>
      </c>
      <c r="BJ338" s="48">
        <v>40.090000000000003</v>
      </c>
      <c r="BK338" s="48">
        <v>40.090000000000003</v>
      </c>
      <c r="BL338" s="48">
        <v>50.6</v>
      </c>
      <c r="BM338" s="46"/>
      <c r="BN338" s="46"/>
      <c r="BO338" s="48">
        <v>0.28999999999999998</v>
      </c>
      <c r="BP338" s="48">
        <v>0.45</v>
      </c>
      <c r="BQ338" s="48">
        <v>0.37</v>
      </c>
      <c r="BR338" s="48">
        <v>12.64</v>
      </c>
      <c r="BS338" s="48">
        <v>41.32</v>
      </c>
      <c r="BT338" s="46"/>
      <c r="BU338" s="48">
        <v>0</v>
      </c>
      <c r="BV338" s="39">
        <v>444</v>
      </c>
      <c r="BW338" s="39">
        <f t="shared" si="30"/>
        <v>2</v>
      </c>
      <c r="BX338" s="39">
        <f>IF(COUNTIF($C$2:C338,C338)=1,1,0)</f>
        <v>1</v>
      </c>
      <c r="BY338" s="39">
        <f t="shared" si="31"/>
        <v>0</v>
      </c>
      <c r="BZ338" s="39" t="b">
        <f t="shared" si="32"/>
        <v>0</v>
      </c>
      <c r="CA338" s="39" t="b">
        <f t="array" ref="CA338">ISNUMBER(SEARCH("Touch Screen",$AI338))</f>
        <v>0</v>
      </c>
      <c r="CB338" s="39" t="b">
        <f t="array" ref="CB338">ISNUMBER(SEARCH("Occupancy Sensor",$AI338))</f>
        <v>0</v>
      </c>
      <c r="CC338" s="39" t="b">
        <f t="array" ref="CC338">ISNUMBER(SEARCH("Full Network Connectivity",$AI338))</f>
        <v>0</v>
      </c>
      <c r="CD338" s="49">
        <f t="shared" si="33"/>
        <v>40.094519999999996</v>
      </c>
      <c r="CE338" s="50">
        <f t="shared" si="35"/>
        <v>2.1</v>
      </c>
      <c r="CF338" s="39">
        <f t="shared" si="34"/>
        <v>2</v>
      </c>
      <c r="CG338" s="49">
        <f>IF($BW338=1,($Q338*'2. Monitor Criteria'!$C$4)+('2. Monitor Criteria'!$D$4*'1. Data'!$CE338)+'2. Monitor Criteria'!$C$6,IF('1. Data'!$BW338=2,($Q338*'2. Monitor Criteria'!$C$4)+('2. Monitor Criteria'!$D$4*'1. Data'!$CE338)+'2. Monitor Criteria'!$D$6,IF('1. Data'!$BW338=5,($Q338*'2. Monitor Criteria'!$C$4)+('2. Monitor Criteria'!$D$4*'1. Data'!$CE338)+'2. Monitor Criteria'!$F$6,($Q338*'2. Monitor Criteria'!$C$4)+('2. Monitor Criteria'!$D$4*'1. Data'!$CE338)+'2. Monitor Criteria'!$E$6)))</f>
        <v>42.683959999999999</v>
      </c>
      <c r="CH338" s="51">
        <f>CD338-('2. Monitor Criteria'!$D$4*CE338)</f>
        <v>31.715519999999994</v>
      </c>
      <c r="CI338" s="49">
        <f>IF($BY338=0,CH338,IF($BY338=1,CH338-('2. Monitor Criteria'!$B$10*'1. Data'!CG338),CH338-('2. Monitor Criteria'!$C$10*'1. Data'!CG338)))</f>
        <v>31.715519999999994</v>
      </c>
      <c r="CJ338" s="51">
        <f>IF($CA338=TRUE,CI338-(CG338*'2. Monitor Criteria'!$E$10),CI338)</f>
        <v>31.715519999999994</v>
      </c>
      <c r="CK338" s="51">
        <f>IF($BZ338=TRUE,CJ338-('1. Data'!CG338*'2. Monitor Criteria'!$D$10),CJ338)</f>
        <v>31.715519999999994</v>
      </c>
    </row>
    <row r="339" spans="1:89" s="39" customFormat="1" ht="15.75" customHeight="1" x14ac:dyDescent="0.2">
      <c r="A339" s="39">
        <v>445</v>
      </c>
      <c r="B339" s="46" t="s">
        <v>593</v>
      </c>
      <c r="C339" s="46" t="s">
        <v>1218</v>
      </c>
      <c r="D339" s="47">
        <v>42856</v>
      </c>
      <c r="E339" s="46" t="s">
        <v>74</v>
      </c>
      <c r="F339" s="46"/>
      <c r="G339" s="46" t="s">
        <v>1307</v>
      </c>
      <c r="H339" s="46" t="s">
        <v>75</v>
      </c>
      <c r="I339" s="46" t="s">
        <v>76</v>
      </c>
      <c r="J339" s="46"/>
      <c r="K339" s="46" t="s">
        <v>77</v>
      </c>
      <c r="L339" s="46"/>
      <c r="M339" s="48">
        <v>1000</v>
      </c>
      <c r="N339" s="48">
        <v>11.7</v>
      </c>
      <c r="O339" s="48">
        <v>20.7</v>
      </c>
      <c r="P339" s="48">
        <v>23.8</v>
      </c>
      <c r="Q339" s="48">
        <v>242.04</v>
      </c>
      <c r="R339" s="48">
        <v>1.78</v>
      </c>
      <c r="S339" s="48">
        <v>1080</v>
      </c>
      <c r="T339" s="48">
        <v>1920</v>
      </c>
      <c r="U339" s="48">
        <v>2.1</v>
      </c>
      <c r="V339" s="48">
        <v>8567</v>
      </c>
      <c r="W339" s="48">
        <v>60</v>
      </c>
      <c r="X339" s="48">
        <v>0.3</v>
      </c>
      <c r="Y339" s="46" t="s">
        <v>78</v>
      </c>
      <c r="Z339" s="46" t="s">
        <v>83</v>
      </c>
      <c r="AA339" s="46"/>
      <c r="AB339" s="46"/>
      <c r="AC339" s="46" t="s">
        <v>81</v>
      </c>
      <c r="AD339" s="46" t="s">
        <v>80</v>
      </c>
      <c r="AE339" s="46" t="s">
        <v>343</v>
      </c>
      <c r="AF339" s="46"/>
      <c r="AG339" s="46" t="s">
        <v>83</v>
      </c>
      <c r="AH339" s="46"/>
      <c r="AI339" s="46" t="s">
        <v>83</v>
      </c>
      <c r="AJ339" s="46" t="s">
        <v>83</v>
      </c>
      <c r="AK339" s="46" t="s">
        <v>84</v>
      </c>
      <c r="AL339" s="46"/>
      <c r="AM339" s="46" t="s">
        <v>83</v>
      </c>
      <c r="AN339" s="46" t="s">
        <v>83</v>
      </c>
      <c r="AO339" s="46" t="s">
        <v>83</v>
      </c>
      <c r="AP339" s="46" t="s">
        <v>91</v>
      </c>
      <c r="AQ339" s="46"/>
      <c r="AR339" s="46" t="s">
        <v>81</v>
      </c>
      <c r="AS339" s="46" t="s">
        <v>86</v>
      </c>
      <c r="AT339" s="46"/>
      <c r="AU339" s="48">
        <v>1</v>
      </c>
      <c r="AV339" s="46" t="s">
        <v>81</v>
      </c>
      <c r="AW339" s="46" t="s">
        <v>81</v>
      </c>
      <c r="AX339" s="48">
        <v>250</v>
      </c>
      <c r="AY339" s="48">
        <v>234</v>
      </c>
      <c r="AZ339" s="48">
        <v>176</v>
      </c>
      <c r="BA339" s="48">
        <v>200</v>
      </c>
      <c r="BB339" s="46"/>
      <c r="BC339" s="46"/>
      <c r="BD339" s="48">
        <v>15.59</v>
      </c>
      <c r="BE339" s="46"/>
      <c r="BF339" s="48">
        <v>0.26</v>
      </c>
      <c r="BG339" s="46"/>
      <c r="BH339" s="46"/>
      <c r="BI339" s="48">
        <v>0.15</v>
      </c>
      <c r="BJ339" s="48">
        <v>49.28</v>
      </c>
      <c r="BK339" s="48">
        <v>49.28</v>
      </c>
      <c r="BL339" s="48">
        <v>54.1</v>
      </c>
      <c r="BM339" s="46"/>
      <c r="BN339" s="46"/>
      <c r="BO339" s="48">
        <v>0.22</v>
      </c>
      <c r="BP339" s="48">
        <v>0.28000000000000003</v>
      </c>
      <c r="BQ339" s="46"/>
      <c r="BR339" s="48">
        <v>15.62</v>
      </c>
      <c r="BS339" s="48">
        <v>49.49</v>
      </c>
      <c r="BT339" s="46"/>
      <c r="BU339" s="48">
        <v>0</v>
      </c>
      <c r="BV339" s="39">
        <v>445</v>
      </c>
      <c r="BW339" s="39">
        <f t="shared" si="30"/>
        <v>3</v>
      </c>
      <c r="BX339" s="39">
        <f>IF(COUNTIF($C$2:C339,C339)=1,1,0)</f>
        <v>1</v>
      </c>
      <c r="BY339" s="39">
        <f t="shared" si="31"/>
        <v>0</v>
      </c>
      <c r="BZ339" s="39" t="b">
        <f t="shared" si="32"/>
        <v>0</v>
      </c>
      <c r="CA339" s="39" t="b">
        <f t="array" ref="CA339">ISNUMBER(SEARCH("Touch Screen",$AI339))</f>
        <v>0</v>
      </c>
      <c r="CB339" s="39" t="b">
        <f t="array" ref="CB339">ISNUMBER(SEARCH("Occupancy Sensor",$AI339))</f>
        <v>0</v>
      </c>
      <c r="CC339" s="39" t="b">
        <f t="array" ref="CC339">ISNUMBER(SEARCH("Full Network Connectivity",$AI339))</f>
        <v>0</v>
      </c>
      <c r="CD339" s="49">
        <f t="shared" si="33"/>
        <v>49.279379999999989</v>
      </c>
      <c r="CE339" s="50">
        <f t="shared" si="35"/>
        <v>2.1</v>
      </c>
      <c r="CF339" s="39">
        <f t="shared" si="34"/>
        <v>3</v>
      </c>
      <c r="CG339" s="49">
        <f>IF($BW339=1,($Q339*'2. Monitor Criteria'!$C$4)+('2. Monitor Criteria'!$D$4*'1. Data'!$CE339)+'2. Monitor Criteria'!$C$6,IF('1. Data'!$BW339=2,($Q339*'2. Monitor Criteria'!$C$4)+('2. Monitor Criteria'!$D$4*'1. Data'!$CE339)+'2. Monitor Criteria'!$D$6,IF('1. Data'!$BW339=5,($Q339*'2. Monitor Criteria'!$C$4)+('2. Monitor Criteria'!$D$4*'1. Data'!$CE339)+'2. Monitor Criteria'!$F$6,($Q339*'2. Monitor Criteria'!$C$4)+('2. Monitor Criteria'!$D$4*'1. Data'!$CE339)+'2. Monitor Criteria'!$E$6)))</f>
        <v>46.629919999999998</v>
      </c>
      <c r="CH339" s="51">
        <f>CD339-('2. Monitor Criteria'!$D$4*CE339)</f>
        <v>40.900379999999984</v>
      </c>
      <c r="CI339" s="49">
        <f>IF($BY339=0,CH339,IF($BY339=1,CH339-('2. Monitor Criteria'!$B$10*'1. Data'!CG339),CH339-('2. Monitor Criteria'!$C$10*'1. Data'!CG339)))</f>
        <v>40.900379999999984</v>
      </c>
      <c r="CJ339" s="51">
        <f>IF($CA339=TRUE,CI339-(CG339*'2. Monitor Criteria'!$E$10),CI339)</f>
        <v>40.900379999999984</v>
      </c>
      <c r="CK339" s="51">
        <f>IF($BZ339=TRUE,CJ339-('1. Data'!CG339*'2. Monitor Criteria'!$D$10),CJ339)</f>
        <v>40.900379999999984</v>
      </c>
    </row>
    <row r="340" spans="1:89" s="39" customFormat="1" ht="15.75" customHeight="1" x14ac:dyDescent="0.2">
      <c r="A340" s="39">
        <v>446</v>
      </c>
      <c r="B340" s="46" t="s">
        <v>593</v>
      </c>
      <c r="C340" s="46" t="s">
        <v>1219</v>
      </c>
      <c r="D340" s="47">
        <v>42856</v>
      </c>
      <c r="E340" s="46" t="s">
        <v>74</v>
      </c>
      <c r="F340" s="46"/>
      <c r="G340" s="46" t="s">
        <v>1307</v>
      </c>
      <c r="H340" s="46" t="s">
        <v>75</v>
      </c>
      <c r="I340" s="46" t="s">
        <v>76</v>
      </c>
      <c r="J340" s="46"/>
      <c r="K340" s="46" t="s">
        <v>77</v>
      </c>
      <c r="L340" s="46"/>
      <c r="M340" s="48">
        <v>1000</v>
      </c>
      <c r="N340" s="48">
        <v>11.7</v>
      </c>
      <c r="O340" s="48">
        <v>20.7</v>
      </c>
      <c r="P340" s="48">
        <v>23.8</v>
      </c>
      <c r="Q340" s="48">
        <v>242.04</v>
      </c>
      <c r="R340" s="48">
        <v>1.78</v>
      </c>
      <c r="S340" s="48">
        <v>1080</v>
      </c>
      <c r="T340" s="48">
        <v>1920</v>
      </c>
      <c r="U340" s="48">
        <v>2.1</v>
      </c>
      <c r="V340" s="48">
        <v>8567</v>
      </c>
      <c r="W340" s="48">
        <v>60</v>
      </c>
      <c r="X340" s="48">
        <v>0.3</v>
      </c>
      <c r="Y340" s="46" t="s">
        <v>78</v>
      </c>
      <c r="Z340" s="46" t="s">
        <v>83</v>
      </c>
      <c r="AA340" s="46"/>
      <c r="AB340" s="46"/>
      <c r="AC340" s="46" t="s">
        <v>81</v>
      </c>
      <c r="AD340" s="46" t="s">
        <v>80</v>
      </c>
      <c r="AE340" s="46" t="s">
        <v>154</v>
      </c>
      <c r="AF340" s="46"/>
      <c r="AG340" s="46" t="s">
        <v>83</v>
      </c>
      <c r="AH340" s="46"/>
      <c r="AI340" s="46" t="s">
        <v>83</v>
      </c>
      <c r="AJ340" s="46" t="s">
        <v>83</v>
      </c>
      <c r="AK340" s="46" t="s">
        <v>90</v>
      </c>
      <c r="AL340" s="46"/>
      <c r="AM340" s="46" t="s">
        <v>83</v>
      </c>
      <c r="AN340" s="46" t="s">
        <v>83</v>
      </c>
      <c r="AO340" s="46" t="s">
        <v>83</v>
      </c>
      <c r="AP340" s="46" t="s">
        <v>91</v>
      </c>
      <c r="AQ340" s="46"/>
      <c r="AR340" s="46" t="s">
        <v>81</v>
      </c>
      <c r="AS340" s="46" t="s">
        <v>86</v>
      </c>
      <c r="AT340" s="46"/>
      <c r="AU340" s="48">
        <v>1</v>
      </c>
      <c r="AV340" s="46" t="s">
        <v>81</v>
      </c>
      <c r="AW340" s="46" t="s">
        <v>81</v>
      </c>
      <c r="AX340" s="48">
        <v>250</v>
      </c>
      <c r="AY340" s="48">
        <v>232</v>
      </c>
      <c r="AZ340" s="48">
        <v>275</v>
      </c>
      <c r="BA340" s="48">
        <v>200</v>
      </c>
      <c r="BB340" s="46"/>
      <c r="BC340" s="46"/>
      <c r="BD340" s="48">
        <v>15.88</v>
      </c>
      <c r="BE340" s="46"/>
      <c r="BF340" s="48">
        <v>0.15</v>
      </c>
      <c r="BG340" s="46"/>
      <c r="BH340" s="46"/>
      <c r="BI340" s="48">
        <v>0.14000000000000001</v>
      </c>
      <c r="BJ340" s="48">
        <v>49.54</v>
      </c>
      <c r="BK340" s="48">
        <v>49.54</v>
      </c>
      <c r="BL340" s="48">
        <v>54.1</v>
      </c>
      <c r="BM340" s="46"/>
      <c r="BN340" s="46"/>
      <c r="BO340" s="48">
        <v>0.19</v>
      </c>
      <c r="BP340" s="48">
        <v>0.22</v>
      </c>
      <c r="BQ340" s="46"/>
      <c r="BR340" s="48">
        <v>15.98</v>
      </c>
      <c r="BS340" s="48">
        <v>50.25</v>
      </c>
      <c r="BT340" s="46"/>
      <c r="BU340" s="48">
        <v>0</v>
      </c>
      <c r="BV340" s="39">
        <v>446</v>
      </c>
      <c r="BW340" s="39">
        <f t="shared" si="30"/>
        <v>3</v>
      </c>
      <c r="BX340" s="39">
        <f>IF(COUNTIF($C$2:C340,C340)=1,1,0)</f>
        <v>1</v>
      </c>
      <c r="BY340" s="39">
        <f t="shared" si="31"/>
        <v>0</v>
      </c>
      <c r="BZ340" s="39" t="b">
        <f t="shared" si="32"/>
        <v>0</v>
      </c>
      <c r="CA340" s="39" t="b">
        <f t="array" ref="CA340">ISNUMBER(SEARCH("Touch Screen",$AI340))</f>
        <v>0</v>
      </c>
      <c r="CB340" s="39" t="b">
        <f t="array" ref="CB340">ISNUMBER(SEARCH("Occupancy Sensor",$AI340))</f>
        <v>0</v>
      </c>
      <c r="CC340" s="39" t="b">
        <f t="array" ref="CC340">ISNUMBER(SEARCH("Full Network Connectivity",$AI340))</f>
        <v>0</v>
      </c>
      <c r="CD340" s="49">
        <f t="shared" si="33"/>
        <v>49.542180000000002</v>
      </c>
      <c r="CE340" s="50">
        <f t="shared" si="35"/>
        <v>2.1</v>
      </c>
      <c r="CF340" s="39">
        <f t="shared" si="34"/>
        <v>3</v>
      </c>
      <c r="CG340" s="49">
        <f>IF($BW340=1,($Q340*'2. Monitor Criteria'!$C$4)+('2. Monitor Criteria'!$D$4*'1. Data'!$CE340)+'2. Monitor Criteria'!$C$6,IF('1. Data'!$BW340=2,($Q340*'2. Monitor Criteria'!$C$4)+('2. Monitor Criteria'!$D$4*'1. Data'!$CE340)+'2. Monitor Criteria'!$D$6,IF('1. Data'!$BW340=5,($Q340*'2. Monitor Criteria'!$C$4)+('2. Monitor Criteria'!$D$4*'1. Data'!$CE340)+'2. Monitor Criteria'!$F$6,($Q340*'2. Monitor Criteria'!$C$4)+('2. Monitor Criteria'!$D$4*'1. Data'!$CE340)+'2. Monitor Criteria'!$E$6)))</f>
        <v>46.629919999999998</v>
      </c>
      <c r="CH340" s="51">
        <f>CD340-('2. Monitor Criteria'!$D$4*CE340)</f>
        <v>41.163179999999997</v>
      </c>
      <c r="CI340" s="49">
        <f>IF($BY340=0,CH340,IF($BY340=1,CH340-('2. Monitor Criteria'!$B$10*'1. Data'!CG340),CH340-('2. Monitor Criteria'!$C$10*'1. Data'!CG340)))</f>
        <v>41.163179999999997</v>
      </c>
      <c r="CJ340" s="51">
        <f>IF($CA340=TRUE,CI340-(CG340*'2. Monitor Criteria'!$E$10),CI340)</f>
        <v>41.163179999999997</v>
      </c>
      <c r="CK340" s="51">
        <f>IF($BZ340=TRUE,CJ340-('1. Data'!CG340*'2. Monitor Criteria'!$D$10),CJ340)</f>
        <v>41.163179999999997</v>
      </c>
    </row>
    <row r="341" spans="1:89" s="39" customFormat="1" ht="15.75" customHeight="1" x14ac:dyDescent="0.2">
      <c r="A341" s="39">
        <v>447</v>
      </c>
      <c r="B341" s="46" t="s">
        <v>593</v>
      </c>
      <c r="C341" s="46" t="s">
        <v>1220</v>
      </c>
      <c r="D341" s="47">
        <v>42979</v>
      </c>
      <c r="E341" s="46" t="s">
        <v>74</v>
      </c>
      <c r="F341" s="46"/>
      <c r="G341" s="46" t="s">
        <v>1309</v>
      </c>
      <c r="H341" s="46" t="s">
        <v>75</v>
      </c>
      <c r="I341" s="46" t="s">
        <v>76</v>
      </c>
      <c r="J341" s="46"/>
      <c r="K341" s="46" t="s">
        <v>77</v>
      </c>
      <c r="L341" s="46"/>
      <c r="M341" s="48">
        <v>1000</v>
      </c>
      <c r="N341" s="48">
        <v>11.7</v>
      </c>
      <c r="O341" s="48">
        <v>20.7</v>
      </c>
      <c r="P341" s="48">
        <v>23.8</v>
      </c>
      <c r="Q341" s="48">
        <v>242.04</v>
      </c>
      <c r="R341" s="48">
        <v>1.78</v>
      </c>
      <c r="S341" s="48">
        <v>1080</v>
      </c>
      <c r="T341" s="48">
        <v>1920</v>
      </c>
      <c r="U341" s="48">
        <v>2.1</v>
      </c>
      <c r="V341" s="48">
        <v>8567</v>
      </c>
      <c r="W341" s="48">
        <v>60</v>
      </c>
      <c r="X341" s="48">
        <v>0.3</v>
      </c>
      <c r="Y341" s="46" t="s">
        <v>83</v>
      </c>
      <c r="Z341" s="46" t="s">
        <v>83</v>
      </c>
      <c r="AA341" s="46"/>
      <c r="AB341" s="46"/>
      <c r="AC341" s="46" t="s">
        <v>81</v>
      </c>
      <c r="AD341" s="46" t="s">
        <v>80</v>
      </c>
      <c r="AE341" s="46" t="s">
        <v>382</v>
      </c>
      <c r="AF341" s="46" t="s">
        <v>569</v>
      </c>
      <c r="AG341" s="46" t="s">
        <v>638</v>
      </c>
      <c r="AH341" s="46"/>
      <c r="AI341" s="46" t="s">
        <v>638</v>
      </c>
      <c r="AJ341" s="46" t="s">
        <v>83</v>
      </c>
      <c r="AK341" s="46" t="s">
        <v>84</v>
      </c>
      <c r="AL341" s="46" t="s">
        <v>569</v>
      </c>
      <c r="AM341" s="46" t="s">
        <v>83</v>
      </c>
      <c r="AN341" s="46" t="s">
        <v>83</v>
      </c>
      <c r="AO341" s="46" t="s">
        <v>83</v>
      </c>
      <c r="AP341" s="46" t="s">
        <v>91</v>
      </c>
      <c r="AQ341" s="46"/>
      <c r="AR341" s="46" t="s">
        <v>81</v>
      </c>
      <c r="AS341" s="46" t="s">
        <v>86</v>
      </c>
      <c r="AT341" s="46"/>
      <c r="AU341" s="48">
        <v>1</v>
      </c>
      <c r="AV341" s="46" t="s">
        <v>81</v>
      </c>
      <c r="AW341" s="46" t="s">
        <v>80</v>
      </c>
      <c r="AX341" s="48">
        <v>250</v>
      </c>
      <c r="AY341" s="48">
        <v>272</v>
      </c>
      <c r="AZ341" s="48">
        <v>189</v>
      </c>
      <c r="BA341" s="48">
        <v>200</v>
      </c>
      <c r="BB341" s="46"/>
      <c r="BC341" s="46"/>
      <c r="BD341" s="48">
        <v>13.14</v>
      </c>
      <c r="BE341" s="46"/>
      <c r="BF341" s="48">
        <v>0.44</v>
      </c>
      <c r="BG341" s="48">
        <v>0.34</v>
      </c>
      <c r="BH341" s="46"/>
      <c r="BI341" s="48">
        <v>0.25</v>
      </c>
      <c r="BJ341" s="48">
        <v>42.79</v>
      </c>
      <c r="BK341" s="48">
        <v>42.79</v>
      </c>
      <c r="BL341" s="48">
        <v>54.1</v>
      </c>
      <c r="BM341" s="46"/>
      <c r="BN341" s="46"/>
      <c r="BO341" s="48">
        <v>0.28999999999999998</v>
      </c>
      <c r="BP341" s="48">
        <v>0.46</v>
      </c>
      <c r="BQ341" s="48">
        <v>0.38</v>
      </c>
      <c r="BR341" s="48">
        <v>13.68</v>
      </c>
      <c r="BS341" s="48">
        <v>44.56</v>
      </c>
      <c r="BT341" s="46"/>
      <c r="BU341" s="48">
        <v>0</v>
      </c>
      <c r="BV341" s="39">
        <v>447</v>
      </c>
      <c r="BW341" s="39">
        <f t="shared" si="30"/>
        <v>3</v>
      </c>
      <c r="BX341" s="39">
        <f>IF(COUNTIF($C$2:C341,C341)=1,1,0)</f>
        <v>1</v>
      </c>
      <c r="BY341" s="39">
        <f t="shared" si="31"/>
        <v>0</v>
      </c>
      <c r="BZ341" s="39" t="b">
        <f t="shared" si="32"/>
        <v>0</v>
      </c>
      <c r="CA341" s="39" t="b">
        <f t="array" ref="CA341">ISNUMBER(SEARCH("Touch Screen",$AI341))</f>
        <v>0</v>
      </c>
      <c r="CB341" s="39" t="b">
        <f t="array" ref="CB341">ISNUMBER(SEARCH("Occupancy Sensor",$AI341))</f>
        <v>0</v>
      </c>
      <c r="CC341" s="39" t="b">
        <f t="array" ref="CC341">ISNUMBER(SEARCH("Full Network Connectivity",$AI341))</f>
        <v>0</v>
      </c>
      <c r="CD341" s="49">
        <f t="shared" si="33"/>
        <v>42.7926</v>
      </c>
      <c r="CE341" s="50">
        <f t="shared" si="35"/>
        <v>2.1</v>
      </c>
      <c r="CF341" s="39">
        <f t="shared" si="34"/>
        <v>3</v>
      </c>
      <c r="CG341" s="49">
        <f>IF($BW341=1,($Q341*'2. Monitor Criteria'!$C$4)+('2. Monitor Criteria'!$D$4*'1. Data'!$CE341)+'2. Monitor Criteria'!$C$6,IF('1. Data'!$BW341=2,($Q341*'2. Monitor Criteria'!$C$4)+('2. Monitor Criteria'!$D$4*'1. Data'!$CE341)+'2. Monitor Criteria'!$D$6,IF('1. Data'!$BW341=5,($Q341*'2. Monitor Criteria'!$C$4)+('2. Monitor Criteria'!$D$4*'1. Data'!$CE341)+'2. Monitor Criteria'!$F$6,($Q341*'2. Monitor Criteria'!$C$4)+('2. Monitor Criteria'!$D$4*'1. Data'!$CE341)+'2. Monitor Criteria'!$E$6)))</f>
        <v>46.629919999999998</v>
      </c>
      <c r="CH341" s="51">
        <f>CD341-('2. Monitor Criteria'!$D$4*CE341)</f>
        <v>34.413600000000002</v>
      </c>
      <c r="CI341" s="49">
        <f>IF($BY341=0,CH341,IF($BY341=1,CH341-('2. Monitor Criteria'!$B$10*'1. Data'!CG341),CH341-('2. Monitor Criteria'!$C$10*'1. Data'!CG341)))</f>
        <v>34.413600000000002</v>
      </c>
      <c r="CJ341" s="51">
        <f>IF($CA341=TRUE,CI341-(CG341*'2. Monitor Criteria'!$E$10),CI341)</f>
        <v>34.413600000000002</v>
      </c>
      <c r="CK341" s="51">
        <f>IF($BZ341=TRUE,CJ341-('1. Data'!CG341*'2. Monitor Criteria'!$D$10),CJ341)</f>
        <v>34.413600000000002</v>
      </c>
    </row>
    <row r="342" spans="1:89" s="39" customFormat="1" ht="15.75" customHeight="1" x14ac:dyDescent="0.2">
      <c r="A342" s="39">
        <v>448</v>
      </c>
      <c r="B342" s="46" t="s">
        <v>593</v>
      </c>
      <c r="C342" s="46" t="s">
        <v>597</v>
      </c>
      <c r="D342" s="47">
        <v>42374</v>
      </c>
      <c r="E342" s="46" t="s">
        <v>74</v>
      </c>
      <c r="F342" s="46" t="s">
        <v>103</v>
      </c>
      <c r="G342" s="46" t="s">
        <v>1307</v>
      </c>
      <c r="H342" s="46" t="s">
        <v>75</v>
      </c>
      <c r="I342" s="46" t="s">
        <v>88</v>
      </c>
      <c r="J342" s="46" t="s">
        <v>103</v>
      </c>
      <c r="K342" s="46" t="s">
        <v>77</v>
      </c>
      <c r="L342" s="46" t="s">
        <v>103</v>
      </c>
      <c r="M342" s="48">
        <v>600</v>
      </c>
      <c r="N342" s="48">
        <v>9.1</v>
      </c>
      <c r="O342" s="48">
        <v>16.100000000000001</v>
      </c>
      <c r="P342" s="48">
        <v>18.5</v>
      </c>
      <c r="Q342" s="48">
        <v>146.30000000000001</v>
      </c>
      <c r="R342" s="48">
        <v>1.78</v>
      </c>
      <c r="S342" s="48">
        <v>768</v>
      </c>
      <c r="T342" s="48">
        <v>1366</v>
      </c>
      <c r="U342" s="48">
        <v>1</v>
      </c>
      <c r="V342" s="48">
        <v>7171</v>
      </c>
      <c r="W342" s="48">
        <v>60</v>
      </c>
      <c r="X342" s="48">
        <v>29.1</v>
      </c>
      <c r="Y342" s="46" t="s">
        <v>114</v>
      </c>
      <c r="Z342" s="46" t="s">
        <v>83</v>
      </c>
      <c r="AA342" s="46"/>
      <c r="AB342" s="46"/>
      <c r="AC342" s="46" t="s">
        <v>81</v>
      </c>
      <c r="AD342" s="46" t="s">
        <v>80</v>
      </c>
      <c r="AE342" s="46" t="s">
        <v>195</v>
      </c>
      <c r="AF342" s="46" t="s">
        <v>103</v>
      </c>
      <c r="AG342" s="46" t="s">
        <v>83</v>
      </c>
      <c r="AH342" s="46" t="s">
        <v>103</v>
      </c>
      <c r="AI342" s="46" t="s">
        <v>83</v>
      </c>
      <c r="AJ342" s="46" t="s">
        <v>83</v>
      </c>
      <c r="AK342" s="46" t="s">
        <v>195</v>
      </c>
      <c r="AL342" s="46" t="s">
        <v>103</v>
      </c>
      <c r="AM342" s="46" t="s">
        <v>83</v>
      </c>
      <c r="AN342" s="46" t="s">
        <v>83</v>
      </c>
      <c r="AO342" s="46" t="s">
        <v>83</v>
      </c>
      <c r="AP342" s="46" t="s">
        <v>91</v>
      </c>
      <c r="AQ342" s="46" t="s">
        <v>103</v>
      </c>
      <c r="AR342" s="46" t="s">
        <v>81</v>
      </c>
      <c r="AS342" s="46" t="s">
        <v>86</v>
      </c>
      <c r="AT342" s="46" t="s">
        <v>103</v>
      </c>
      <c r="AU342" s="48">
        <v>0</v>
      </c>
      <c r="AV342" s="46" t="s">
        <v>81</v>
      </c>
      <c r="AW342" s="46" t="s">
        <v>80</v>
      </c>
      <c r="AX342" s="48">
        <v>200</v>
      </c>
      <c r="AY342" s="48">
        <v>210</v>
      </c>
      <c r="AZ342" s="48">
        <v>158</v>
      </c>
      <c r="BA342" s="48">
        <v>200</v>
      </c>
      <c r="BB342" s="46"/>
      <c r="BC342" s="46"/>
      <c r="BD342" s="48">
        <v>9.7200000000000006</v>
      </c>
      <c r="BE342" s="46"/>
      <c r="BF342" s="48">
        <v>0.26</v>
      </c>
      <c r="BG342" s="46"/>
      <c r="BH342" s="46"/>
      <c r="BI342" s="48">
        <v>0.21</v>
      </c>
      <c r="BJ342" s="48">
        <v>31.28</v>
      </c>
      <c r="BK342" s="48">
        <v>31.28</v>
      </c>
      <c r="BL342" s="48">
        <v>39.299999999999997</v>
      </c>
      <c r="BM342" s="46"/>
      <c r="BN342" s="46"/>
      <c r="BO342" s="48">
        <v>0.24</v>
      </c>
      <c r="BP342" s="48">
        <v>0.28999999999999998</v>
      </c>
      <c r="BQ342" s="46"/>
      <c r="BR342" s="48">
        <v>9.7899999999999991</v>
      </c>
      <c r="BS342" s="48">
        <v>31.67</v>
      </c>
      <c r="BT342" s="46"/>
      <c r="BU342" s="48">
        <v>0</v>
      </c>
      <c r="BV342" s="39">
        <v>448</v>
      </c>
      <c r="BW342" s="39">
        <f t="shared" si="30"/>
        <v>1</v>
      </c>
      <c r="BX342" s="39">
        <f>IF(COUNTIF($C$2:C342,C342)=1,1,0)</f>
        <v>1</v>
      </c>
      <c r="BY342" s="39">
        <f t="shared" si="31"/>
        <v>0</v>
      </c>
      <c r="BZ342" s="39" t="b">
        <f t="shared" si="32"/>
        <v>0</v>
      </c>
      <c r="CA342" s="39" t="b">
        <f t="array" ref="CA342">ISNUMBER(SEARCH("Touch Screen",$AI342))</f>
        <v>0</v>
      </c>
      <c r="CB342" s="39" t="b">
        <f t="array" ref="CB342">ISNUMBER(SEARCH("Occupancy Sensor",$AI342))</f>
        <v>0</v>
      </c>
      <c r="CC342" s="39" t="b">
        <f t="array" ref="CC342">ISNUMBER(SEARCH("Full Network Connectivity",$AI342))</f>
        <v>0</v>
      </c>
      <c r="CD342" s="49">
        <f t="shared" si="33"/>
        <v>31.281960000000002</v>
      </c>
      <c r="CE342" s="50">
        <f t="shared" si="35"/>
        <v>1</v>
      </c>
      <c r="CF342" s="39">
        <f t="shared" si="34"/>
        <v>1</v>
      </c>
      <c r="CG342" s="49">
        <f>IF($BW342=1,($Q342*'2. Monitor Criteria'!$C$4)+('2. Monitor Criteria'!$D$4*'1. Data'!$CE342)+'2. Monitor Criteria'!$C$6,IF('1. Data'!$BW342=2,($Q342*'2. Monitor Criteria'!$C$4)+('2. Monitor Criteria'!$D$4*'1. Data'!$CE342)+'2. Monitor Criteria'!$D$6,IF('1. Data'!$BW342=5,($Q342*'2. Monitor Criteria'!$C$4)+('2. Monitor Criteria'!$D$4*'1. Data'!$CE342)+'2. Monitor Criteria'!$F$6,($Q342*'2. Monitor Criteria'!$C$4)+('2. Monitor Criteria'!$D$4*'1. Data'!$CE342)+'2. Monitor Criteria'!$E$6)))</f>
        <v>30.764900000000004</v>
      </c>
      <c r="CH342" s="51">
        <f>CD342-('2. Monitor Criteria'!$D$4*CE342)</f>
        <v>27.291960000000003</v>
      </c>
      <c r="CI342" s="49">
        <f>IF($BY342=0,CH342,IF($BY342=1,CH342-('2. Monitor Criteria'!$B$10*'1. Data'!CG342),CH342-('2. Monitor Criteria'!$C$10*'1. Data'!CG342)))</f>
        <v>27.291960000000003</v>
      </c>
      <c r="CJ342" s="51">
        <f>IF($CA342=TRUE,CI342-(CG342*'2. Monitor Criteria'!$E$10),CI342)</f>
        <v>27.291960000000003</v>
      </c>
      <c r="CK342" s="51">
        <f>IF($BZ342=TRUE,CJ342-('1. Data'!CG342*'2. Monitor Criteria'!$D$10),CJ342)</f>
        <v>27.291960000000003</v>
      </c>
    </row>
    <row r="343" spans="1:89" s="39" customFormat="1" ht="15.75" customHeight="1" x14ac:dyDescent="0.2">
      <c r="A343" s="39">
        <v>449</v>
      </c>
      <c r="B343" s="46" t="s">
        <v>593</v>
      </c>
      <c r="C343" s="46" t="s">
        <v>598</v>
      </c>
      <c r="D343" s="47">
        <v>42522</v>
      </c>
      <c r="E343" s="46" t="s">
        <v>74</v>
      </c>
      <c r="F343" s="46" t="s">
        <v>110</v>
      </c>
      <c r="G343" s="46" t="s">
        <v>1307</v>
      </c>
      <c r="H343" s="46" t="s">
        <v>75</v>
      </c>
      <c r="I343" s="46" t="s">
        <v>88</v>
      </c>
      <c r="J343" s="46"/>
      <c r="K343" s="46" t="s">
        <v>77</v>
      </c>
      <c r="L343" s="46"/>
      <c r="M343" s="48">
        <v>1000</v>
      </c>
      <c r="N343" s="48">
        <v>9.6</v>
      </c>
      <c r="O343" s="48">
        <v>17</v>
      </c>
      <c r="P343" s="48">
        <v>19.5</v>
      </c>
      <c r="Q343" s="48">
        <v>162.47999999999999</v>
      </c>
      <c r="R343" s="48">
        <v>1.78</v>
      </c>
      <c r="S343" s="48">
        <v>900</v>
      </c>
      <c r="T343" s="48">
        <v>1600</v>
      </c>
      <c r="U343" s="48">
        <v>1.4</v>
      </c>
      <c r="V343" s="48">
        <v>8863</v>
      </c>
      <c r="W343" s="48">
        <v>60</v>
      </c>
      <c r="X343" s="48">
        <v>0.3</v>
      </c>
      <c r="Y343" s="46" t="s">
        <v>83</v>
      </c>
      <c r="Z343" s="46" t="s">
        <v>83</v>
      </c>
      <c r="AA343" s="46"/>
      <c r="AB343" s="46"/>
      <c r="AC343" s="46" t="s">
        <v>81</v>
      </c>
      <c r="AD343" s="46" t="s">
        <v>81</v>
      </c>
      <c r="AE343" s="46" t="s">
        <v>93</v>
      </c>
      <c r="AF343" s="46"/>
      <c r="AG343" s="46" t="s">
        <v>83</v>
      </c>
      <c r="AH343" s="46"/>
      <c r="AI343" s="46" t="s">
        <v>83</v>
      </c>
      <c r="AJ343" s="46" t="s">
        <v>83</v>
      </c>
      <c r="AK343" s="46" t="s">
        <v>94</v>
      </c>
      <c r="AL343" s="46"/>
      <c r="AM343" s="46" t="s">
        <v>83</v>
      </c>
      <c r="AN343" s="46" t="s">
        <v>83</v>
      </c>
      <c r="AO343" s="46" t="s">
        <v>83</v>
      </c>
      <c r="AP343" s="46" t="s">
        <v>91</v>
      </c>
      <c r="AQ343" s="46"/>
      <c r="AR343" s="46" t="s">
        <v>81</v>
      </c>
      <c r="AS343" s="46" t="s">
        <v>86</v>
      </c>
      <c r="AT343" s="46"/>
      <c r="AU343" s="48">
        <v>5</v>
      </c>
      <c r="AV343" s="46" t="s">
        <v>81</v>
      </c>
      <c r="AW343" s="46" t="s">
        <v>81</v>
      </c>
      <c r="AX343" s="48">
        <v>250</v>
      </c>
      <c r="AY343" s="48">
        <v>305.2</v>
      </c>
      <c r="AZ343" s="48">
        <v>239.9</v>
      </c>
      <c r="BA343" s="48">
        <v>200</v>
      </c>
      <c r="BB343" s="46"/>
      <c r="BC343" s="46"/>
      <c r="BD343" s="48">
        <v>12.33</v>
      </c>
      <c r="BE343" s="46"/>
      <c r="BF343" s="48">
        <v>0.37</v>
      </c>
      <c r="BG343" s="48">
        <v>0</v>
      </c>
      <c r="BH343" s="46"/>
      <c r="BI343" s="48">
        <v>0.15</v>
      </c>
      <c r="BJ343" s="48">
        <v>39.909999999999997</v>
      </c>
      <c r="BK343" s="48">
        <v>39.909999999999997</v>
      </c>
      <c r="BL343" s="48">
        <v>42.4</v>
      </c>
      <c r="BM343" s="46"/>
      <c r="BN343" s="46"/>
      <c r="BO343" s="48">
        <v>0.16</v>
      </c>
      <c r="BP343" s="48">
        <v>0.39</v>
      </c>
      <c r="BQ343" s="48">
        <v>0</v>
      </c>
      <c r="BR343" s="48">
        <v>12.32</v>
      </c>
      <c r="BS343" s="48">
        <v>39.99</v>
      </c>
      <c r="BT343" s="46"/>
      <c r="BU343" s="48">
        <v>0</v>
      </c>
      <c r="BV343" s="39">
        <v>449</v>
      </c>
      <c r="BW343" s="39">
        <f t="shared" si="30"/>
        <v>1</v>
      </c>
      <c r="BX343" s="39">
        <f>IF(COUNTIF($C$2:C343,C343)=1,1,0)</f>
        <v>1</v>
      </c>
      <c r="BY343" s="39">
        <f t="shared" si="31"/>
        <v>0</v>
      </c>
      <c r="BZ343" s="39" t="b">
        <f t="shared" si="32"/>
        <v>0</v>
      </c>
      <c r="CA343" s="39" t="b">
        <f t="array" ref="CA343">ISNUMBER(SEARCH("Touch Screen",$AI343))</f>
        <v>0</v>
      </c>
      <c r="CB343" s="39" t="b">
        <f t="array" ref="CB343">ISNUMBER(SEARCH("Occupancy Sensor",$AI343))</f>
        <v>0</v>
      </c>
      <c r="CC343" s="39" t="b">
        <f t="array" ref="CC343">ISNUMBER(SEARCH("Full Network Connectivity",$AI343))</f>
        <v>0</v>
      </c>
      <c r="CD343" s="49">
        <f t="shared" si="33"/>
        <v>39.910559999999997</v>
      </c>
      <c r="CE343" s="50">
        <f t="shared" si="35"/>
        <v>1.4</v>
      </c>
      <c r="CF343" s="39">
        <f t="shared" si="34"/>
        <v>1</v>
      </c>
      <c r="CG343" s="49">
        <f>IF($BW343=1,($Q343*'2. Monitor Criteria'!$C$4)+('2. Monitor Criteria'!$D$4*'1. Data'!$CE343)+'2. Monitor Criteria'!$C$6,IF('1. Data'!$BW343=2,($Q343*'2. Monitor Criteria'!$C$4)+('2. Monitor Criteria'!$D$4*'1. Data'!$CE343)+'2. Monitor Criteria'!$D$6,IF('1. Data'!$BW343=5,($Q343*'2. Monitor Criteria'!$C$4)+('2. Monitor Criteria'!$D$4*'1. Data'!$CE343)+'2. Monitor Criteria'!$F$6,($Q343*'2. Monitor Criteria'!$C$4)+('2. Monitor Criteria'!$D$4*'1. Data'!$CE343)+'2. Monitor Criteria'!$E$6)))</f>
        <v>34.351039999999998</v>
      </c>
      <c r="CH343" s="51">
        <f>CD343-('2. Monitor Criteria'!$D$4*CE343)</f>
        <v>34.324559999999998</v>
      </c>
      <c r="CI343" s="49">
        <f>IF($BY343=0,CH343,IF($BY343=1,CH343-('2. Monitor Criteria'!$B$10*'1. Data'!CG343),CH343-('2. Monitor Criteria'!$C$10*'1. Data'!CG343)))</f>
        <v>34.324559999999998</v>
      </c>
      <c r="CJ343" s="51">
        <f>IF($CA343=TRUE,CI343-(CG343*'2. Monitor Criteria'!$E$10),CI343)</f>
        <v>34.324559999999998</v>
      </c>
      <c r="CK343" s="51">
        <f>IF($BZ343=TRUE,CJ343-('1. Data'!CG343*'2. Monitor Criteria'!$D$10),CJ343)</f>
        <v>34.324559999999998</v>
      </c>
    </row>
    <row r="344" spans="1:89" s="39" customFormat="1" ht="15.75" customHeight="1" x14ac:dyDescent="0.2">
      <c r="A344" s="39">
        <v>450</v>
      </c>
      <c r="B344" s="46" t="s">
        <v>593</v>
      </c>
      <c r="C344" s="46" t="s">
        <v>599</v>
      </c>
      <c r="D344" s="47">
        <v>42217</v>
      </c>
      <c r="E344" s="46" t="s">
        <v>74</v>
      </c>
      <c r="F344" s="46" t="s">
        <v>110</v>
      </c>
      <c r="G344" s="46" t="s">
        <v>1307</v>
      </c>
      <c r="H344" s="46" t="s">
        <v>75</v>
      </c>
      <c r="I344" s="46" t="s">
        <v>88</v>
      </c>
      <c r="J344" s="46"/>
      <c r="K344" s="46" t="s">
        <v>77</v>
      </c>
      <c r="L344" s="46"/>
      <c r="M344" s="48">
        <v>1000</v>
      </c>
      <c r="N344" s="48">
        <v>10.3</v>
      </c>
      <c r="O344" s="48">
        <v>16.5</v>
      </c>
      <c r="P344" s="48">
        <v>19.5</v>
      </c>
      <c r="Q344" s="48">
        <v>170.9</v>
      </c>
      <c r="R344" s="48">
        <v>1.6</v>
      </c>
      <c r="S344" s="48">
        <v>900</v>
      </c>
      <c r="T344" s="48">
        <v>1440</v>
      </c>
      <c r="U344" s="48">
        <v>1.3</v>
      </c>
      <c r="V344" s="48">
        <v>7583</v>
      </c>
      <c r="W344" s="48">
        <v>60</v>
      </c>
      <c r="X344" s="48">
        <v>0.3</v>
      </c>
      <c r="Y344" s="46" t="s">
        <v>83</v>
      </c>
      <c r="Z344" s="46" t="s">
        <v>83</v>
      </c>
      <c r="AA344" s="46"/>
      <c r="AB344" s="46"/>
      <c r="AC344" s="46" t="s">
        <v>81</v>
      </c>
      <c r="AD344" s="46" t="s">
        <v>81</v>
      </c>
      <c r="AE344" s="46" t="s">
        <v>195</v>
      </c>
      <c r="AF344" s="46"/>
      <c r="AG344" s="46" t="s">
        <v>83</v>
      </c>
      <c r="AH344" s="46"/>
      <c r="AI344" s="46" t="s">
        <v>83</v>
      </c>
      <c r="AJ344" s="46" t="s">
        <v>83</v>
      </c>
      <c r="AK344" s="46" t="s">
        <v>195</v>
      </c>
      <c r="AL344" s="46"/>
      <c r="AM344" s="46" t="s">
        <v>83</v>
      </c>
      <c r="AN344" s="46" t="s">
        <v>83</v>
      </c>
      <c r="AO344" s="46" t="s">
        <v>83</v>
      </c>
      <c r="AP344" s="46" t="s">
        <v>91</v>
      </c>
      <c r="AQ344" s="46"/>
      <c r="AR344" s="46" t="s">
        <v>81</v>
      </c>
      <c r="AS344" s="46" t="s">
        <v>86</v>
      </c>
      <c r="AT344" s="46"/>
      <c r="AU344" s="48">
        <v>1</v>
      </c>
      <c r="AV344" s="46" t="s">
        <v>81</v>
      </c>
      <c r="AW344" s="46" t="s">
        <v>81</v>
      </c>
      <c r="AX344" s="48">
        <v>250</v>
      </c>
      <c r="AY344" s="48">
        <v>250</v>
      </c>
      <c r="AZ344" s="48">
        <v>232.8</v>
      </c>
      <c r="BA344" s="48">
        <v>200.1</v>
      </c>
      <c r="BB344" s="46"/>
      <c r="BC344" s="46"/>
      <c r="BD344" s="48">
        <v>12.41</v>
      </c>
      <c r="BE344" s="46"/>
      <c r="BF344" s="48">
        <v>0.21</v>
      </c>
      <c r="BG344" s="46"/>
      <c r="BH344" s="46"/>
      <c r="BI344" s="48">
        <v>0.16</v>
      </c>
      <c r="BJ344" s="48">
        <v>39.22</v>
      </c>
      <c r="BK344" s="48">
        <v>39.22</v>
      </c>
      <c r="BL344" s="48">
        <v>43.3</v>
      </c>
      <c r="BM344" s="46"/>
      <c r="BN344" s="46"/>
      <c r="BO344" s="48">
        <v>0.17</v>
      </c>
      <c r="BP344" s="48">
        <v>0.22</v>
      </c>
      <c r="BQ344" s="46"/>
      <c r="BR344" s="48">
        <v>12.97</v>
      </c>
      <c r="BS344" s="48">
        <v>41.03</v>
      </c>
      <c r="BT344" s="46"/>
      <c r="BU344" s="48">
        <v>0</v>
      </c>
      <c r="BV344" s="39">
        <v>450</v>
      </c>
      <c r="BW344" s="39">
        <f t="shared" si="30"/>
        <v>1</v>
      </c>
      <c r="BX344" s="39">
        <f>IF(COUNTIF($C$2:C344,C344)=1,1,0)</f>
        <v>1</v>
      </c>
      <c r="BY344" s="39">
        <f t="shared" si="31"/>
        <v>0</v>
      </c>
      <c r="BZ344" s="39" t="b">
        <f t="shared" si="32"/>
        <v>0</v>
      </c>
      <c r="CA344" s="39" t="b">
        <f t="array" ref="CA344">ISNUMBER(SEARCH("Touch Screen",$AI344))</f>
        <v>0</v>
      </c>
      <c r="CB344" s="39" t="b">
        <f t="array" ref="CB344">ISNUMBER(SEARCH("Occupancy Sensor",$AI344))</f>
        <v>0</v>
      </c>
      <c r="CC344" s="39" t="b">
        <f t="array" ref="CC344">ISNUMBER(SEARCH("Full Network Connectivity",$AI344))</f>
        <v>0</v>
      </c>
      <c r="CD344" s="49">
        <f t="shared" si="33"/>
        <v>39.244799999999998</v>
      </c>
      <c r="CE344" s="50">
        <f t="shared" si="35"/>
        <v>1.3</v>
      </c>
      <c r="CF344" s="39">
        <f t="shared" si="34"/>
        <v>1</v>
      </c>
      <c r="CG344" s="49">
        <f>IF($BW344=1,($Q344*'2. Monitor Criteria'!$C$4)+('2. Monitor Criteria'!$D$4*'1. Data'!$CE344)+'2. Monitor Criteria'!$C$6,IF('1. Data'!$BW344=2,($Q344*'2. Monitor Criteria'!$C$4)+('2. Monitor Criteria'!$D$4*'1. Data'!$CE344)+'2. Monitor Criteria'!$D$6,IF('1. Data'!$BW344=5,($Q344*'2. Monitor Criteria'!$C$4)+('2. Monitor Criteria'!$D$4*'1. Data'!$CE344)+'2. Monitor Criteria'!$F$6,($Q344*'2. Monitor Criteria'!$C$4)+('2. Monitor Criteria'!$D$4*'1. Data'!$CE344)+'2. Monitor Criteria'!$E$6)))</f>
        <v>34.987700000000004</v>
      </c>
      <c r="CH344" s="51">
        <f>CD344-('2. Monitor Criteria'!$D$4*CE344)</f>
        <v>34.0578</v>
      </c>
      <c r="CI344" s="49">
        <f>IF($BY344=0,CH344,IF($BY344=1,CH344-('2. Monitor Criteria'!$B$10*'1. Data'!CG344),CH344-('2. Monitor Criteria'!$C$10*'1. Data'!CG344)))</f>
        <v>34.0578</v>
      </c>
      <c r="CJ344" s="51">
        <f>IF($CA344=TRUE,CI344-(CG344*'2. Monitor Criteria'!$E$10),CI344)</f>
        <v>34.0578</v>
      </c>
      <c r="CK344" s="51">
        <f>IF($BZ344=TRUE,CJ344-('1. Data'!CG344*'2. Monitor Criteria'!$D$10),CJ344)</f>
        <v>34.0578</v>
      </c>
    </row>
    <row r="345" spans="1:89" s="39" customFormat="1" ht="15.75" customHeight="1" x14ac:dyDescent="0.2">
      <c r="A345" s="39">
        <v>452</v>
      </c>
      <c r="B345" s="46" t="s">
        <v>593</v>
      </c>
      <c r="C345" s="46" t="s">
        <v>601</v>
      </c>
      <c r="D345" s="47">
        <v>42675</v>
      </c>
      <c r="E345" s="46" t="s">
        <v>602</v>
      </c>
      <c r="F345" s="46"/>
      <c r="G345" s="46" t="s">
        <v>1307</v>
      </c>
      <c r="H345" s="46" t="s">
        <v>75</v>
      </c>
      <c r="I345" s="46" t="s">
        <v>88</v>
      </c>
      <c r="J345" s="46"/>
      <c r="K345" s="46" t="s">
        <v>77</v>
      </c>
      <c r="L345" s="46"/>
      <c r="M345" s="48">
        <v>1000</v>
      </c>
      <c r="N345" s="48">
        <v>11.7</v>
      </c>
      <c r="O345" s="48">
        <v>20.7</v>
      </c>
      <c r="P345" s="48">
        <v>23.8</v>
      </c>
      <c r="Q345" s="48">
        <v>242.04</v>
      </c>
      <c r="R345" s="48">
        <v>1.78</v>
      </c>
      <c r="S345" s="48">
        <v>1080</v>
      </c>
      <c r="T345" s="48">
        <v>1920</v>
      </c>
      <c r="U345" s="48">
        <v>2.1</v>
      </c>
      <c r="V345" s="48">
        <v>185</v>
      </c>
      <c r="W345" s="48">
        <v>60</v>
      </c>
      <c r="X345" s="48">
        <v>0.7</v>
      </c>
      <c r="Y345" s="46" t="s">
        <v>114</v>
      </c>
      <c r="Z345" s="46" t="s">
        <v>83</v>
      </c>
      <c r="AA345" s="46"/>
      <c r="AB345" s="46"/>
      <c r="AC345" s="46" t="s">
        <v>80</v>
      </c>
      <c r="AD345" s="46" t="s">
        <v>81</v>
      </c>
      <c r="AE345" s="46" t="s">
        <v>355</v>
      </c>
      <c r="AF345" s="46"/>
      <c r="AG345" s="46" t="s">
        <v>83</v>
      </c>
      <c r="AH345" s="46"/>
      <c r="AI345" s="46" t="s">
        <v>83</v>
      </c>
      <c r="AJ345" s="46" t="s">
        <v>83</v>
      </c>
      <c r="AK345" s="46" t="s">
        <v>84</v>
      </c>
      <c r="AL345" s="46"/>
      <c r="AM345" s="46" t="s">
        <v>83</v>
      </c>
      <c r="AN345" s="46" t="s">
        <v>83</v>
      </c>
      <c r="AO345" s="46" t="s">
        <v>83</v>
      </c>
      <c r="AP345" s="46" t="s">
        <v>91</v>
      </c>
      <c r="AQ345" s="46"/>
      <c r="AR345" s="46" t="s">
        <v>81</v>
      </c>
      <c r="AS345" s="46" t="s">
        <v>86</v>
      </c>
      <c r="AT345" s="46"/>
      <c r="AU345" s="48">
        <v>1</v>
      </c>
      <c r="AV345" s="46" t="s">
        <v>81</v>
      </c>
      <c r="AW345" s="46" t="s">
        <v>81</v>
      </c>
      <c r="AX345" s="48">
        <v>184.2</v>
      </c>
      <c r="AY345" s="48">
        <v>298</v>
      </c>
      <c r="AZ345" s="48">
        <v>184.2</v>
      </c>
      <c r="BA345" s="48">
        <v>202.6</v>
      </c>
      <c r="BB345" s="46"/>
      <c r="BC345" s="46"/>
      <c r="BD345" s="48">
        <v>12.76</v>
      </c>
      <c r="BE345" s="46"/>
      <c r="BF345" s="48">
        <v>0.2</v>
      </c>
      <c r="BG345" s="48">
        <v>0.16</v>
      </c>
      <c r="BH345" s="48">
        <v>0.5</v>
      </c>
      <c r="BI345" s="48">
        <v>0.14000000000000001</v>
      </c>
      <c r="BJ345" s="48">
        <v>40.29</v>
      </c>
      <c r="BK345" s="48">
        <v>40.29</v>
      </c>
      <c r="BL345" s="48">
        <v>54.1</v>
      </c>
      <c r="BM345" s="46"/>
      <c r="BN345" s="46"/>
      <c r="BO345" s="48">
        <v>0.22</v>
      </c>
      <c r="BP345" s="48">
        <v>0.28999999999999998</v>
      </c>
      <c r="BQ345" s="48">
        <v>0.25</v>
      </c>
      <c r="BR345" s="48">
        <v>12.75</v>
      </c>
      <c r="BS345" s="48">
        <v>40.74</v>
      </c>
      <c r="BT345" s="46"/>
      <c r="BU345" s="48">
        <v>1</v>
      </c>
      <c r="BV345" s="39">
        <v>452</v>
      </c>
      <c r="BW345" s="39">
        <f t="shared" si="30"/>
        <v>3</v>
      </c>
      <c r="BX345" s="39">
        <f>IF(COUNTIF($C$2:C345,C345)=1,1,0)</f>
        <v>1</v>
      </c>
      <c r="BY345" s="39">
        <f t="shared" si="31"/>
        <v>0</v>
      </c>
      <c r="BZ345" s="39" t="b">
        <f t="shared" si="32"/>
        <v>0</v>
      </c>
      <c r="CA345" s="39" t="b">
        <f t="array" ref="CA345">ISNUMBER(SEARCH("Touch Screen",$AI345))</f>
        <v>0</v>
      </c>
      <c r="CB345" s="39" t="b">
        <f t="array" ref="CB345">ISNUMBER(SEARCH("Occupancy Sensor",$AI345))</f>
        <v>0</v>
      </c>
      <c r="CC345" s="39" t="b">
        <f t="array" ref="CC345">ISNUMBER(SEARCH("Full Network Connectivity",$AI345))</f>
        <v>0</v>
      </c>
      <c r="CD345" s="49">
        <f t="shared" si="33"/>
        <v>40.26095999999999</v>
      </c>
      <c r="CE345" s="50">
        <f t="shared" si="35"/>
        <v>2.1</v>
      </c>
      <c r="CF345" s="39">
        <f t="shared" si="34"/>
        <v>3</v>
      </c>
      <c r="CG345" s="49">
        <f>IF($BW345=1,($Q345*'2. Monitor Criteria'!$C$4)+('2. Monitor Criteria'!$D$4*'1. Data'!$CE345)+'2. Monitor Criteria'!$C$6,IF('1. Data'!$BW345=2,($Q345*'2. Monitor Criteria'!$C$4)+('2. Monitor Criteria'!$D$4*'1. Data'!$CE345)+'2. Monitor Criteria'!$D$6,IF('1. Data'!$BW345=5,($Q345*'2. Monitor Criteria'!$C$4)+('2. Monitor Criteria'!$D$4*'1. Data'!$CE345)+'2. Monitor Criteria'!$F$6,($Q345*'2. Monitor Criteria'!$C$4)+('2. Monitor Criteria'!$D$4*'1. Data'!$CE345)+'2. Monitor Criteria'!$E$6)))</f>
        <v>46.629919999999998</v>
      </c>
      <c r="CH345" s="51">
        <f>CD345-('2. Monitor Criteria'!$D$4*CE345)</f>
        <v>31.881959999999989</v>
      </c>
      <c r="CI345" s="49">
        <f>IF($BY345=0,CH345,IF($BY345=1,CH345-('2. Monitor Criteria'!$B$10*'1. Data'!CG345),CH345-('2. Monitor Criteria'!$C$10*'1. Data'!CG345)))</f>
        <v>31.881959999999989</v>
      </c>
      <c r="CJ345" s="51">
        <f>IF($CA345=TRUE,CI345-(CG345*'2. Monitor Criteria'!$E$10),CI345)</f>
        <v>31.881959999999989</v>
      </c>
      <c r="CK345" s="51">
        <f>IF($BZ345=TRUE,CJ345-('1. Data'!CG345*'2. Monitor Criteria'!$D$10),CJ345)</f>
        <v>31.881959999999989</v>
      </c>
    </row>
    <row r="346" spans="1:89" s="39" customFormat="1" ht="15.75" customHeight="1" x14ac:dyDescent="0.2">
      <c r="A346" s="39">
        <v>453</v>
      </c>
      <c r="B346" s="46" t="s">
        <v>593</v>
      </c>
      <c r="C346" s="46" t="s">
        <v>603</v>
      </c>
      <c r="D346" s="47">
        <v>42675</v>
      </c>
      <c r="E346" s="46" t="s">
        <v>602</v>
      </c>
      <c r="F346" s="46"/>
      <c r="G346" s="46" t="s">
        <v>1307</v>
      </c>
      <c r="H346" s="46" t="s">
        <v>75</v>
      </c>
      <c r="I346" s="46" t="s">
        <v>88</v>
      </c>
      <c r="J346" s="46"/>
      <c r="K346" s="46" t="s">
        <v>77</v>
      </c>
      <c r="L346" s="46"/>
      <c r="M346" s="48">
        <v>1000</v>
      </c>
      <c r="N346" s="48">
        <v>11.7</v>
      </c>
      <c r="O346" s="48">
        <v>20.7</v>
      </c>
      <c r="P346" s="48">
        <v>23.8</v>
      </c>
      <c r="Q346" s="48">
        <v>242.04</v>
      </c>
      <c r="R346" s="48">
        <v>1.78</v>
      </c>
      <c r="S346" s="48">
        <v>1080</v>
      </c>
      <c r="T346" s="48">
        <v>1920</v>
      </c>
      <c r="U346" s="48">
        <v>2.1</v>
      </c>
      <c r="V346" s="48">
        <v>185</v>
      </c>
      <c r="W346" s="48">
        <v>60</v>
      </c>
      <c r="X346" s="48">
        <v>0.7</v>
      </c>
      <c r="Y346" s="46" t="s">
        <v>114</v>
      </c>
      <c r="Z346" s="46" t="s">
        <v>83</v>
      </c>
      <c r="AA346" s="46"/>
      <c r="AB346" s="46"/>
      <c r="AC346" s="46" t="s">
        <v>80</v>
      </c>
      <c r="AD346" s="46" t="s">
        <v>81</v>
      </c>
      <c r="AE346" s="46" t="s">
        <v>154</v>
      </c>
      <c r="AF346" s="46"/>
      <c r="AG346" s="46" t="s">
        <v>83</v>
      </c>
      <c r="AH346" s="46"/>
      <c r="AI346" s="46" t="s">
        <v>83</v>
      </c>
      <c r="AJ346" s="46" t="s">
        <v>83</v>
      </c>
      <c r="AK346" s="46" t="s">
        <v>90</v>
      </c>
      <c r="AL346" s="46"/>
      <c r="AM346" s="46" t="s">
        <v>83</v>
      </c>
      <c r="AN346" s="46" t="s">
        <v>83</v>
      </c>
      <c r="AO346" s="46" t="s">
        <v>83</v>
      </c>
      <c r="AP346" s="46" t="s">
        <v>91</v>
      </c>
      <c r="AQ346" s="46"/>
      <c r="AR346" s="46" t="s">
        <v>81</v>
      </c>
      <c r="AS346" s="46" t="s">
        <v>86</v>
      </c>
      <c r="AT346" s="46"/>
      <c r="AU346" s="48">
        <v>1</v>
      </c>
      <c r="AV346" s="46" t="s">
        <v>81</v>
      </c>
      <c r="AW346" s="46" t="s">
        <v>81</v>
      </c>
      <c r="AX346" s="48">
        <v>173.6</v>
      </c>
      <c r="AY346" s="48">
        <v>298</v>
      </c>
      <c r="AZ346" s="48">
        <v>173.6</v>
      </c>
      <c r="BA346" s="48">
        <v>201.4</v>
      </c>
      <c r="BB346" s="46"/>
      <c r="BC346" s="46"/>
      <c r="BD346" s="48">
        <v>14.77</v>
      </c>
      <c r="BE346" s="46"/>
      <c r="BF346" s="48">
        <v>0.23</v>
      </c>
      <c r="BG346" s="48">
        <v>0.16</v>
      </c>
      <c r="BH346" s="48">
        <v>0.5</v>
      </c>
      <c r="BI346" s="48">
        <v>0.19</v>
      </c>
      <c r="BJ346" s="48">
        <v>46.61</v>
      </c>
      <c r="BK346" s="48">
        <v>46.61</v>
      </c>
      <c r="BL346" s="48">
        <v>54.12</v>
      </c>
      <c r="BM346" s="46"/>
      <c r="BN346" s="46"/>
      <c r="BO346" s="48">
        <v>0.26</v>
      </c>
      <c r="BP346" s="48">
        <v>0.3</v>
      </c>
      <c r="BQ346" s="48">
        <v>0.25</v>
      </c>
      <c r="BR346" s="48">
        <v>15.03</v>
      </c>
      <c r="BS346" s="48">
        <v>47.81</v>
      </c>
      <c r="BT346" s="46"/>
      <c r="BU346" s="48">
        <v>1</v>
      </c>
      <c r="BV346" s="39">
        <v>453</v>
      </c>
      <c r="BW346" s="39">
        <f t="shared" si="30"/>
        <v>3</v>
      </c>
      <c r="BX346" s="39">
        <f>IF(COUNTIF($C$2:C346,C346)=1,1,0)</f>
        <v>1</v>
      </c>
      <c r="BY346" s="39">
        <f t="shared" si="31"/>
        <v>0</v>
      </c>
      <c r="BZ346" s="39" t="b">
        <f t="shared" si="32"/>
        <v>0</v>
      </c>
      <c r="CA346" s="39" t="b">
        <f t="array" ref="CA346">ISNUMBER(SEARCH("Touch Screen",$AI346))</f>
        <v>0</v>
      </c>
      <c r="CB346" s="39" t="b">
        <f t="array" ref="CB346">ISNUMBER(SEARCH("Occupancy Sensor",$AI346))</f>
        <v>0</v>
      </c>
      <c r="CC346" s="39" t="b">
        <f t="array" ref="CC346">ISNUMBER(SEARCH("Full Network Connectivity",$AI346))</f>
        <v>0</v>
      </c>
      <c r="CD346" s="49">
        <f t="shared" si="33"/>
        <v>46.594439999999992</v>
      </c>
      <c r="CE346" s="50">
        <f t="shared" si="35"/>
        <v>2.1</v>
      </c>
      <c r="CF346" s="39">
        <f t="shared" si="34"/>
        <v>3</v>
      </c>
      <c r="CG346" s="49">
        <f>IF($BW346=1,($Q346*'2. Monitor Criteria'!$C$4)+('2. Monitor Criteria'!$D$4*'1. Data'!$CE346)+'2. Monitor Criteria'!$C$6,IF('1. Data'!$BW346=2,($Q346*'2. Monitor Criteria'!$C$4)+('2. Monitor Criteria'!$D$4*'1. Data'!$CE346)+'2. Monitor Criteria'!$D$6,IF('1. Data'!$BW346=5,($Q346*'2. Monitor Criteria'!$C$4)+('2. Monitor Criteria'!$D$4*'1. Data'!$CE346)+'2. Monitor Criteria'!$F$6,($Q346*'2. Monitor Criteria'!$C$4)+('2. Monitor Criteria'!$D$4*'1. Data'!$CE346)+'2. Monitor Criteria'!$E$6)))</f>
        <v>46.629919999999998</v>
      </c>
      <c r="CH346" s="51">
        <f>CD346-('2. Monitor Criteria'!$D$4*CE346)</f>
        <v>38.215439999999987</v>
      </c>
      <c r="CI346" s="49">
        <f>IF($BY346=0,CH346,IF($BY346=1,CH346-('2. Monitor Criteria'!$B$10*'1. Data'!CG346),CH346-('2. Monitor Criteria'!$C$10*'1. Data'!CG346)))</f>
        <v>38.215439999999987</v>
      </c>
      <c r="CJ346" s="51">
        <f>IF($CA346=TRUE,CI346-(CG346*'2. Monitor Criteria'!$E$10),CI346)</f>
        <v>38.215439999999987</v>
      </c>
      <c r="CK346" s="51">
        <f>IF($BZ346=TRUE,CJ346-('1. Data'!CG346*'2. Monitor Criteria'!$D$10),CJ346)</f>
        <v>38.215439999999987</v>
      </c>
    </row>
    <row r="347" spans="1:89" s="39" customFormat="1" ht="15.75" customHeight="1" x14ac:dyDescent="0.2">
      <c r="A347" s="39">
        <v>455</v>
      </c>
      <c r="B347" s="46" t="s">
        <v>593</v>
      </c>
      <c r="C347" s="46" t="s">
        <v>604</v>
      </c>
      <c r="D347" s="47">
        <v>42614</v>
      </c>
      <c r="E347" s="46" t="s">
        <v>602</v>
      </c>
      <c r="F347" s="46"/>
      <c r="G347" s="46" t="s">
        <v>1307</v>
      </c>
      <c r="H347" s="46" t="s">
        <v>75</v>
      </c>
      <c r="I347" s="46" t="s">
        <v>88</v>
      </c>
      <c r="J347" s="46"/>
      <c r="K347" s="46" t="s">
        <v>77</v>
      </c>
      <c r="L347" s="46"/>
      <c r="M347" s="48">
        <v>1000</v>
      </c>
      <c r="N347" s="48">
        <v>11.7</v>
      </c>
      <c r="O347" s="48">
        <v>20.7</v>
      </c>
      <c r="P347" s="48">
        <v>23.8</v>
      </c>
      <c r="Q347" s="48">
        <v>242.04</v>
      </c>
      <c r="R347" s="48">
        <v>1.78</v>
      </c>
      <c r="S347" s="48">
        <v>1440</v>
      </c>
      <c r="T347" s="48">
        <v>2560</v>
      </c>
      <c r="U347" s="48">
        <v>3.7</v>
      </c>
      <c r="V347" s="48">
        <v>247</v>
      </c>
      <c r="W347" s="48">
        <v>60</v>
      </c>
      <c r="X347" s="48">
        <v>0.7</v>
      </c>
      <c r="Y347" s="46" t="s">
        <v>114</v>
      </c>
      <c r="Z347" s="46" t="s">
        <v>83</v>
      </c>
      <c r="AA347" s="46"/>
      <c r="AB347" s="46"/>
      <c r="AC347" s="46" t="s">
        <v>80</v>
      </c>
      <c r="AD347" s="46" t="s">
        <v>81</v>
      </c>
      <c r="AE347" s="46" t="s">
        <v>239</v>
      </c>
      <c r="AF347" s="46"/>
      <c r="AG347" s="46" t="s">
        <v>83</v>
      </c>
      <c r="AH347" s="46"/>
      <c r="AI347" s="46" t="s">
        <v>83</v>
      </c>
      <c r="AJ347" s="46" t="s">
        <v>83</v>
      </c>
      <c r="AK347" s="46" t="s">
        <v>84</v>
      </c>
      <c r="AL347" s="46"/>
      <c r="AM347" s="46" t="s">
        <v>83</v>
      </c>
      <c r="AN347" s="46" t="s">
        <v>83</v>
      </c>
      <c r="AO347" s="46" t="s">
        <v>83</v>
      </c>
      <c r="AP347" s="46" t="s">
        <v>91</v>
      </c>
      <c r="AQ347" s="46"/>
      <c r="AR347" s="46" t="s">
        <v>81</v>
      </c>
      <c r="AS347" s="46" t="s">
        <v>86</v>
      </c>
      <c r="AT347" s="46"/>
      <c r="AU347" s="48">
        <v>1</v>
      </c>
      <c r="AV347" s="46" t="s">
        <v>81</v>
      </c>
      <c r="AW347" s="46" t="s">
        <v>81</v>
      </c>
      <c r="AX347" s="48">
        <v>419.5</v>
      </c>
      <c r="AY347" s="48">
        <v>419.5</v>
      </c>
      <c r="AZ347" s="48">
        <v>345.4</v>
      </c>
      <c r="BA347" s="48">
        <v>200.6</v>
      </c>
      <c r="BB347" s="46"/>
      <c r="BC347" s="46"/>
      <c r="BD347" s="48">
        <v>15.99</v>
      </c>
      <c r="BE347" s="46"/>
      <c r="BF347" s="48">
        <v>0.23</v>
      </c>
      <c r="BG347" s="48">
        <v>0.16</v>
      </c>
      <c r="BH347" s="48">
        <v>0.5</v>
      </c>
      <c r="BI347" s="48">
        <v>0.22</v>
      </c>
      <c r="BJ347" s="48">
        <v>50.33</v>
      </c>
      <c r="BK347" s="48">
        <v>50.33</v>
      </c>
      <c r="BL347" s="48">
        <v>64</v>
      </c>
      <c r="BM347" s="46"/>
      <c r="BN347" s="46"/>
      <c r="BO347" s="48">
        <v>0.28999999999999998</v>
      </c>
      <c r="BP347" s="48">
        <v>0.3</v>
      </c>
      <c r="BQ347" s="48">
        <v>0.25</v>
      </c>
      <c r="BR347" s="48">
        <v>16.190000000000001</v>
      </c>
      <c r="BS347" s="48">
        <v>51.35</v>
      </c>
      <c r="BT347" s="46"/>
      <c r="BU347" s="48">
        <v>1</v>
      </c>
      <c r="BV347" s="39">
        <v>455</v>
      </c>
      <c r="BW347" s="39">
        <f t="shared" si="30"/>
        <v>3</v>
      </c>
      <c r="BX347" s="39">
        <f>IF(COUNTIF($C$2:C347,C347)=1,1,0)</f>
        <v>1</v>
      </c>
      <c r="BY347" s="39">
        <f t="shared" si="31"/>
        <v>0</v>
      </c>
      <c r="BZ347" s="39" t="b">
        <f t="shared" si="32"/>
        <v>0</v>
      </c>
      <c r="CA347" s="39" t="b">
        <f t="array" ref="CA347">ISNUMBER(SEARCH("Touch Screen",$AI347))</f>
        <v>0</v>
      </c>
      <c r="CB347" s="39" t="b">
        <f t="array" ref="CB347">ISNUMBER(SEARCH("Occupancy Sensor",$AI347))</f>
        <v>0</v>
      </c>
      <c r="CC347" s="39" t="b">
        <f t="array" ref="CC347">ISNUMBER(SEARCH("Full Network Connectivity",$AI347))</f>
        <v>0</v>
      </c>
      <c r="CD347" s="49">
        <f t="shared" si="33"/>
        <v>50.334959999999995</v>
      </c>
      <c r="CE347" s="50">
        <f t="shared" si="35"/>
        <v>3.7</v>
      </c>
      <c r="CF347" s="39">
        <f t="shared" si="34"/>
        <v>3</v>
      </c>
      <c r="CG347" s="49">
        <f>IF($BW347=1,($Q347*'2. Monitor Criteria'!$C$4)+('2. Monitor Criteria'!$D$4*'1. Data'!$CE347)+'2. Monitor Criteria'!$C$6,IF('1. Data'!$BW347=2,($Q347*'2. Monitor Criteria'!$C$4)+('2. Monitor Criteria'!$D$4*'1. Data'!$CE347)+'2. Monitor Criteria'!$D$6,IF('1. Data'!$BW347=5,($Q347*'2. Monitor Criteria'!$C$4)+('2. Monitor Criteria'!$D$4*'1. Data'!$CE347)+'2. Monitor Criteria'!$F$6,($Q347*'2. Monitor Criteria'!$C$4)+('2. Monitor Criteria'!$D$4*'1. Data'!$CE347)+'2. Monitor Criteria'!$E$6)))</f>
        <v>53.013919999999999</v>
      </c>
      <c r="CH347" s="51">
        <f>CD347-('2. Monitor Criteria'!$D$4*CE347)</f>
        <v>35.57195999999999</v>
      </c>
      <c r="CI347" s="49">
        <f>IF($BY347=0,CH347,IF($BY347=1,CH347-('2. Monitor Criteria'!$B$10*'1. Data'!CG347),CH347-('2. Monitor Criteria'!$C$10*'1. Data'!CG347)))</f>
        <v>35.57195999999999</v>
      </c>
      <c r="CJ347" s="51">
        <f>IF($CA347=TRUE,CI347-(CG347*'2. Monitor Criteria'!$E$10),CI347)</f>
        <v>35.57195999999999</v>
      </c>
      <c r="CK347" s="51">
        <f>IF($BZ347=TRUE,CJ347-('1. Data'!CG347*'2. Monitor Criteria'!$D$10),CJ347)</f>
        <v>35.57195999999999</v>
      </c>
    </row>
    <row r="348" spans="1:89" s="39" customFormat="1" ht="15.75" customHeight="1" x14ac:dyDescent="0.2">
      <c r="A348" s="39">
        <v>456</v>
      </c>
      <c r="B348" s="46" t="s">
        <v>593</v>
      </c>
      <c r="C348" s="46" t="s">
        <v>1375</v>
      </c>
      <c r="D348" s="47">
        <v>42891</v>
      </c>
      <c r="E348" s="46" t="s">
        <v>602</v>
      </c>
      <c r="F348" s="46"/>
      <c r="G348" s="46" t="s">
        <v>1309</v>
      </c>
      <c r="H348" s="46" t="s">
        <v>75</v>
      </c>
      <c r="I348" s="46" t="s">
        <v>88</v>
      </c>
      <c r="J348" s="46"/>
      <c r="K348" s="46" t="s">
        <v>77</v>
      </c>
      <c r="L348" s="46"/>
      <c r="M348" s="48">
        <v>1000</v>
      </c>
      <c r="N348" s="48">
        <v>10.1</v>
      </c>
      <c r="O348" s="48">
        <v>18</v>
      </c>
      <c r="P348" s="48">
        <v>20.7</v>
      </c>
      <c r="Q348" s="48">
        <v>183.09</v>
      </c>
      <c r="R348" s="48">
        <v>1.78</v>
      </c>
      <c r="S348" s="48">
        <v>1080</v>
      </c>
      <c r="T348" s="48">
        <v>1920</v>
      </c>
      <c r="U348" s="48">
        <v>2.1</v>
      </c>
      <c r="V348" s="48">
        <v>213</v>
      </c>
      <c r="W348" s="48">
        <v>60</v>
      </c>
      <c r="X348" s="48">
        <v>0.7</v>
      </c>
      <c r="Y348" s="46" t="s">
        <v>114</v>
      </c>
      <c r="Z348" s="46" t="s">
        <v>83</v>
      </c>
      <c r="AA348" s="46"/>
      <c r="AB348" s="46"/>
      <c r="AC348" s="46" t="s">
        <v>81</v>
      </c>
      <c r="AD348" s="46" t="s">
        <v>81</v>
      </c>
      <c r="AE348" s="46" t="s">
        <v>93</v>
      </c>
      <c r="AF348" s="46"/>
      <c r="AG348" s="46" t="s">
        <v>83</v>
      </c>
      <c r="AH348" s="46"/>
      <c r="AI348" s="46" t="s">
        <v>83</v>
      </c>
      <c r="AJ348" s="46" t="s">
        <v>83</v>
      </c>
      <c r="AK348" s="46" t="s">
        <v>94</v>
      </c>
      <c r="AL348" s="46"/>
      <c r="AM348" s="46" t="s">
        <v>83</v>
      </c>
      <c r="AN348" s="46" t="s">
        <v>83</v>
      </c>
      <c r="AO348" s="46" t="s">
        <v>83</v>
      </c>
      <c r="AP348" s="46" t="s">
        <v>91</v>
      </c>
      <c r="AQ348" s="46"/>
      <c r="AR348" s="46" t="s">
        <v>81</v>
      </c>
      <c r="AS348" s="46" t="s">
        <v>86</v>
      </c>
      <c r="AT348" s="46"/>
      <c r="AU348" s="48">
        <v>1</v>
      </c>
      <c r="AV348" s="46" t="s">
        <v>81</v>
      </c>
      <c r="AW348" s="46" t="s">
        <v>81</v>
      </c>
      <c r="AX348" s="48">
        <v>276.8</v>
      </c>
      <c r="AY348" s="48">
        <v>276.8</v>
      </c>
      <c r="AZ348" s="48">
        <v>225.8</v>
      </c>
      <c r="BA348" s="48">
        <v>201</v>
      </c>
      <c r="BB348" s="46"/>
      <c r="BC348" s="46"/>
      <c r="BD348" s="48">
        <v>12.99</v>
      </c>
      <c r="BE348" s="46"/>
      <c r="BF348" s="48">
        <v>0.2</v>
      </c>
      <c r="BG348" s="48">
        <v>0.16</v>
      </c>
      <c r="BH348" s="48">
        <v>0.5</v>
      </c>
      <c r="BI348" s="48">
        <v>0.17</v>
      </c>
      <c r="BJ348" s="48">
        <v>40.96</v>
      </c>
      <c r="BK348" s="48">
        <v>40.96</v>
      </c>
      <c r="BL348" s="48">
        <v>49.9</v>
      </c>
      <c r="BM348" s="46"/>
      <c r="BN348" s="46"/>
      <c r="BO348" s="48">
        <v>0.22</v>
      </c>
      <c r="BP348" s="48">
        <v>0.25</v>
      </c>
      <c r="BQ348" s="48">
        <v>0.25</v>
      </c>
      <c r="BR348" s="48">
        <v>12.95</v>
      </c>
      <c r="BS348" s="48">
        <v>41.14</v>
      </c>
      <c r="BT348" s="46"/>
      <c r="BU348" s="48">
        <v>1</v>
      </c>
      <c r="BV348" s="39">
        <v>456</v>
      </c>
      <c r="BW348" s="39">
        <f t="shared" si="30"/>
        <v>2</v>
      </c>
      <c r="BX348" s="39">
        <f>IF(COUNTIF($C$2:C348,C348)=1,1,0)</f>
        <v>1</v>
      </c>
      <c r="BY348" s="39">
        <f t="shared" si="31"/>
        <v>0</v>
      </c>
      <c r="BZ348" s="39" t="b">
        <f t="shared" si="32"/>
        <v>0</v>
      </c>
      <c r="CA348" s="39" t="b">
        <f t="array" ref="CA348">ISNUMBER(SEARCH("Touch Screen",$AI348))</f>
        <v>0</v>
      </c>
      <c r="CB348" s="39" t="b">
        <f t="array" ref="CB348">ISNUMBER(SEARCH("Occupancy Sensor",$AI348))</f>
        <v>0</v>
      </c>
      <c r="CC348" s="39" t="b">
        <f t="array" ref="CC348">ISNUMBER(SEARCH("Full Network Connectivity",$AI348))</f>
        <v>0</v>
      </c>
      <c r="CD348" s="49">
        <f t="shared" si="33"/>
        <v>40.966139999999996</v>
      </c>
      <c r="CE348" s="50">
        <f t="shared" si="35"/>
        <v>2.1</v>
      </c>
      <c r="CF348" s="39">
        <f t="shared" si="34"/>
        <v>2</v>
      </c>
      <c r="CG348" s="49">
        <f>IF($BW348=1,($Q348*'2. Monitor Criteria'!$C$4)+('2. Monitor Criteria'!$D$4*'1. Data'!$CE348)+'2. Monitor Criteria'!$C$6,IF('1. Data'!$BW348=2,($Q348*'2. Monitor Criteria'!$C$4)+('2. Monitor Criteria'!$D$4*'1. Data'!$CE348)+'2. Monitor Criteria'!$D$6,IF('1. Data'!$BW348=5,($Q348*'2. Monitor Criteria'!$C$4)+('2. Monitor Criteria'!$D$4*'1. Data'!$CE348)+'2. Monitor Criteria'!$F$6,($Q348*'2. Monitor Criteria'!$C$4)+('2. Monitor Criteria'!$D$4*'1. Data'!$CE348)+'2. Monitor Criteria'!$E$6)))</f>
        <v>40.90907</v>
      </c>
      <c r="CH348" s="51">
        <f>CD348-('2. Monitor Criteria'!$D$4*CE348)</f>
        <v>32.587139999999991</v>
      </c>
      <c r="CI348" s="49">
        <f>IF($BY348=0,CH348,IF($BY348=1,CH348-('2. Monitor Criteria'!$B$10*'1. Data'!CG348),CH348-('2. Monitor Criteria'!$C$10*'1. Data'!CG348)))</f>
        <v>32.587139999999991</v>
      </c>
      <c r="CJ348" s="51">
        <f>IF($CA348=TRUE,CI348-(CG348*'2. Monitor Criteria'!$E$10),CI348)</f>
        <v>32.587139999999991</v>
      </c>
      <c r="CK348" s="51">
        <f>IF($BZ348=TRUE,CJ348-('1. Data'!CG348*'2. Monitor Criteria'!$D$10),CJ348)</f>
        <v>32.587139999999991</v>
      </c>
    </row>
    <row r="349" spans="1:89" s="39" customFormat="1" ht="15.75" customHeight="1" x14ac:dyDescent="0.2">
      <c r="A349" s="39">
        <v>457</v>
      </c>
      <c r="B349" s="46" t="s">
        <v>593</v>
      </c>
      <c r="C349" s="46" t="s">
        <v>1222</v>
      </c>
      <c r="D349" s="47">
        <v>42872</v>
      </c>
      <c r="E349" s="46" t="s">
        <v>602</v>
      </c>
      <c r="F349" s="46"/>
      <c r="G349" s="46" t="s">
        <v>1309</v>
      </c>
      <c r="H349" s="46" t="s">
        <v>75</v>
      </c>
      <c r="I349" s="46" t="s">
        <v>88</v>
      </c>
      <c r="J349" s="46"/>
      <c r="K349" s="46" t="s">
        <v>77</v>
      </c>
      <c r="L349" s="46"/>
      <c r="M349" s="48">
        <v>1000</v>
      </c>
      <c r="N349" s="48">
        <v>11.7</v>
      </c>
      <c r="O349" s="48">
        <v>20.7</v>
      </c>
      <c r="P349" s="48">
        <v>23.8</v>
      </c>
      <c r="Q349" s="48">
        <v>242.04</v>
      </c>
      <c r="R349" s="48">
        <v>1.78</v>
      </c>
      <c r="S349" s="48">
        <v>1080</v>
      </c>
      <c r="T349" s="48">
        <v>1920</v>
      </c>
      <c r="U349" s="48">
        <v>2.1</v>
      </c>
      <c r="V349" s="48">
        <v>185</v>
      </c>
      <c r="W349" s="48">
        <v>60</v>
      </c>
      <c r="X349" s="48">
        <v>0.7</v>
      </c>
      <c r="Y349" s="46" t="s">
        <v>114</v>
      </c>
      <c r="Z349" s="46" t="s">
        <v>83</v>
      </c>
      <c r="AA349" s="46"/>
      <c r="AB349" s="46"/>
      <c r="AC349" s="46" t="s">
        <v>81</v>
      </c>
      <c r="AD349" s="46" t="s">
        <v>81</v>
      </c>
      <c r="AE349" s="46" t="s">
        <v>355</v>
      </c>
      <c r="AF349" s="46"/>
      <c r="AG349" s="46" t="s">
        <v>83</v>
      </c>
      <c r="AH349" s="46"/>
      <c r="AI349" s="46" t="s">
        <v>83</v>
      </c>
      <c r="AJ349" s="46" t="s">
        <v>83</v>
      </c>
      <c r="AK349" s="46" t="s">
        <v>84</v>
      </c>
      <c r="AL349" s="46"/>
      <c r="AM349" s="46" t="s">
        <v>83</v>
      </c>
      <c r="AN349" s="46" t="s">
        <v>83</v>
      </c>
      <c r="AO349" s="46" t="s">
        <v>83</v>
      </c>
      <c r="AP349" s="46" t="s">
        <v>91</v>
      </c>
      <c r="AQ349" s="46"/>
      <c r="AR349" s="46" t="s">
        <v>81</v>
      </c>
      <c r="AS349" s="46" t="s">
        <v>86</v>
      </c>
      <c r="AT349" s="46"/>
      <c r="AU349" s="48">
        <v>1</v>
      </c>
      <c r="AV349" s="46" t="s">
        <v>81</v>
      </c>
      <c r="AW349" s="46" t="s">
        <v>81</v>
      </c>
      <c r="AX349" s="48">
        <v>265.10000000000002</v>
      </c>
      <c r="AY349" s="48">
        <v>265.10000000000002</v>
      </c>
      <c r="AZ349" s="48">
        <v>216.5</v>
      </c>
      <c r="BA349" s="48">
        <v>201.5</v>
      </c>
      <c r="BB349" s="46"/>
      <c r="BC349" s="46"/>
      <c r="BD349" s="48">
        <v>13.1</v>
      </c>
      <c r="BE349" s="46"/>
      <c r="BF349" s="48">
        <v>0.53</v>
      </c>
      <c r="BG349" s="48">
        <v>0.16</v>
      </c>
      <c r="BH349" s="48">
        <v>0.5</v>
      </c>
      <c r="BI349" s="48">
        <v>0.25</v>
      </c>
      <c r="BJ349" s="48">
        <v>43.15</v>
      </c>
      <c r="BK349" s="48">
        <v>43.15</v>
      </c>
      <c r="BL349" s="48">
        <v>54.1</v>
      </c>
      <c r="BM349" s="46"/>
      <c r="BN349" s="46"/>
      <c r="BO349" s="48">
        <v>0.33</v>
      </c>
      <c r="BP349" s="48">
        <v>0.6</v>
      </c>
      <c r="BQ349" s="48">
        <v>0.25</v>
      </c>
      <c r="BR349" s="48">
        <v>13.14</v>
      </c>
      <c r="BS349" s="48">
        <v>43.73</v>
      </c>
      <c r="BT349" s="46"/>
      <c r="BU349" s="48">
        <v>1</v>
      </c>
      <c r="BV349" s="39">
        <v>457</v>
      </c>
      <c r="BW349" s="39">
        <f t="shared" si="30"/>
        <v>3</v>
      </c>
      <c r="BX349" s="39">
        <f>IF(COUNTIF($C$2:C349,C349)=1,1,0)</f>
        <v>1</v>
      </c>
      <c r="BY349" s="39">
        <f t="shared" si="31"/>
        <v>0</v>
      </c>
      <c r="BZ349" s="39" t="b">
        <f t="shared" si="32"/>
        <v>0</v>
      </c>
      <c r="CA349" s="39" t="b">
        <f t="array" ref="CA349">ISNUMBER(SEARCH("Touch Screen",$AI349))</f>
        <v>0</v>
      </c>
      <c r="CB349" s="39" t="b">
        <f t="array" ref="CB349">ISNUMBER(SEARCH("Occupancy Sensor",$AI349))</f>
        <v>0</v>
      </c>
      <c r="CC349" s="39" t="b">
        <f t="array" ref="CC349">ISNUMBER(SEARCH("Full Network Connectivity",$AI349))</f>
        <v>0</v>
      </c>
      <c r="CD349" s="49">
        <f t="shared" si="33"/>
        <v>43.18242</v>
      </c>
      <c r="CE349" s="50">
        <f t="shared" si="35"/>
        <v>2.1</v>
      </c>
      <c r="CF349" s="39">
        <f t="shared" si="34"/>
        <v>3</v>
      </c>
      <c r="CG349" s="49">
        <f>IF($BW349=1,($Q349*'2. Monitor Criteria'!$C$4)+('2. Monitor Criteria'!$D$4*'1. Data'!$CE349)+'2. Monitor Criteria'!$C$6,IF('1. Data'!$BW349=2,($Q349*'2. Monitor Criteria'!$C$4)+('2. Monitor Criteria'!$D$4*'1. Data'!$CE349)+'2. Monitor Criteria'!$D$6,IF('1. Data'!$BW349=5,($Q349*'2. Monitor Criteria'!$C$4)+('2. Monitor Criteria'!$D$4*'1. Data'!$CE349)+'2. Monitor Criteria'!$F$6,($Q349*'2. Monitor Criteria'!$C$4)+('2. Monitor Criteria'!$D$4*'1. Data'!$CE349)+'2. Monitor Criteria'!$E$6)))</f>
        <v>46.629919999999998</v>
      </c>
      <c r="CH349" s="51">
        <f>CD349-('2. Monitor Criteria'!$D$4*CE349)</f>
        <v>34.803420000000003</v>
      </c>
      <c r="CI349" s="49">
        <f>IF($BY349=0,CH349,IF($BY349=1,CH349-('2. Monitor Criteria'!$B$10*'1. Data'!CG349),CH349-('2. Monitor Criteria'!$C$10*'1. Data'!CG349)))</f>
        <v>34.803420000000003</v>
      </c>
      <c r="CJ349" s="51">
        <f>IF($CA349=TRUE,CI349-(CG349*'2. Monitor Criteria'!$E$10),CI349)</f>
        <v>34.803420000000003</v>
      </c>
      <c r="CK349" s="51">
        <f>IF($BZ349=TRUE,CJ349-('1. Data'!CG349*'2. Monitor Criteria'!$D$10),CJ349)</f>
        <v>34.803420000000003</v>
      </c>
    </row>
    <row r="350" spans="1:89" s="39" customFormat="1" ht="15.75" customHeight="1" x14ac:dyDescent="0.2">
      <c r="A350" s="39">
        <v>458</v>
      </c>
      <c r="B350" s="46" t="s">
        <v>593</v>
      </c>
      <c r="C350" s="46" t="s">
        <v>605</v>
      </c>
      <c r="D350" s="47">
        <v>42540</v>
      </c>
      <c r="E350" s="46" t="s">
        <v>74</v>
      </c>
      <c r="F350" s="46"/>
      <c r="G350" s="46" t="s">
        <v>1307</v>
      </c>
      <c r="H350" s="46" t="s">
        <v>75</v>
      </c>
      <c r="I350" s="46" t="s">
        <v>88</v>
      </c>
      <c r="J350" s="46"/>
      <c r="K350" s="46" t="s">
        <v>77</v>
      </c>
      <c r="L350" s="46"/>
      <c r="M350" s="48">
        <v>1000</v>
      </c>
      <c r="N350" s="48">
        <v>9.3000000000000007</v>
      </c>
      <c r="O350" s="48">
        <v>17.100000000000001</v>
      </c>
      <c r="P350" s="48">
        <v>19.5</v>
      </c>
      <c r="Q350" s="48">
        <v>162.47999999999999</v>
      </c>
      <c r="R350" s="48">
        <v>1.78</v>
      </c>
      <c r="S350" s="48">
        <v>900</v>
      </c>
      <c r="T350" s="48">
        <v>1600</v>
      </c>
      <c r="U350" s="48">
        <v>1.4</v>
      </c>
      <c r="V350" s="48">
        <v>8863</v>
      </c>
      <c r="W350" s="48">
        <v>60</v>
      </c>
      <c r="X350" s="48">
        <v>0.3</v>
      </c>
      <c r="Y350" s="46" t="s">
        <v>83</v>
      </c>
      <c r="Z350" s="46" t="s">
        <v>83</v>
      </c>
      <c r="AA350" s="46"/>
      <c r="AB350" s="46"/>
      <c r="AC350" s="46" t="s">
        <v>81</v>
      </c>
      <c r="AD350" s="46" t="s">
        <v>81</v>
      </c>
      <c r="AE350" s="46" t="s">
        <v>195</v>
      </c>
      <c r="AF350" s="46"/>
      <c r="AG350" s="46" t="s">
        <v>83</v>
      </c>
      <c r="AH350" s="46"/>
      <c r="AI350" s="46" t="s">
        <v>83</v>
      </c>
      <c r="AJ350" s="46" t="s">
        <v>83</v>
      </c>
      <c r="AK350" s="46" t="s">
        <v>195</v>
      </c>
      <c r="AL350" s="46"/>
      <c r="AM350" s="46" t="s">
        <v>83</v>
      </c>
      <c r="AN350" s="46" t="s">
        <v>83</v>
      </c>
      <c r="AO350" s="46" t="s">
        <v>83</v>
      </c>
      <c r="AP350" s="46" t="s">
        <v>91</v>
      </c>
      <c r="AQ350" s="46"/>
      <c r="AR350" s="46" t="s">
        <v>81</v>
      </c>
      <c r="AS350" s="46" t="s">
        <v>86</v>
      </c>
      <c r="AT350" s="46"/>
      <c r="AU350" s="48">
        <v>5</v>
      </c>
      <c r="AV350" s="46" t="s">
        <v>81</v>
      </c>
      <c r="AW350" s="46" t="s">
        <v>81</v>
      </c>
      <c r="AX350" s="48">
        <v>250</v>
      </c>
      <c r="AY350" s="48">
        <v>232.5</v>
      </c>
      <c r="AZ350" s="48">
        <v>191.9</v>
      </c>
      <c r="BA350" s="48">
        <v>200</v>
      </c>
      <c r="BB350" s="46"/>
      <c r="BC350" s="46"/>
      <c r="BD350" s="48">
        <v>12.43</v>
      </c>
      <c r="BE350" s="46"/>
      <c r="BF350" s="48">
        <v>0.19</v>
      </c>
      <c r="BG350" s="48">
        <v>0</v>
      </c>
      <c r="BH350" s="46"/>
      <c r="BI350" s="48">
        <v>0.11</v>
      </c>
      <c r="BJ350" s="48">
        <v>39.19</v>
      </c>
      <c r="BK350" s="48">
        <v>39.19</v>
      </c>
      <c r="BL350" s="48">
        <v>42.4</v>
      </c>
      <c r="BM350" s="46"/>
      <c r="BN350" s="46"/>
      <c r="BO350" s="48">
        <v>0.19</v>
      </c>
      <c r="BP350" s="48">
        <v>0.22</v>
      </c>
      <c r="BQ350" s="48">
        <v>0</v>
      </c>
      <c r="BR350" s="48">
        <v>11.52</v>
      </c>
      <c r="BS350" s="48">
        <v>36.57</v>
      </c>
      <c r="BT350" s="46"/>
      <c r="BU350" s="48">
        <v>0</v>
      </c>
      <c r="BV350" s="39">
        <v>458</v>
      </c>
      <c r="BW350" s="39">
        <f t="shared" si="30"/>
        <v>1</v>
      </c>
      <c r="BX350" s="39">
        <f>IF(COUNTIF($C$2:C350,C350)=1,1,0)</f>
        <v>1</v>
      </c>
      <c r="BY350" s="39">
        <f t="shared" si="31"/>
        <v>0</v>
      </c>
      <c r="BZ350" s="39" t="b">
        <f t="shared" si="32"/>
        <v>0</v>
      </c>
      <c r="CA350" s="39" t="b">
        <f t="array" ref="CA350">ISNUMBER(SEARCH("Touch Screen",$AI350))</f>
        <v>0</v>
      </c>
      <c r="CB350" s="39" t="b">
        <f t="array" ref="CB350">ISNUMBER(SEARCH("Occupancy Sensor",$AI350))</f>
        <v>0</v>
      </c>
      <c r="CC350" s="39" t="b">
        <f t="array" ref="CC350">ISNUMBER(SEARCH("Full Network Connectivity",$AI350))</f>
        <v>0</v>
      </c>
      <c r="CD350" s="49">
        <f t="shared" si="33"/>
        <v>39.192239999999991</v>
      </c>
      <c r="CE350" s="50">
        <f t="shared" si="35"/>
        <v>1.4</v>
      </c>
      <c r="CF350" s="39">
        <f t="shared" si="34"/>
        <v>1</v>
      </c>
      <c r="CG350" s="49">
        <f>IF($BW350=1,($Q350*'2. Monitor Criteria'!$C$4)+('2. Monitor Criteria'!$D$4*'1. Data'!$CE350)+'2. Monitor Criteria'!$C$6,IF('1. Data'!$BW350=2,($Q350*'2. Monitor Criteria'!$C$4)+('2. Monitor Criteria'!$D$4*'1. Data'!$CE350)+'2. Monitor Criteria'!$D$6,IF('1. Data'!$BW350=5,($Q350*'2. Monitor Criteria'!$C$4)+('2. Monitor Criteria'!$D$4*'1. Data'!$CE350)+'2. Monitor Criteria'!$F$6,($Q350*'2. Monitor Criteria'!$C$4)+('2. Monitor Criteria'!$D$4*'1. Data'!$CE350)+'2. Monitor Criteria'!$E$6)))</f>
        <v>34.351039999999998</v>
      </c>
      <c r="CH350" s="51">
        <f>CD350-('2. Monitor Criteria'!$D$4*CE350)</f>
        <v>33.606239999999993</v>
      </c>
      <c r="CI350" s="49">
        <f>IF($BY350=0,CH350,IF($BY350=1,CH350-('2. Monitor Criteria'!$B$10*'1. Data'!CG350),CH350-('2. Monitor Criteria'!$C$10*'1. Data'!CG350)))</f>
        <v>33.606239999999993</v>
      </c>
      <c r="CJ350" s="51">
        <f>IF($CA350=TRUE,CI350-(CG350*'2. Monitor Criteria'!$E$10),CI350)</f>
        <v>33.606239999999993</v>
      </c>
      <c r="CK350" s="51">
        <f>IF($BZ350=TRUE,CJ350-('1. Data'!CG350*'2. Monitor Criteria'!$D$10),CJ350)</f>
        <v>33.606239999999993</v>
      </c>
    </row>
    <row r="351" spans="1:89" s="39" customFormat="1" ht="15.75" customHeight="1" x14ac:dyDescent="0.2">
      <c r="A351" s="39">
        <v>459</v>
      </c>
      <c r="B351" s="46" t="s">
        <v>593</v>
      </c>
      <c r="C351" s="46" t="s">
        <v>606</v>
      </c>
      <c r="D351" s="47">
        <v>42522</v>
      </c>
      <c r="E351" s="46" t="s">
        <v>74</v>
      </c>
      <c r="F351" s="46"/>
      <c r="G351" s="46" t="s">
        <v>1307</v>
      </c>
      <c r="H351" s="46" t="s">
        <v>75</v>
      </c>
      <c r="I351" s="46" t="s">
        <v>88</v>
      </c>
      <c r="J351" s="46"/>
      <c r="K351" s="46" t="s">
        <v>77</v>
      </c>
      <c r="L351" s="46"/>
      <c r="M351" s="48">
        <v>1000</v>
      </c>
      <c r="N351" s="48">
        <v>10.5</v>
      </c>
      <c r="O351" s="48">
        <v>18.7</v>
      </c>
      <c r="P351" s="48">
        <v>21.5</v>
      </c>
      <c r="Q351" s="48">
        <v>197.52</v>
      </c>
      <c r="R351" s="48">
        <v>1.78</v>
      </c>
      <c r="S351" s="48">
        <v>1080</v>
      </c>
      <c r="T351" s="48">
        <v>1920</v>
      </c>
      <c r="U351" s="48">
        <v>2.1</v>
      </c>
      <c r="V351" s="48">
        <v>10498</v>
      </c>
      <c r="W351" s="48">
        <v>60</v>
      </c>
      <c r="X351" s="48">
        <v>0.3</v>
      </c>
      <c r="Y351" s="46" t="s">
        <v>83</v>
      </c>
      <c r="Z351" s="46" t="s">
        <v>83</v>
      </c>
      <c r="AA351" s="46"/>
      <c r="AB351" s="46"/>
      <c r="AC351" s="46" t="s">
        <v>81</v>
      </c>
      <c r="AD351" s="46" t="s">
        <v>81</v>
      </c>
      <c r="AE351" s="46" t="s">
        <v>113</v>
      </c>
      <c r="AF351" s="46"/>
      <c r="AG351" s="46" t="s">
        <v>83</v>
      </c>
      <c r="AH351" s="46"/>
      <c r="AI351" s="46" t="s">
        <v>83</v>
      </c>
      <c r="AJ351" s="46" t="s">
        <v>83</v>
      </c>
      <c r="AK351" s="46" t="s">
        <v>94</v>
      </c>
      <c r="AL351" s="46"/>
      <c r="AM351" s="46" t="s">
        <v>83</v>
      </c>
      <c r="AN351" s="46" t="s">
        <v>83</v>
      </c>
      <c r="AO351" s="46" t="s">
        <v>83</v>
      </c>
      <c r="AP351" s="46" t="s">
        <v>91</v>
      </c>
      <c r="AQ351" s="46"/>
      <c r="AR351" s="46" t="s">
        <v>81</v>
      </c>
      <c r="AS351" s="46" t="s">
        <v>86</v>
      </c>
      <c r="AT351" s="46"/>
      <c r="AU351" s="48">
        <v>5</v>
      </c>
      <c r="AV351" s="46" t="s">
        <v>81</v>
      </c>
      <c r="AW351" s="46" t="s">
        <v>81</v>
      </c>
      <c r="AX351" s="48">
        <v>250</v>
      </c>
      <c r="AY351" s="48">
        <v>279.10000000000002</v>
      </c>
      <c r="AZ351" s="48">
        <v>237.8</v>
      </c>
      <c r="BA351" s="48">
        <v>200</v>
      </c>
      <c r="BB351" s="46"/>
      <c r="BC351" s="46"/>
      <c r="BD351" s="48">
        <v>13.42</v>
      </c>
      <c r="BE351" s="46"/>
      <c r="BF351" s="48">
        <v>0.37</v>
      </c>
      <c r="BG351" s="48">
        <v>0</v>
      </c>
      <c r="BH351" s="46"/>
      <c r="BI351" s="48">
        <v>0.15</v>
      </c>
      <c r="BJ351" s="48">
        <v>43.25</v>
      </c>
      <c r="BK351" s="48">
        <v>43.25</v>
      </c>
      <c r="BL351" s="48">
        <v>50.6</v>
      </c>
      <c r="BM351" s="46"/>
      <c r="BN351" s="46"/>
      <c r="BO351" s="48">
        <v>0.18</v>
      </c>
      <c r="BP351" s="48">
        <v>0.4</v>
      </c>
      <c r="BQ351" s="48">
        <v>0</v>
      </c>
      <c r="BR351" s="48">
        <v>13.45</v>
      </c>
      <c r="BS351" s="48">
        <v>43.52</v>
      </c>
      <c r="BT351" s="46"/>
      <c r="BU351" s="48">
        <v>0</v>
      </c>
      <c r="BV351" s="39">
        <v>459</v>
      </c>
      <c r="BW351" s="39">
        <f t="shared" si="30"/>
        <v>2</v>
      </c>
      <c r="BX351" s="39">
        <f>IF(COUNTIF($C$2:C351,C351)=1,1,0)</f>
        <v>1</v>
      </c>
      <c r="BY351" s="39">
        <f t="shared" si="31"/>
        <v>0</v>
      </c>
      <c r="BZ351" s="39" t="b">
        <f t="shared" si="32"/>
        <v>0</v>
      </c>
      <c r="CA351" s="39" t="b">
        <f t="array" ref="CA351">ISNUMBER(SEARCH("Touch Screen",$AI351))</f>
        <v>0</v>
      </c>
      <c r="CB351" s="39" t="b">
        <f t="array" ref="CB351">ISNUMBER(SEARCH("Occupancy Sensor",$AI351))</f>
        <v>0</v>
      </c>
      <c r="CC351" s="39" t="b">
        <f t="array" ref="CC351">ISNUMBER(SEARCH("Full Network Connectivity",$AI351))</f>
        <v>0</v>
      </c>
      <c r="CD351" s="49">
        <f t="shared" si="33"/>
        <v>43.252499999999998</v>
      </c>
      <c r="CE351" s="50">
        <f t="shared" si="35"/>
        <v>2.1</v>
      </c>
      <c r="CF351" s="39">
        <f t="shared" si="34"/>
        <v>2</v>
      </c>
      <c r="CG351" s="49">
        <f>IF($BW351=1,($Q351*'2. Monitor Criteria'!$C$4)+('2. Monitor Criteria'!$D$4*'1. Data'!$CE351)+'2. Monitor Criteria'!$C$6,IF('1. Data'!$BW351=2,($Q351*'2. Monitor Criteria'!$C$4)+('2. Monitor Criteria'!$D$4*'1. Data'!$CE351)+'2. Monitor Criteria'!$D$6,IF('1. Data'!$BW351=5,($Q351*'2. Monitor Criteria'!$C$4)+('2. Monitor Criteria'!$D$4*'1. Data'!$CE351)+'2. Monitor Criteria'!$F$6,($Q351*'2. Monitor Criteria'!$C$4)+('2. Monitor Criteria'!$D$4*'1. Data'!$CE351)+'2. Monitor Criteria'!$E$6)))</f>
        <v>42.683959999999999</v>
      </c>
      <c r="CH351" s="51">
        <f>CD351-('2. Monitor Criteria'!$D$4*CE351)</f>
        <v>34.873499999999993</v>
      </c>
      <c r="CI351" s="49">
        <f>IF($BY351=0,CH351,IF($BY351=1,CH351-('2. Monitor Criteria'!$B$10*'1. Data'!CG351),CH351-('2. Monitor Criteria'!$C$10*'1. Data'!CG351)))</f>
        <v>34.873499999999993</v>
      </c>
      <c r="CJ351" s="51">
        <f>IF($CA351=TRUE,CI351-(CG351*'2. Monitor Criteria'!$E$10),CI351)</f>
        <v>34.873499999999993</v>
      </c>
      <c r="CK351" s="51">
        <f>IF($BZ351=TRUE,CJ351-('1. Data'!CG351*'2. Monitor Criteria'!$D$10),CJ351)</f>
        <v>34.873499999999993</v>
      </c>
    </row>
    <row r="352" spans="1:89" s="39" customFormat="1" ht="15.75" customHeight="1" x14ac:dyDescent="0.2">
      <c r="A352" s="39">
        <v>460</v>
      </c>
      <c r="B352" s="46" t="s">
        <v>593</v>
      </c>
      <c r="C352" s="46" t="s">
        <v>607</v>
      </c>
      <c r="D352" s="47">
        <v>42461</v>
      </c>
      <c r="E352" s="46" t="s">
        <v>74</v>
      </c>
      <c r="F352" s="46"/>
      <c r="G352" s="46" t="s">
        <v>1307</v>
      </c>
      <c r="H352" s="46" t="s">
        <v>75</v>
      </c>
      <c r="I352" s="46" t="s">
        <v>88</v>
      </c>
      <c r="J352" s="46"/>
      <c r="K352" s="46" t="s">
        <v>77</v>
      </c>
      <c r="L352" s="46"/>
      <c r="M352" s="48">
        <v>1000</v>
      </c>
      <c r="N352" s="48">
        <v>10.5</v>
      </c>
      <c r="O352" s="48">
        <v>18.7</v>
      </c>
      <c r="P352" s="48">
        <v>21.5</v>
      </c>
      <c r="Q352" s="48">
        <v>197.52</v>
      </c>
      <c r="R352" s="48">
        <v>1.78</v>
      </c>
      <c r="S352" s="48">
        <v>1080</v>
      </c>
      <c r="T352" s="48">
        <v>1920</v>
      </c>
      <c r="U352" s="48">
        <v>2.1</v>
      </c>
      <c r="V352" s="48">
        <v>10498</v>
      </c>
      <c r="W352" s="48">
        <v>60</v>
      </c>
      <c r="X352" s="48">
        <v>0.3</v>
      </c>
      <c r="Y352" s="46" t="s">
        <v>83</v>
      </c>
      <c r="Z352" s="46" t="s">
        <v>83</v>
      </c>
      <c r="AA352" s="46"/>
      <c r="AB352" s="46"/>
      <c r="AC352" s="46" t="s">
        <v>81</v>
      </c>
      <c r="AD352" s="46" t="s">
        <v>81</v>
      </c>
      <c r="AE352" s="46" t="s">
        <v>108</v>
      </c>
      <c r="AF352" s="46"/>
      <c r="AG352" s="46" t="s">
        <v>83</v>
      </c>
      <c r="AH352" s="46"/>
      <c r="AI352" s="46" t="s">
        <v>83</v>
      </c>
      <c r="AJ352" s="46" t="s">
        <v>83</v>
      </c>
      <c r="AK352" s="46" t="s">
        <v>90</v>
      </c>
      <c r="AL352" s="46"/>
      <c r="AM352" s="46" t="s">
        <v>83</v>
      </c>
      <c r="AN352" s="46" t="s">
        <v>83</v>
      </c>
      <c r="AO352" s="46" t="s">
        <v>83</v>
      </c>
      <c r="AP352" s="46" t="s">
        <v>85</v>
      </c>
      <c r="AQ352" s="46" t="s">
        <v>608</v>
      </c>
      <c r="AR352" s="46" t="s">
        <v>81</v>
      </c>
      <c r="AS352" s="46" t="s">
        <v>86</v>
      </c>
      <c r="AT352" s="46"/>
      <c r="AU352" s="48">
        <v>5</v>
      </c>
      <c r="AV352" s="46" t="s">
        <v>81</v>
      </c>
      <c r="AW352" s="46" t="s">
        <v>81</v>
      </c>
      <c r="AX352" s="48">
        <v>250</v>
      </c>
      <c r="AY352" s="48">
        <v>249.1</v>
      </c>
      <c r="AZ352" s="48">
        <v>194.6</v>
      </c>
      <c r="BA352" s="48">
        <v>200</v>
      </c>
      <c r="BB352" s="46"/>
      <c r="BC352" s="46"/>
      <c r="BD352" s="48">
        <v>14.5</v>
      </c>
      <c r="BE352" s="46"/>
      <c r="BF352" s="48">
        <v>0.25</v>
      </c>
      <c r="BG352" s="48">
        <v>0</v>
      </c>
      <c r="BH352" s="46"/>
      <c r="BI352" s="48">
        <v>0.2</v>
      </c>
      <c r="BJ352" s="48">
        <v>45.88</v>
      </c>
      <c r="BK352" s="48">
        <v>45.88</v>
      </c>
      <c r="BL352" s="48">
        <v>50.6</v>
      </c>
      <c r="BM352" s="46"/>
      <c r="BN352" s="46"/>
      <c r="BO352" s="48">
        <v>0.2</v>
      </c>
      <c r="BP352" s="48">
        <v>0.25</v>
      </c>
      <c r="BQ352" s="48">
        <v>0</v>
      </c>
      <c r="BR352" s="48">
        <v>14.5</v>
      </c>
      <c r="BS352" s="48">
        <v>45.88</v>
      </c>
      <c r="BT352" s="46"/>
      <c r="BU352" s="48">
        <v>0</v>
      </c>
      <c r="BV352" s="39">
        <v>460</v>
      </c>
      <c r="BW352" s="39">
        <f t="shared" si="30"/>
        <v>2</v>
      </c>
      <c r="BX352" s="39">
        <f>IF(COUNTIF($C$2:C352,C352)=1,1,0)</f>
        <v>1</v>
      </c>
      <c r="BY352" s="39">
        <f t="shared" si="31"/>
        <v>0</v>
      </c>
      <c r="BZ352" s="39" t="b">
        <f t="shared" si="32"/>
        <v>0</v>
      </c>
      <c r="CA352" s="39" t="b">
        <f t="array" ref="CA352">ISNUMBER(SEARCH("Touch Screen",$AI352))</f>
        <v>0</v>
      </c>
      <c r="CB352" s="39" t="b">
        <f t="array" ref="CB352">ISNUMBER(SEARCH("Occupancy Sensor",$AI352))</f>
        <v>0</v>
      </c>
      <c r="CC352" s="39" t="b">
        <f t="array" ref="CC352">ISNUMBER(SEARCH("Full Network Connectivity",$AI352))</f>
        <v>0</v>
      </c>
      <c r="CD352" s="49">
        <f t="shared" si="33"/>
        <v>45.880499999999991</v>
      </c>
      <c r="CE352" s="50">
        <f t="shared" si="35"/>
        <v>2.1</v>
      </c>
      <c r="CF352" s="39">
        <f t="shared" si="34"/>
        <v>2</v>
      </c>
      <c r="CG352" s="49">
        <f>IF($BW352=1,($Q352*'2. Monitor Criteria'!$C$4)+('2. Monitor Criteria'!$D$4*'1. Data'!$CE352)+'2. Monitor Criteria'!$C$6,IF('1. Data'!$BW352=2,($Q352*'2. Monitor Criteria'!$C$4)+('2. Monitor Criteria'!$D$4*'1. Data'!$CE352)+'2. Monitor Criteria'!$D$6,IF('1. Data'!$BW352=5,($Q352*'2. Monitor Criteria'!$C$4)+('2. Monitor Criteria'!$D$4*'1. Data'!$CE352)+'2. Monitor Criteria'!$F$6,($Q352*'2. Monitor Criteria'!$C$4)+('2. Monitor Criteria'!$D$4*'1. Data'!$CE352)+'2. Monitor Criteria'!$E$6)))</f>
        <v>42.683959999999999</v>
      </c>
      <c r="CH352" s="51">
        <f>CD352-('2. Monitor Criteria'!$D$4*CE352)</f>
        <v>37.501499999999993</v>
      </c>
      <c r="CI352" s="49">
        <f>IF($BY352=0,CH352,IF($BY352=1,CH352-('2. Monitor Criteria'!$B$10*'1. Data'!CG352),CH352-('2. Monitor Criteria'!$C$10*'1. Data'!CG352)))</f>
        <v>37.501499999999993</v>
      </c>
      <c r="CJ352" s="51">
        <f>IF($CA352=TRUE,CI352-(CG352*'2. Monitor Criteria'!$E$10),CI352)</f>
        <v>37.501499999999993</v>
      </c>
      <c r="CK352" s="51">
        <f>IF($BZ352=TRUE,CJ352-('1. Data'!CG352*'2. Monitor Criteria'!$D$10),CJ352)</f>
        <v>37.501499999999993</v>
      </c>
    </row>
    <row r="353" spans="1:89" s="39" customFormat="1" ht="15.75" customHeight="1" x14ac:dyDescent="0.2">
      <c r="A353" s="39">
        <v>461</v>
      </c>
      <c r="B353" s="46" t="s">
        <v>593</v>
      </c>
      <c r="C353" s="46" t="s">
        <v>609</v>
      </c>
      <c r="D353" s="47">
        <v>42522</v>
      </c>
      <c r="E353" s="46" t="s">
        <v>74</v>
      </c>
      <c r="F353" s="46"/>
      <c r="G353" s="46" t="s">
        <v>1307</v>
      </c>
      <c r="H353" s="46" t="s">
        <v>75</v>
      </c>
      <c r="I353" s="46" t="s">
        <v>88</v>
      </c>
      <c r="J353" s="46"/>
      <c r="K353" s="46" t="s">
        <v>77</v>
      </c>
      <c r="L353" s="46"/>
      <c r="M353" s="48">
        <v>1000</v>
      </c>
      <c r="N353" s="48">
        <v>10.5</v>
      </c>
      <c r="O353" s="48">
        <v>18.7</v>
      </c>
      <c r="P353" s="48">
        <v>21.5</v>
      </c>
      <c r="Q353" s="48">
        <v>196.88</v>
      </c>
      <c r="R353" s="48">
        <v>1.78</v>
      </c>
      <c r="S353" s="48">
        <v>1080</v>
      </c>
      <c r="T353" s="48">
        <v>1920</v>
      </c>
      <c r="U353" s="48">
        <v>2.1</v>
      </c>
      <c r="V353" s="48">
        <v>10532</v>
      </c>
      <c r="W353" s="48">
        <v>60</v>
      </c>
      <c r="X353" s="48">
        <v>32.700000000000003</v>
      </c>
      <c r="Y353" s="46" t="s">
        <v>78</v>
      </c>
      <c r="Z353" s="46" t="s">
        <v>83</v>
      </c>
      <c r="AA353" s="46"/>
      <c r="AB353" s="46"/>
      <c r="AC353" s="46" t="s">
        <v>80</v>
      </c>
      <c r="AD353" s="46" t="s">
        <v>81</v>
      </c>
      <c r="AE353" s="46" t="s">
        <v>93</v>
      </c>
      <c r="AF353" s="46"/>
      <c r="AG353" s="46" t="s">
        <v>83</v>
      </c>
      <c r="AH353" s="46"/>
      <c r="AI353" s="46" t="s">
        <v>83</v>
      </c>
      <c r="AJ353" s="46" t="s">
        <v>83</v>
      </c>
      <c r="AK353" s="46" t="s">
        <v>94</v>
      </c>
      <c r="AL353" s="46"/>
      <c r="AM353" s="46" t="s">
        <v>83</v>
      </c>
      <c r="AN353" s="46" t="s">
        <v>83</v>
      </c>
      <c r="AO353" s="46" t="s">
        <v>83</v>
      </c>
      <c r="AP353" s="46" t="s">
        <v>91</v>
      </c>
      <c r="AQ353" s="46"/>
      <c r="AR353" s="46" t="s">
        <v>81</v>
      </c>
      <c r="AS353" s="46" t="s">
        <v>86</v>
      </c>
      <c r="AT353" s="46"/>
      <c r="AU353" s="48">
        <v>30</v>
      </c>
      <c r="AV353" s="46" t="s">
        <v>81</v>
      </c>
      <c r="AW353" s="46" t="s">
        <v>80</v>
      </c>
      <c r="AX353" s="48">
        <v>250</v>
      </c>
      <c r="AY353" s="48">
        <v>240.5</v>
      </c>
      <c r="AZ353" s="48">
        <v>201.8</v>
      </c>
      <c r="BA353" s="48">
        <v>200</v>
      </c>
      <c r="BB353" s="46"/>
      <c r="BC353" s="46"/>
      <c r="BD353" s="48">
        <v>13.39</v>
      </c>
      <c r="BE353" s="46"/>
      <c r="BF353" s="48">
        <v>0.2</v>
      </c>
      <c r="BG353" s="46"/>
      <c r="BH353" s="46"/>
      <c r="BI353" s="48">
        <v>0.12</v>
      </c>
      <c r="BJ353" s="48">
        <v>42.18</v>
      </c>
      <c r="BK353" s="48">
        <v>42.18</v>
      </c>
      <c r="BL353" s="48">
        <v>50.6</v>
      </c>
      <c r="BM353" s="46"/>
      <c r="BN353" s="46"/>
      <c r="BO353" s="48">
        <v>0.15</v>
      </c>
      <c r="BP353" s="48">
        <v>0.23</v>
      </c>
      <c r="BQ353" s="46"/>
      <c r="BR353" s="48">
        <v>13.36</v>
      </c>
      <c r="BS353" s="48">
        <v>42.24</v>
      </c>
      <c r="BT353" s="46"/>
      <c r="BU353" s="48">
        <v>0</v>
      </c>
      <c r="BV353" s="39">
        <v>461</v>
      </c>
      <c r="BW353" s="39">
        <f t="shared" si="30"/>
        <v>2</v>
      </c>
      <c r="BX353" s="39">
        <f>IF(COUNTIF($C$2:C353,C353)=1,1,0)</f>
        <v>1</v>
      </c>
      <c r="BY353" s="39">
        <f t="shared" si="31"/>
        <v>0</v>
      </c>
      <c r="BZ353" s="39" t="b">
        <f t="shared" si="32"/>
        <v>0</v>
      </c>
      <c r="CA353" s="39" t="b">
        <f t="array" ref="CA353">ISNUMBER(SEARCH("Touch Screen",$AI353))</f>
        <v>0</v>
      </c>
      <c r="CB353" s="39" t="b">
        <f t="array" ref="CB353">ISNUMBER(SEARCH("Occupancy Sensor",$AI353))</f>
        <v>0</v>
      </c>
      <c r="CC353" s="39" t="b">
        <f t="array" ref="CC353">ISNUMBER(SEARCH("Full Network Connectivity",$AI353))</f>
        <v>0</v>
      </c>
      <c r="CD353" s="49">
        <f t="shared" si="33"/>
        <v>42.192539999999994</v>
      </c>
      <c r="CE353" s="50">
        <f t="shared" si="35"/>
        <v>2.1</v>
      </c>
      <c r="CF353" s="39">
        <f t="shared" si="34"/>
        <v>2</v>
      </c>
      <c r="CG353" s="49">
        <f>IF($BW353=1,($Q353*'2. Monitor Criteria'!$C$4)+('2. Monitor Criteria'!$D$4*'1. Data'!$CE353)+'2. Monitor Criteria'!$C$6,IF('1. Data'!$BW353=2,($Q353*'2. Monitor Criteria'!$C$4)+('2. Monitor Criteria'!$D$4*'1. Data'!$CE353)+'2. Monitor Criteria'!$D$6,IF('1. Data'!$BW353=5,($Q353*'2. Monitor Criteria'!$C$4)+('2. Monitor Criteria'!$D$4*'1. Data'!$CE353)+'2. Monitor Criteria'!$F$6,($Q353*'2. Monitor Criteria'!$C$4)+('2. Monitor Criteria'!$D$4*'1. Data'!$CE353)+'2. Monitor Criteria'!$E$6)))</f>
        <v>42.605240000000002</v>
      </c>
      <c r="CH353" s="51">
        <f>CD353-('2. Monitor Criteria'!$D$4*CE353)</f>
        <v>33.813539999999989</v>
      </c>
      <c r="CI353" s="49">
        <f>IF($BY353=0,CH353,IF($BY353=1,CH353-('2. Monitor Criteria'!$B$10*'1. Data'!CG353),CH353-('2. Monitor Criteria'!$C$10*'1. Data'!CG353)))</f>
        <v>33.813539999999989</v>
      </c>
      <c r="CJ353" s="51">
        <f>IF($CA353=TRUE,CI353-(CG353*'2. Monitor Criteria'!$E$10),CI353)</f>
        <v>33.813539999999989</v>
      </c>
      <c r="CK353" s="51">
        <f>IF($BZ353=TRUE,CJ353-('1. Data'!CG353*'2. Monitor Criteria'!$D$10),CJ353)</f>
        <v>33.813539999999989</v>
      </c>
    </row>
    <row r="354" spans="1:89" s="39" customFormat="1" ht="15.75" customHeight="1" x14ac:dyDescent="0.2">
      <c r="A354" s="39">
        <v>462</v>
      </c>
      <c r="B354" s="46" t="s">
        <v>593</v>
      </c>
      <c r="C354" s="46" t="s">
        <v>610</v>
      </c>
      <c r="D354" s="47">
        <v>42461</v>
      </c>
      <c r="E354" s="46" t="s">
        <v>74</v>
      </c>
      <c r="F354" s="46"/>
      <c r="G354" s="46" t="s">
        <v>1307</v>
      </c>
      <c r="H354" s="46" t="s">
        <v>75</v>
      </c>
      <c r="I354" s="46" t="s">
        <v>88</v>
      </c>
      <c r="J354" s="46"/>
      <c r="K354" s="46" t="s">
        <v>77</v>
      </c>
      <c r="L354" s="46"/>
      <c r="M354" s="48">
        <v>1000</v>
      </c>
      <c r="N354" s="48">
        <v>11.3</v>
      </c>
      <c r="O354" s="48">
        <v>20</v>
      </c>
      <c r="P354" s="48">
        <v>23</v>
      </c>
      <c r="Q354" s="48">
        <v>226.04</v>
      </c>
      <c r="R354" s="48">
        <v>1.78</v>
      </c>
      <c r="S354" s="48">
        <v>1080</v>
      </c>
      <c r="T354" s="48">
        <v>1920</v>
      </c>
      <c r="U354" s="48">
        <v>2.1</v>
      </c>
      <c r="V354" s="48">
        <v>9174</v>
      </c>
      <c r="W354" s="48">
        <v>60</v>
      </c>
      <c r="X354" s="48">
        <v>0.4</v>
      </c>
      <c r="Y354" s="46" t="s">
        <v>83</v>
      </c>
      <c r="Z354" s="46" t="s">
        <v>83</v>
      </c>
      <c r="AA354" s="46"/>
      <c r="AB354" s="46"/>
      <c r="AC354" s="46" t="s">
        <v>81</v>
      </c>
      <c r="AD354" s="46" t="s">
        <v>81</v>
      </c>
      <c r="AE354" s="46" t="s">
        <v>108</v>
      </c>
      <c r="AF354" s="46" t="s">
        <v>83</v>
      </c>
      <c r="AG354" s="46" t="s">
        <v>83</v>
      </c>
      <c r="AH354" s="46"/>
      <c r="AI354" s="46" t="s">
        <v>83</v>
      </c>
      <c r="AJ354" s="46" t="s">
        <v>83</v>
      </c>
      <c r="AK354" s="46" t="s">
        <v>90</v>
      </c>
      <c r="AL354" s="46" t="s">
        <v>83</v>
      </c>
      <c r="AM354" s="46" t="s">
        <v>83</v>
      </c>
      <c r="AN354" s="46" t="s">
        <v>83</v>
      </c>
      <c r="AO354" s="46" t="s">
        <v>83</v>
      </c>
      <c r="AP354" s="46" t="s">
        <v>85</v>
      </c>
      <c r="AQ354" s="46" t="s">
        <v>608</v>
      </c>
      <c r="AR354" s="46" t="s">
        <v>81</v>
      </c>
      <c r="AS354" s="46" t="s">
        <v>86</v>
      </c>
      <c r="AT354" s="46"/>
      <c r="AU354" s="48">
        <v>5</v>
      </c>
      <c r="AV354" s="46" t="s">
        <v>81</v>
      </c>
      <c r="AW354" s="46" t="s">
        <v>81</v>
      </c>
      <c r="AX354" s="48">
        <v>250</v>
      </c>
      <c r="AY354" s="48">
        <v>306.7</v>
      </c>
      <c r="AZ354" s="48">
        <v>237.9</v>
      </c>
      <c r="BA354" s="48">
        <v>200</v>
      </c>
      <c r="BB354" s="46"/>
      <c r="BC354" s="46"/>
      <c r="BD354" s="48">
        <v>15.35</v>
      </c>
      <c r="BE354" s="46"/>
      <c r="BF354" s="48">
        <v>0.1</v>
      </c>
      <c r="BG354" s="46"/>
      <c r="BH354" s="46"/>
      <c r="BI354" s="48">
        <v>7.0000000000000007E-2</v>
      </c>
      <c r="BJ354" s="48">
        <v>47.7</v>
      </c>
      <c r="BK354" s="48">
        <v>47.7</v>
      </c>
      <c r="BL354" s="48">
        <v>50.8</v>
      </c>
      <c r="BM354" s="46"/>
      <c r="BN354" s="46"/>
      <c r="BO354" s="48">
        <v>0.08</v>
      </c>
      <c r="BP354" s="48">
        <v>0.15</v>
      </c>
      <c r="BQ354" s="46"/>
      <c r="BR354" s="48">
        <v>15.57</v>
      </c>
      <c r="BS354" s="48">
        <v>48.59</v>
      </c>
      <c r="BT354" s="46"/>
      <c r="BU354" s="48">
        <v>0</v>
      </c>
      <c r="BV354" s="39">
        <v>462</v>
      </c>
      <c r="BW354" s="39">
        <f t="shared" si="30"/>
        <v>3</v>
      </c>
      <c r="BX354" s="39">
        <f>IF(COUNTIF($C$2:C354,C354)=1,1,0)</f>
        <v>1</v>
      </c>
      <c r="BY354" s="39">
        <f t="shared" si="31"/>
        <v>0</v>
      </c>
      <c r="BZ354" s="39" t="b">
        <f t="shared" si="32"/>
        <v>0</v>
      </c>
      <c r="CA354" s="39" t="b">
        <f t="array" ref="CA354">ISNUMBER(SEARCH("Touch Screen",$AI354))</f>
        <v>0</v>
      </c>
      <c r="CB354" s="39" t="b">
        <f t="array" ref="CB354">ISNUMBER(SEARCH("Occupancy Sensor",$AI354))</f>
        <v>0</v>
      </c>
      <c r="CC354" s="39" t="b">
        <f t="array" ref="CC354">ISNUMBER(SEARCH("Full Network Connectivity",$AI354))</f>
        <v>0</v>
      </c>
      <c r="CD354" s="49">
        <f t="shared" si="33"/>
        <v>47.6325</v>
      </c>
      <c r="CE354" s="50">
        <f t="shared" si="35"/>
        <v>2.1</v>
      </c>
      <c r="CF354" s="39">
        <f t="shared" si="34"/>
        <v>3</v>
      </c>
      <c r="CG354" s="49">
        <f>IF($BW354=1,($Q354*'2. Monitor Criteria'!$C$4)+('2. Monitor Criteria'!$D$4*'1. Data'!$CE354)+'2. Monitor Criteria'!$C$6,IF('1. Data'!$BW354=2,($Q354*'2. Monitor Criteria'!$C$4)+('2. Monitor Criteria'!$D$4*'1. Data'!$CE354)+'2. Monitor Criteria'!$D$6,IF('1. Data'!$BW354=5,($Q354*'2. Monitor Criteria'!$C$4)+('2. Monitor Criteria'!$D$4*'1. Data'!$CE354)+'2. Monitor Criteria'!$F$6,($Q354*'2. Monitor Criteria'!$C$4)+('2. Monitor Criteria'!$D$4*'1. Data'!$CE354)+'2. Monitor Criteria'!$E$6)))</f>
        <v>44.661920000000009</v>
      </c>
      <c r="CH354" s="51">
        <f>CD354-('2. Monitor Criteria'!$D$4*CE354)</f>
        <v>39.253500000000003</v>
      </c>
      <c r="CI354" s="49">
        <f>IF($BY354=0,CH354,IF($BY354=1,CH354-('2. Monitor Criteria'!$B$10*'1. Data'!CG354),CH354-('2. Monitor Criteria'!$C$10*'1. Data'!CG354)))</f>
        <v>39.253500000000003</v>
      </c>
      <c r="CJ354" s="51">
        <f>IF($CA354=TRUE,CI354-(CG354*'2. Monitor Criteria'!$E$10),CI354)</f>
        <v>39.253500000000003</v>
      </c>
      <c r="CK354" s="51">
        <f>IF($BZ354=TRUE,CJ354-('1. Data'!CG354*'2. Monitor Criteria'!$D$10),CJ354)</f>
        <v>39.253500000000003</v>
      </c>
    </row>
    <row r="355" spans="1:89" s="39" customFormat="1" ht="15.75" customHeight="1" x14ac:dyDescent="0.2">
      <c r="A355" s="39">
        <v>463</v>
      </c>
      <c r="B355" s="46" t="s">
        <v>593</v>
      </c>
      <c r="C355" s="46" t="s">
        <v>611</v>
      </c>
      <c r="D355" s="47">
        <v>42522</v>
      </c>
      <c r="E355" s="46" t="s">
        <v>602</v>
      </c>
      <c r="F355" s="46"/>
      <c r="G355" s="46" t="s">
        <v>1307</v>
      </c>
      <c r="H355" s="46" t="s">
        <v>75</v>
      </c>
      <c r="I355" s="46" t="s">
        <v>88</v>
      </c>
      <c r="J355" s="46"/>
      <c r="K355" s="46" t="s">
        <v>77</v>
      </c>
      <c r="L355" s="46"/>
      <c r="M355" s="48">
        <v>1000</v>
      </c>
      <c r="N355" s="48">
        <v>10.6</v>
      </c>
      <c r="O355" s="48">
        <v>18.8</v>
      </c>
      <c r="P355" s="48">
        <v>21.5</v>
      </c>
      <c r="Q355" s="48">
        <v>197.52</v>
      </c>
      <c r="R355" s="48">
        <v>1.78</v>
      </c>
      <c r="S355" s="48">
        <v>1080</v>
      </c>
      <c r="T355" s="48">
        <v>1920</v>
      </c>
      <c r="U355" s="48">
        <v>2.1</v>
      </c>
      <c r="V355" s="48">
        <v>179</v>
      </c>
      <c r="W355" s="48">
        <v>60</v>
      </c>
      <c r="X355" s="48">
        <v>0.7</v>
      </c>
      <c r="Y355" s="46" t="s">
        <v>114</v>
      </c>
      <c r="Z355" s="46" t="s">
        <v>83</v>
      </c>
      <c r="AA355" s="46"/>
      <c r="AB355" s="46"/>
      <c r="AC355" s="46" t="s">
        <v>81</v>
      </c>
      <c r="AD355" s="46" t="s">
        <v>81</v>
      </c>
      <c r="AE355" s="46" t="s">
        <v>93</v>
      </c>
      <c r="AF355" s="46"/>
      <c r="AG355" s="46" t="s">
        <v>83</v>
      </c>
      <c r="AH355" s="46"/>
      <c r="AI355" s="46" t="s">
        <v>83</v>
      </c>
      <c r="AJ355" s="46" t="s">
        <v>83</v>
      </c>
      <c r="AK355" s="46" t="s">
        <v>94</v>
      </c>
      <c r="AL355" s="46"/>
      <c r="AM355" s="46" t="s">
        <v>83</v>
      </c>
      <c r="AN355" s="46" t="s">
        <v>83</v>
      </c>
      <c r="AO355" s="46" t="s">
        <v>83</v>
      </c>
      <c r="AP355" s="46" t="s">
        <v>91</v>
      </c>
      <c r="AQ355" s="46"/>
      <c r="AR355" s="46" t="s">
        <v>81</v>
      </c>
      <c r="AS355" s="46" t="s">
        <v>86</v>
      </c>
      <c r="AT355" s="46"/>
      <c r="AU355" s="48">
        <v>0</v>
      </c>
      <c r="AV355" s="46" t="s">
        <v>81</v>
      </c>
      <c r="AW355" s="46" t="s">
        <v>81</v>
      </c>
      <c r="AX355" s="48">
        <v>235.4</v>
      </c>
      <c r="AY355" s="48">
        <v>273.39999999999998</v>
      </c>
      <c r="AZ355" s="48">
        <v>235.4</v>
      </c>
      <c r="BA355" s="48">
        <v>200.5</v>
      </c>
      <c r="BB355" s="46"/>
      <c r="BC355" s="46"/>
      <c r="BD355" s="48">
        <v>13.06</v>
      </c>
      <c r="BE355" s="46"/>
      <c r="BF355" s="48">
        <v>0.39</v>
      </c>
      <c r="BG355" s="48">
        <v>0.16</v>
      </c>
      <c r="BH355" s="48">
        <v>0.5</v>
      </c>
      <c r="BI355" s="48">
        <v>0.3</v>
      </c>
      <c r="BJ355" s="48">
        <v>42.24</v>
      </c>
      <c r="BK355" s="48">
        <v>42.24</v>
      </c>
      <c r="BL355" s="48">
        <v>50.6</v>
      </c>
      <c r="BM355" s="46"/>
      <c r="BN355" s="46"/>
      <c r="BO355" s="48">
        <v>0.41</v>
      </c>
      <c r="BP355" s="48">
        <v>0.49</v>
      </c>
      <c r="BQ355" s="48">
        <v>0.25</v>
      </c>
      <c r="BR355" s="48">
        <v>13.22</v>
      </c>
      <c r="BS355" s="48">
        <v>43.34</v>
      </c>
      <c r="BT355" s="46"/>
      <c r="BU355" s="48">
        <v>1</v>
      </c>
      <c r="BV355" s="39">
        <v>463</v>
      </c>
      <c r="BW355" s="39">
        <f t="shared" si="30"/>
        <v>2</v>
      </c>
      <c r="BX355" s="39">
        <f>IF(COUNTIF($C$2:C355,C355)=1,1,0)</f>
        <v>1</v>
      </c>
      <c r="BY355" s="39">
        <f t="shared" si="31"/>
        <v>0</v>
      </c>
      <c r="BZ355" s="39" t="b">
        <f t="shared" si="32"/>
        <v>0</v>
      </c>
      <c r="CA355" s="39" t="b">
        <f t="array" ref="CA355">ISNUMBER(SEARCH("Touch Screen",$AI355))</f>
        <v>0</v>
      </c>
      <c r="CB355" s="39" t="b">
        <f t="array" ref="CB355">ISNUMBER(SEARCH("Occupancy Sensor",$AI355))</f>
        <v>0</v>
      </c>
      <c r="CC355" s="39" t="b">
        <f t="array" ref="CC355">ISNUMBER(SEARCH("Full Network Connectivity",$AI355))</f>
        <v>0</v>
      </c>
      <c r="CD355" s="49">
        <f t="shared" si="33"/>
        <v>42.262619999999998</v>
      </c>
      <c r="CE355" s="50">
        <f t="shared" si="35"/>
        <v>2.1</v>
      </c>
      <c r="CF355" s="39">
        <f t="shared" si="34"/>
        <v>2</v>
      </c>
      <c r="CG355" s="49">
        <f>IF($BW355=1,($Q355*'2. Monitor Criteria'!$C$4)+('2. Monitor Criteria'!$D$4*'1. Data'!$CE355)+'2. Monitor Criteria'!$C$6,IF('1. Data'!$BW355=2,($Q355*'2. Monitor Criteria'!$C$4)+('2. Monitor Criteria'!$D$4*'1. Data'!$CE355)+'2. Monitor Criteria'!$D$6,IF('1. Data'!$BW355=5,($Q355*'2. Monitor Criteria'!$C$4)+('2. Monitor Criteria'!$D$4*'1. Data'!$CE355)+'2. Monitor Criteria'!$F$6,($Q355*'2. Monitor Criteria'!$C$4)+('2. Monitor Criteria'!$D$4*'1. Data'!$CE355)+'2. Monitor Criteria'!$E$6)))</f>
        <v>42.683959999999999</v>
      </c>
      <c r="CH355" s="51">
        <f>CD355-('2. Monitor Criteria'!$D$4*CE355)</f>
        <v>33.883619999999993</v>
      </c>
      <c r="CI355" s="49">
        <f>IF($BY355=0,CH355,IF($BY355=1,CH355-('2. Monitor Criteria'!$B$10*'1. Data'!CG355),CH355-('2. Monitor Criteria'!$C$10*'1. Data'!CG355)))</f>
        <v>33.883619999999993</v>
      </c>
      <c r="CJ355" s="51">
        <f>IF($CA355=TRUE,CI355-(CG355*'2. Monitor Criteria'!$E$10),CI355)</f>
        <v>33.883619999999993</v>
      </c>
      <c r="CK355" s="51">
        <f>IF($BZ355=TRUE,CJ355-('1. Data'!CG355*'2. Monitor Criteria'!$D$10),CJ355)</f>
        <v>33.883619999999993</v>
      </c>
    </row>
    <row r="356" spans="1:89" s="39" customFormat="1" ht="15.75" customHeight="1" x14ac:dyDescent="0.2">
      <c r="A356" s="39">
        <v>464</v>
      </c>
      <c r="B356" s="46" t="s">
        <v>593</v>
      </c>
      <c r="C356" s="46" t="s">
        <v>613</v>
      </c>
      <c r="D356" s="47">
        <v>42536</v>
      </c>
      <c r="E356" s="46" t="s">
        <v>74</v>
      </c>
      <c r="F356" s="46"/>
      <c r="G356" s="46" t="s">
        <v>1307</v>
      </c>
      <c r="H356" s="46" t="s">
        <v>75</v>
      </c>
      <c r="I356" s="46" t="s">
        <v>88</v>
      </c>
      <c r="J356" s="46"/>
      <c r="K356" s="46" t="s">
        <v>77</v>
      </c>
      <c r="L356" s="46"/>
      <c r="M356" s="48">
        <v>1000</v>
      </c>
      <c r="N356" s="48">
        <v>9.8000000000000007</v>
      </c>
      <c r="O356" s="48">
        <v>17.399999999999999</v>
      </c>
      <c r="P356" s="48">
        <v>20</v>
      </c>
      <c r="Q356" s="48">
        <v>170.92</v>
      </c>
      <c r="R356" s="48">
        <v>1.78</v>
      </c>
      <c r="S356" s="48">
        <v>900</v>
      </c>
      <c r="T356" s="48">
        <v>1600</v>
      </c>
      <c r="U356" s="48">
        <v>1.4</v>
      </c>
      <c r="V356" s="48">
        <v>8425</v>
      </c>
      <c r="W356" s="48">
        <v>60</v>
      </c>
      <c r="X356" s="48">
        <v>0.4</v>
      </c>
      <c r="Y356" s="46" t="s">
        <v>83</v>
      </c>
      <c r="Z356" s="46" t="s">
        <v>83</v>
      </c>
      <c r="AA356" s="46"/>
      <c r="AB356" s="46"/>
      <c r="AC356" s="46" t="s">
        <v>81</v>
      </c>
      <c r="AD356" s="46" t="s">
        <v>81</v>
      </c>
      <c r="AE356" s="46" t="s">
        <v>94</v>
      </c>
      <c r="AF356" s="46"/>
      <c r="AG356" s="46" t="s">
        <v>83</v>
      </c>
      <c r="AH356" s="46"/>
      <c r="AI356" s="46" t="s">
        <v>83</v>
      </c>
      <c r="AJ356" s="46" t="s">
        <v>83</v>
      </c>
      <c r="AK356" s="46" t="s">
        <v>94</v>
      </c>
      <c r="AL356" s="46"/>
      <c r="AM356" s="46" t="s">
        <v>83</v>
      </c>
      <c r="AN356" s="46" t="s">
        <v>83</v>
      </c>
      <c r="AO356" s="46" t="s">
        <v>83</v>
      </c>
      <c r="AP356" s="46" t="s">
        <v>91</v>
      </c>
      <c r="AQ356" s="46"/>
      <c r="AR356" s="46" t="s">
        <v>81</v>
      </c>
      <c r="AS356" s="46" t="s">
        <v>86</v>
      </c>
      <c r="AT356" s="46"/>
      <c r="AU356" s="48">
        <v>5</v>
      </c>
      <c r="AV356" s="46" t="s">
        <v>81</v>
      </c>
      <c r="AW356" s="46" t="s">
        <v>81</v>
      </c>
      <c r="AX356" s="48">
        <v>250</v>
      </c>
      <c r="AY356" s="48">
        <v>279</v>
      </c>
      <c r="AZ356" s="48">
        <v>231</v>
      </c>
      <c r="BA356" s="48">
        <v>200</v>
      </c>
      <c r="BB356" s="46"/>
      <c r="BC356" s="46"/>
      <c r="BD356" s="48">
        <v>12.83</v>
      </c>
      <c r="BE356" s="46"/>
      <c r="BF356" s="48">
        <v>0.45</v>
      </c>
      <c r="BG356" s="48">
        <v>0</v>
      </c>
      <c r="BH356" s="46"/>
      <c r="BI356" s="48">
        <v>0.31</v>
      </c>
      <c r="BJ356" s="48">
        <v>41.9</v>
      </c>
      <c r="BK356" s="48">
        <v>41.9</v>
      </c>
      <c r="BL356" s="48">
        <v>44.2</v>
      </c>
      <c r="BM356" s="46"/>
      <c r="BN356" s="46"/>
      <c r="BO356" s="48">
        <v>0.33</v>
      </c>
      <c r="BP356" s="48">
        <v>0.44</v>
      </c>
      <c r="BQ356" s="48">
        <v>0</v>
      </c>
      <c r="BR356" s="48">
        <v>13.02</v>
      </c>
      <c r="BS356" s="48">
        <v>42.42</v>
      </c>
      <c r="BT356" s="46"/>
      <c r="BU356" s="48">
        <v>0</v>
      </c>
      <c r="BV356" s="39">
        <v>464</v>
      </c>
      <c r="BW356" s="39">
        <f t="shared" si="30"/>
        <v>1</v>
      </c>
      <c r="BX356" s="39">
        <f>IF(COUNTIF($C$2:C356,C356)=1,1,0)</f>
        <v>1</v>
      </c>
      <c r="BY356" s="39">
        <f t="shared" si="31"/>
        <v>0</v>
      </c>
      <c r="BZ356" s="39" t="b">
        <f t="shared" si="32"/>
        <v>0</v>
      </c>
      <c r="CA356" s="39" t="b">
        <f t="array" ref="CA356">ISNUMBER(SEARCH("Touch Screen",$AI356))</f>
        <v>0</v>
      </c>
      <c r="CB356" s="39" t="b">
        <f t="array" ref="CB356">ISNUMBER(SEARCH("Occupancy Sensor",$AI356))</f>
        <v>0</v>
      </c>
      <c r="CC356" s="39" t="b">
        <f t="array" ref="CC356">ISNUMBER(SEARCH("Full Network Connectivity",$AI356))</f>
        <v>0</v>
      </c>
      <c r="CD356" s="49">
        <f t="shared" si="33"/>
        <v>41.899080000000005</v>
      </c>
      <c r="CE356" s="50">
        <f t="shared" si="35"/>
        <v>1.4</v>
      </c>
      <c r="CF356" s="39">
        <f t="shared" si="34"/>
        <v>2</v>
      </c>
      <c r="CG356" s="49">
        <f>IF($BW356=1,($Q356*'2. Monitor Criteria'!$C$4)+('2. Monitor Criteria'!$D$4*'1. Data'!$CE356)+'2. Monitor Criteria'!$C$6,IF('1. Data'!$BW356=2,($Q356*'2. Monitor Criteria'!$C$4)+('2. Monitor Criteria'!$D$4*'1. Data'!$CE356)+'2. Monitor Criteria'!$D$6,IF('1. Data'!$BW356=5,($Q356*'2. Monitor Criteria'!$C$4)+('2. Monitor Criteria'!$D$4*'1. Data'!$CE356)+'2. Monitor Criteria'!$F$6,($Q356*'2. Monitor Criteria'!$C$4)+('2. Monitor Criteria'!$D$4*'1. Data'!$CE356)+'2. Monitor Criteria'!$E$6)))</f>
        <v>35.389159999999997</v>
      </c>
      <c r="CH356" s="51">
        <f>CD356-('2. Monitor Criteria'!$D$4*CE356)</f>
        <v>36.313080000000006</v>
      </c>
      <c r="CI356" s="49">
        <f>IF($BY356=0,CH356,IF($BY356=1,CH356-('2. Monitor Criteria'!$B$10*'1. Data'!CG356),CH356-('2. Monitor Criteria'!$C$10*'1. Data'!CG356)))</f>
        <v>36.313080000000006</v>
      </c>
      <c r="CJ356" s="51">
        <f>IF($CA356=TRUE,CI356-(CG356*'2. Monitor Criteria'!$E$10),CI356)</f>
        <v>36.313080000000006</v>
      </c>
      <c r="CK356" s="51">
        <f>IF($BZ356=TRUE,CJ356-('1. Data'!CG356*'2. Monitor Criteria'!$D$10),CJ356)</f>
        <v>36.313080000000006</v>
      </c>
    </row>
    <row r="357" spans="1:89" s="39" customFormat="1" ht="15.75" customHeight="1" x14ac:dyDescent="0.2">
      <c r="A357" s="39">
        <v>465</v>
      </c>
      <c r="B357" s="46" t="s">
        <v>593</v>
      </c>
      <c r="C357" s="46" t="s">
        <v>612</v>
      </c>
      <c r="D357" s="47">
        <v>42461</v>
      </c>
      <c r="E357" s="46" t="s">
        <v>74</v>
      </c>
      <c r="F357" s="46"/>
      <c r="G357" s="46" t="s">
        <v>1307</v>
      </c>
      <c r="H357" s="46" t="s">
        <v>75</v>
      </c>
      <c r="I357" s="46" t="s">
        <v>88</v>
      </c>
      <c r="J357" s="46"/>
      <c r="K357" s="46" t="s">
        <v>85</v>
      </c>
      <c r="L357" s="46" t="s">
        <v>614</v>
      </c>
      <c r="M357" s="48">
        <v>1000</v>
      </c>
      <c r="N357" s="48">
        <v>9.8000000000000007</v>
      </c>
      <c r="O357" s="48">
        <v>17.399999999999999</v>
      </c>
      <c r="P357" s="48">
        <v>20</v>
      </c>
      <c r="Q357" s="48">
        <v>171.09</v>
      </c>
      <c r="R357" s="48">
        <v>1.78</v>
      </c>
      <c r="S357" s="48">
        <v>900</v>
      </c>
      <c r="T357" s="48">
        <v>1600</v>
      </c>
      <c r="U357" s="48">
        <v>1.4</v>
      </c>
      <c r="V357" s="48">
        <v>8417</v>
      </c>
      <c r="W357" s="48">
        <v>60</v>
      </c>
      <c r="X357" s="48">
        <v>0.4</v>
      </c>
      <c r="Y357" s="46" t="s">
        <v>78</v>
      </c>
      <c r="Z357" s="46" t="s">
        <v>83</v>
      </c>
      <c r="AA357" s="46"/>
      <c r="AB357" s="46"/>
      <c r="AC357" s="46" t="s">
        <v>81</v>
      </c>
      <c r="AD357" s="46" t="s">
        <v>81</v>
      </c>
      <c r="AE357" s="46" t="s">
        <v>113</v>
      </c>
      <c r="AF357" s="46"/>
      <c r="AG357" s="46" t="s">
        <v>83</v>
      </c>
      <c r="AH357" s="46"/>
      <c r="AI357" s="46" t="s">
        <v>83</v>
      </c>
      <c r="AJ357" s="46" t="s">
        <v>83</v>
      </c>
      <c r="AK357" s="46" t="s">
        <v>94</v>
      </c>
      <c r="AL357" s="46"/>
      <c r="AM357" s="46" t="s">
        <v>83</v>
      </c>
      <c r="AN357" s="46" t="s">
        <v>83</v>
      </c>
      <c r="AO357" s="46" t="s">
        <v>83</v>
      </c>
      <c r="AP357" s="46" t="s">
        <v>91</v>
      </c>
      <c r="AQ357" s="46"/>
      <c r="AR357" s="46" t="s">
        <v>81</v>
      </c>
      <c r="AS357" s="46" t="s">
        <v>86</v>
      </c>
      <c r="AT357" s="46"/>
      <c r="AU357" s="48">
        <v>2</v>
      </c>
      <c r="AV357" s="46" t="s">
        <v>81</v>
      </c>
      <c r="AW357" s="46" t="s">
        <v>81</v>
      </c>
      <c r="AX357" s="48">
        <v>350</v>
      </c>
      <c r="AY357" s="48">
        <v>272</v>
      </c>
      <c r="AZ357" s="48">
        <v>204</v>
      </c>
      <c r="BA357" s="48">
        <v>200</v>
      </c>
      <c r="BB357" s="46"/>
      <c r="BC357" s="46"/>
      <c r="BD357" s="48">
        <v>10.199999999999999</v>
      </c>
      <c r="BE357" s="46"/>
      <c r="BF357" s="48">
        <v>0.45</v>
      </c>
      <c r="BG357" s="46"/>
      <c r="BH357" s="46"/>
      <c r="BI357" s="48">
        <v>0.27</v>
      </c>
      <c r="BJ357" s="48">
        <v>33.79</v>
      </c>
      <c r="BK357" s="48">
        <v>33.79</v>
      </c>
      <c r="BL357" s="48">
        <v>44.2</v>
      </c>
      <c r="BM357" s="46"/>
      <c r="BN357" s="46"/>
      <c r="BO357" s="48">
        <v>0.28999999999999998</v>
      </c>
      <c r="BP357" s="48">
        <v>0.46</v>
      </c>
      <c r="BQ357" s="46"/>
      <c r="BR357" s="48">
        <v>10.6</v>
      </c>
      <c r="BS357" s="48">
        <v>35.11</v>
      </c>
      <c r="BT357" s="46"/>
      <c r="BU357" s="48">
        <v>0</v>
      </c>
      <c r="BV357" s="39">
        <v>465</v>
      </c>
      <c r="BW357" s="39">
        <f t="shared" si="30"/>
        <v>2</v>
      </c>
      <c r="BX357" s="39">
        <f>IF(COUNTIF($C$2:C357,C357)=1,1,0)</f>
        <v>1</v>
      </c>
      <c r="BY357" s="39">
        <f t="shared" si="31"/>
        <v>0</v>
      </c>
      <c r="BZ357" s="39" t="b">
        <f t="shared" si="32"/>
        <v>0</v>
      </c>
      <c r="CA357" s="39" t="b">
        <f t="array" ref="CA357">ISNUMBER(SEARCH("Touch Screen",$AI357))</f>
        <v>0</v>
      </c>
      <c r="CB357" s="39" t="b">
        <f t="array" ref="CB357">ISNUMBER(SEARCH("Occupancy Sensor",$AI357))</f>
        <v>0</v>
      </c>
      <c r="CC357" s="39" t="b">
        <f t="array" ref="CC357">ISNUMBER(SEARCH("Full Network Connectivity",$AI357))</f>
        <v>0</v>
      </c>
      <c r="CD357" s="49">
        <f t="shared" si="33"/>
        <v>33.835499999999996</v>
      </c>
      <c r="CE357" s="50">
        <f t="shared" si="35"/>
        <v>1.4</v>
      </c>
      <c r="CF357" s="39">
        <f t="shared" si="34"/>
        <v>2</v>
      </c>
      <c r="CG357" s="49">
        <f>IF($BW357=1,($Q357*'2. Monitor Criteria'!$C$4)+('2. Monitor Criteria'!$D$4*'1. Data'!$CE357)+'2. Monitor Criteria'!$C$6,IF('1. Data'!$BW357=2,($Q357*'2. Monitor Criteria'!$C$4)+('2. Monitor Criteria'!$D$4*'1. Data'!$CE357)+'2. Monitor Criteria'!$D$6,IF('1. Data'!$BW357=5,($Q357*'2. Monitor Criteria'!$C$4)+('2. Monitor Criteria'!$D$4*'1. Data'!$CE357)+'2. Monitor Criteria'!$F$6,($Q357*'2. Monitor Criteria'!$C$4)+('2. Monitor Criteria'!$D$4*'1. Data'!$CE357)+'2. Monitor Criteria'!$E$6)))</f>
        <v>36.640070000000001</v>
      </c>
      <c r="CH357" s="51">
        <f>CD357-('2. Monitor Criteria'!$D$4*CE357)</f>
        <v>28.249499999999998</v>
      </c>
      <c r="CI357" s="49">
        <f>IF($BY357=0,CH357,IF($BY357=1,CH357-('2. Monitor Criteria'!$B$10*'1. Data'!CG357),CH357-('2. Monitor Criteria'!$C$10*'1. Data'!CG357)))</f>
        <v>28.249499999999998</v>
      </c>
      <c r="CJ357" s="51">
        <f>IF($CA357=TRUE,CI357-(CG357*'2. Monitor Criteria'!$E$10),CI357)</f>
        <v>28.249499999999998</v>
      </c>
      <c r="CK357" s="51">
        <f>IF($BZ357=TRUE,CJ357-('1. Data'!CG357*'2. Monitor Criteria'!$D$10),CJ357)</f>
        <v>28.249499999999998</v>
      </c>
    </row>
    <row r="358" spans="1:89" s="39" customFormat="1" ht="15.75" customHeight="1" x14ac:dyDescent="0.2">
      <c r="A358" s="39">
        <v>466</v>
      </c>
      <c r="B358" s="46" t="s">
        <v>593</v>
      </c>
      <c r="C358" s="46" t="s">
        <v>615</v>
      </c>
      <c r="D358" s="47">
        <v>42522</v>
      </c>
      <c r="E358" s="46" t="s">
        <v>602</v>
      </c>
      <c r="F358" s="46"/>
      <c r="G358" s="46" t="s">
        <v>1307</v>
      </c>
      <c r="H358" s="46" t="s">
        <v>75</v>
      </c>
      <c r="I358" s="46" t="s">
        <v>88</v>
      </c>
      <c r="J358" s="46"/>
      <c r="K358" s="46" t="s">
        <v>77</v>
      </c>
      <c r="L358" s="46"/>
      <c r="M358" s="48">
        <v>1000</v>
      </c>
      <c r="N358" s="48">
        <v>10.6</v>
      </c>
      <c r="O358" s="48">
        <v>18.8</v>
      </c>
      <c r="P358" s="48">
        <v>21.5</v>
      </c>
      <c r="Q358" s="48">
        <v>197.52</v>
      </c>
      <c r="R358" s="48">
        <v>1.78</v>
      </c>
      <c r="S358" s="48">
        <v>1080</v>
      </c>
      <c r="T358" s="48">
        <v>1920</v>
      </c>
      <c r="U358" s="48">
        <v>2.1</v>
      </c>
      <c r="V358" s="48">
        <v>179</v>
      </c>
      <c r="W358" s="48">
        <v>60</v>
      </c>
      <c r="X358" s="48">
        <v>0.7</v>
      </c>
      <c r="Y358" s="46" t="s">
        <v>114</v>
      </c>
      <c r="Z358" s="46" t="s">
        <v>83</v>
      </c>
      <c r="AA358" s="46"/>
      <c r="AB358" s="46"/>
      <c r="AC358" s="46" t="s">
        <v>81</v>
      </c>
      <c r="AD358" s="46" t="s">
        <v>81</v>
      </c>
      <c r="AE358" s="46" t="s">
        <v>93</v>
      </c>
      <c r="AF358" s="46"/>
      <c r="AG358" s="46" t="s">
        <v>83</v>
      </c>
      <c r="AH358" s="46"/>
      <c r="AI358" s="46" t="s">
        <v>83</v>
      </c>
      <c r="AJ358" s="46" t="s">
        <v>83</v>
      </c>
      <c r="AK358" s="46" t="s">
        <v>94</v>
      </c>
      <c r="AL358" s="46"/>
      <c r="AM358" s="46" t="s">
        <v>83</v>
      </c>
      <c r="AN358" s="46" t="s">
        <v>83</v>
      </c>
      <c r="AO358" s="46" t="s">
        <v>83</v>
      </c>
      <c r="AP358" s="46" t="s">
        <v>91</v>
      </c>
      <c r="AQ358" s="46"/>
      <c r="AR358" s="46" t="s">
        <v>81</v>
      </c>
      <c r="AS358" s="46" t="s">
        <v>86</v>
      </c>
      <c r="AT358" s="46"/>
      <c r="AU358" s="48">
        <v>0</v>
      </c>
      <c r="AV358" s="46" t="s">
        <v>81</v>
      </c>
      <c r="AW358" s="46" t="s">
        <v>81</v>
      </c>
      <c r="AX358" s="48">
        <v>234.3</v>
      </c>
      <c r="AY358" s="48">
        <v>283.60000000000002</v>
      </c>
      <c r="AZ358" s="48">
        <v>245.8</v>
      </c>
      <c r="BA358" s="48">
        <v>200.5</v>
      </c>
      <c r="BB358" s="46"/>
      <c r="BC358" s="46"/>
      <c r="BD358" s="48">
        <v>12.34</v>
      </c>
      <c r="BE358" s="46"/>
      <c r="BF358" s="48">
        <v>0.39</v>
      </c>
      <c r="BG358" s="48">
        <v>0.16</v>
      </c>
      <c r="BH358" s="48">
        <v>0.5</v>
      </c>
      <c r="BI358" s="48">
        <v>0.31</v>
      </c>
      <c r="BJ358" s="48">
        <v>40.03</v>
      </c>
      <c r="BK358" s="48">
        <v>40.03</v>
      </c>
      <c r="BL358" s="48">
        <v>50.6</v>
      </c>
      <c r="BM358" s="46"/>
      <c r="BN358" s="46"/>
      <c r="BO358" s="48">
        <v>0.41</v>
      </c>
      <c r="BP358" s="48">
        <v>0.49</v>
      </c>
      <c r="BQ358" s="48">
        <v>0.25</v>
      </c>
      <c r="BR358" s="48">
        <v>12.53</v>
      </c>
      <c r="BS358" s="48">
        <v>41.23</v>
      </c>
      <c r="BT358" s="46"/>
      <c r="BU358" s="48">
        <v>1</v>
      </c>
      <c r="BV358" s="39">
        <v>466</v>
      </c>
      <c r="BW358" s="39">
        <f t="shared" si="30"/>
        <v>2</v>
      </c>
      <c r="BX358" s="39">
        <f>IF(COUNTIF($C$2:C358,C358)=1,1,0)</f>
        <v>1</v>
      </c>
      <c r="BY358" s="39">
        <f t="shared" si="31"/>
        <v>0</v>
      </c>
      <c r="BZ358" s="39" t="b">
        <f t="shared" si="32"/>
        <v>0</v>
      </c>
      <c r="CA358" s="39" t="b">
        <f t="array" ref="CA358">ISNUMBER(SEARCH("Touch Screen",$AI358))</f>
        <v>0</v>
      </c>
      <c r="CB358" s="39" t="b">
        <f t="array" ref="CB358">ISNUMBER(SEARCH("Occupancy Sensor",$AI358))</f>
        <v>0</v>
      </c>
      <c r="CC358" s="39" t="b">
        <f t="array" ref="CC358">ISNUMBER(SEARCH("Full Network Connectivity",$AI358))</f>
        <v>0</v>
      </c>
      <c r="CD358" s="49">
        <f t="shared" si="33"/>
        <v>40.055099999999996</v>
      </c>
      <c r="CE358" s="50">
        <f t="shared" si="35"/>
        <v>2.1</v>
      </c>
      <c r="CF358" s="39">
        <f t="shared" si="34"/>
        <v>2</v>
      </c>
      <c r="CG358" s="49">
        <f>IF($BW358=1,($Q358*'2. Monitor Criteria'!$C$4)+('2. Monitor Criteria'!$D$4*'1. Data'!$CE358)+'2. Monitor Criteria'!$C$6,IF('1. Data'!$BW358=2,($Q358*'2. Monitor Criteria'!$C$4)+('2. Monitor Criteria'!$D$4*'1. Data'!$CE358)+'2. Monitor Criteria'!$D$6,IF('1. Data'!$BW358=5,($Q358*'2. Monitor Criteria'!$C$4)+('2. Monitor Criteria'!$D$4*'1. Data'!$CE358)+'2. Monitor Criteria'!$F$6,($Q358*'2. Monitor Criteria'!$C$4)+('2. Monitor Criteria'!$D$4*'1. Data'!$CE358)+'2. Monitor Criteria'!$E$6)))</f>
        <v>42.683959999999999</v>
      </c>
      <c r="CH358" s="51">
        <f>CD358-('2. Monitor Criteria'!$D$4*CE358)</f>
        <v>31.676099999999995</v>
      </c>
      <c r="CI358" s="49">
        <f>IF($BY358=0,CH358,IF($BY358=1,CH358-('2. Monitor Criteria'!$B$10*'1. Data'!CG358),CH358-('2. Monitor Criteria'!$C$10*'1. Data'!CG358)))</f>
        <v>31.676099999999995</v>
      </c>
      <c r="CJ358" s="51">
        <f>IF($CA358=TRUE,CI358-(CG358*'2. Monitor Criteria'!$E$10),CI358)</f>
        <v>31.676099999999995</v>
      </c>
      <c r="CK358" s="51">
        <f>IF($BZ358=TRUE,CJ358-('1. Data'!CG358*'2. Monitor Criteria'!$D$10),CJ358)</f>
        <v>31.676099999999995</v>
      </c>
    </row>
    <row r="359" spans="1:89" s="39" customFormat="1" ht="15.75" customHeight="1" x14ac:dyDescent="0.2">
      <c r="A359" s="39">
        <v>467</v>
      </c>
      <c r="B359" s="46" t="s">
        <v>593</v>
      </c>
      <c r="C359" s="46" t="s">
        <v>616</v>
      </c>
      <c r="D359" s="47">
        <v>42689</v>
      </c>
      <c r="E359" s="46" t="s">
        <v>74</v>
      </c>
      <c r="F359" s="46"/>
      <c r="G359" s="46" t="s">
        <v>1307</v>
      </c>
      <c r="H359" s="46" t="s">
        <v>75</v>
      </c>
      <c r="I359" s="46" t="s">
        <v>88</v>
      </c>
      <c r="J359" s="46"/>
      <c r="K359" s="46" t="s">
        <v>77</v>
      </c>
      <c r="L359" s="46"/>
      <c r="M359" s="48">
        <v>1000</v>
      </c>
      <c r="N359" s="48">
        <v>10.6</v>
      </c>
      <c r="O359" s="48">
        <v>18.8</v>
      </c>
      <c r="P359" s="48">
        <v>21.5</v>
      </c>
      <c r="Q359" s="48">
        <v>197.52</v>
      </c>
      <c r="R359" s="48">
        <v>1.78</v>
      </c>
      <c r="S359" s="48">
        <v>1080</v>
      </c>
      <c r="T359" s="48">
        <v>1920</v>
      </c>
      <c r="U359" s="48">
        <v>2.1</v>
      </c>
      <c r="V359" s="48">
        <v>10498</v>
      </c>
      <c r="W359" s="48">
        <v>60</v>
      </c>
      <c r="X359" s="48">
        <v>0.3</v>
      </c>
      <c r="Y359" s="46" t="s">
        <v>83</v>
      </c>
      <c r="Z359" s="46" t="s">
        <v>83</v>
      </c>
      <c r="AA359" s="46"/>
      <c r="AB359" s="46"/>
      <c r="AC359" s="46" t="s">
        <v>81</v>
      </c>
      <c r="AD359" s="46" t="s">
        <v>81</v>
      </c>
      <c r="AE359" s="46" t="s">
        <v>111</v>
      </c>
      <c r="AF359" s="46"/>
      <c r="AG359" s="46" t="s">
        <v>83</v>
      </c>
      <c r="AH359" s="46"/>
      <c r="AI359" s="46" t="s">
        <v>83</v>
      </c>
      <c r="AJ359" s="46" t="s">
        <v>83</v>
      </c>
      <c r="AK359" s="46" t="s">
        <v>84</v>
      </c>
      <c r="AL359" s="46"/>
      <c r="AM359" s="46" t="s">
        <v>83</v>
      </c>
      <c r="AN359" s="46" t="s">
        <v>83</v>
      </c>
      <c r="AO359" s="46" t="s">
        <v>83</v>
      </c>
      <c r="AP359" s="46" t="s">
        <v>91</v>
      </c>
      <c r="AQ359" s="46"/>
      <c r="AR359" s="46" t="s">
        <v>81</v>
      </c>
      <c r="AS359" s="46" t="s">
        <v>86</v>
      </c>
      <c r="AT359" s="46"/>
      <c r="AU359" s="48">
        <v>5</v>
      </c>
      <c r="AV359" s="46" t="s">
        <v>81</v>
      </c>
      <c r="AW359" s="46" t="s">
        <v>81</v>
      </c>
      <c r="AX359" s="48">
        <v>250</v>
      </c>
      <c r="AY359" s="48">
        <v>272.3</v>
      </c>
      <c r="AZ359" s="48">
        <v>216.8</v>
      </c>
      <c r="BA359" s="48">
        <v>200</v>
      </c>
      <c r="BB359" s="46"/>
      <c r="BC359" s="46"/>
      <c r="BD359" s="48">
        <v>15.46</v>
      </c>
      <c r="BE359" s="46"/>
      <c r="BF359" s="48">
        <v>0.22</v>
      </c>
      <c r="BG359" s="48">
        <v>0</v>
      </c>
      <c r="BH359" s="46"/>
      <c r="BI359" s="48">
        <v>0.13</v>
      </c>
      <c r="BJ359" s="48">
        <v>48.65</v>
      </c>
      <c r="BK359" s="48">
        <v>48.65</v>
      </c>
      <c r="BL359" s="48">
        <v>50.6</v>
      </c>
      <c r="BM359" s="46"/>
      <c r="BN359" s="46"/>
      <c r="BO359" s="48">
        <v>0.26</v>
      </c>
      <c r="BP359" s="48">
        <v>0.36</v>
      </c>
      <c r="BQ359" s="48">
        <v>0</v>
      </c>
      <c r="BR359" s="48">
        <v>15.29</v>
      </c>
      <c r="BS359" s="48">
        <v>48.93</v>
      </c>
      <c r="BT359" s="46"/>
      <c r="BU359" s="48">
        <v>0</v>
      </c>
      <c r="BV359" s="39">
        <v>467</v>
      </c>
      <c r="BW359" s="39">
        <f t="shared" si="30"/>
        <v>2</v>
      </c>
      <c r="BX359" s="39">
        <f>IF(COUNTIF($C$2:C359,C359)=1,1,0)</f>
        <v>1</v>
      </c>
      <c r="BY359" s="39">
        <f t="shared" si="31"/>
        <v>0</v>
      </c>
      <c r="BZ359" s="39" t="b">
        <f t="shared" si="32"/>
        <v>0</v>
      </c>
      <c r="CA359" s="39" t="b">
        <f t="array" ref="CA359">ISNUMBER(SEARCH("Touch Screen",$AI359))</f>
        <v>0</v>
      </c>
      <c r="CB359" s="39" t="b">
        <f t="array" ref="CB359">ISNUMBER(SEARCH("Occupancy Sensor",$AI359))</f>
        <v>0</v>
      </c>
      <c r="CC359" s="39" t="b">
        <f t="array" ref="CC359">ISNUMBER(SEARCH("Full Network Connectivity",$AI359))</f>
        <v>0</v>
      </c>
      <c r="CD359" s="49">
        <f t="shared" si="33"/>
        <v>48.65303999999999</v>
      </c>
      <c r="CE359" s="50">
        <f t="shared" si="35"/>
        <v>2.1</v>
      </c>
      <c r="CF359" s="39">
        <f t="shared" si="34"/>
        <v>2</v>
      </c>
      <c r="CG359" s="49">
        <f>IF($BW359=1,($Q359*'2. Monitor Criteria'!$C$4)+('2. Monitor Criteria'!$D$4*'1. Data'!$CE359)+'2. Monitor Criteria'!$C$6,IF('1. Data'!$BW359=2,($Q359*'2. Monitor Criteria'!$C$4)+('2. Monitor Criteria'!$D$4*'1. Data'!$CE359)+'2. Monitor Criteria'!$D$6,IF('1. Data'!$BW359=5,($Q359*'2. Monitor Criteria'!$C$4)+('2. Monitor Criteria'!$D$4*'1. Data'!$CE359)+'2. Monitor Criteria'!$F$6,($Q359*'2. Monitor Criteria'!$C$4)+('2. Monitor Criteria'!$D$4*'1. Data'!$CE359)+'2. Monitor Criteria'!$E$6)))</f>
        <v>42.683959999999999</v>
      </c>
      <c r="CH359" s="51">
        <f>CD359-('2. Monitor Criteria'!$D$4*CE359)</f>
        <v>40.274039999999985</v>
      </c>
      <c r="CI359" s="49">
        <f>IF($BY359=0,CH359,IF($BY359=1,CH359-('2. Monitor Criteria'!$B$10*'1. Data'!CG359),CH359-('2. Monitor Criteria'!$C$10*'1. Data'!CG359)))</f>
        <v>40.274039999999985</v>
      </c>
      <c r="CJ359" s="51">
        <f>IF($CA359=TRUE,CI359-(CG359*'2. Monitor Criteria'!$E$10),CI359)</f>
        <v>40.274039999999985</v>
      </c>
      <c r="CK359" s="51">
        <f>IF($BZ359=TRUE,CJ359-('1. Data'!CG359*'2. Monitor Criteria'!$D$10),CJ359)</f>
        <v>40.274039999999985</v>
      </c>
    </row>
    <row r="360" spans="1:89" s="39" customFormat="1" ht="15.75" customHeight="1" x14ac:dyDescent="0.2">
      <c r="A360" s="39">
        <v>468</v>
      </c>
      <c r="B360" s="46" t="s">
        <v>593</v>
      </c>
      <c r="C360" s="46" t="s">
        <v>617</v>
      </c>
      <c r="D360" s="47">
        <v>42540</v>
      </c>
      <c r="E360" s="46" t="s">
        <v>74</v>
      </c>
      <c r="F360" s="46"/>
      <c r="G360" s="46" t="s">
        <v>1307</v>
      </c>
      <c r="H360" s="46" t="s">
        <v>75</v>
      </c>
      <c r="I360" s="46" t="s">
        <v>88</v>
      </c>
      <c r="J360" s="46"/>
      <c r="K360" s="46" t="s">
        <v>77</v>
      </c>
      <c r="L360" s="46"/>
      <c r="M360" s="48">
        <v>1000</v>
      </c>
      <c r="N360" s="48">
        <v>11.8</v>
      </c>
      <c r="O360" s="48">
        <v>14.8</v>
      </c>
      <c r="P360" s="48">
        <v>18.899999999999999</v>
      </c>
      <c r="Q360" s="48">
        <v>176.1</v>
      </c>
      <c r="R360" s="48">
        <v>1.25</v>
      </c>
      <c r="S360" s="48">
        <v>1024</v>
      </c>
      <c r="T360" s="48">
        <v>1280</v>
      </c>
      <c r="U360" s="48">
        <v>1.3</v>
      </c>
      <c r="V360" s="48">
        <v>7443</v>
      </c>
      <c r="W360" s="48">
        <v>60</v>
      </c>
      <c r="X360" s="48">
        <v>0.3</v>
      </c>
      <c r="Y360" s="46" t="s">
        <v>83</v>
      </c>
      <c r="Z360" s="46" t="s">
        <v>83</v>
      </c>
      <c r="AA360" s="46"/>
      <c r="AB360" s="46"/>
      <c r="AC360" s="46" t="s">
        <v>81</v>
      </c>
      <c r="AD360" s="46" t="s">
        <v>81</v>
      </c>
      <c r="AE360" s="46" t="s">
        <v>113</v>
      </c>
      <c r="AF360" s="46" t="s">
        <v>83</v>
      </c>
      <c r="AG360" s="46" t="s">
        <v>83</v>
      </c>
      <c r="AH360" s="46"/>
      <c r="AI360" s="46" t="s">
        <v>83</v>
      </c>
      <c r="AJ360" s="46" t="s">
        <v>83</v>
      </c>
      <c r="AK360" s="46" t="s">
        <v>94</v>
      </c>
      <c r="AL360" s="46" t="s">
        <v>83</v>
      </c>
      <c r="AM360" s="46" t="s">
        <v>83</v>
      </c>
      <c r="AN360" s="46" t="s">
        <v>83</v>
      </c>
      <c r="AO360" s="46" t="s">
        <v>83</v>
      </c>
      <c r="AP360" s="46" t="s">
        <v>91</v>
      </c>
      <c r="AQ360" s="46"/>
      <c r="AR360" s="46" t="s">
        <v>81</v>
      </c>
      <c r="AS360" s="46" t="s">
        <v>86</v>
      </c>
      <c r="AT360" s="46"/>
      <c r="AU360" s="48">
        <v>5</v>
      </c>
      <c r="AV360" s="46" t="s">
        <v>81</v>
      </c>
      <c r="AW360" s="46" t="s">
        <v>81</v>
      </c>
      <c r="AX360" s="48">
        <v>250</v>
      </c>
      <c r="AY360" s="48">
        <v>256.7</v>
      </c>
      <c r="AZ360" s="48">
        <v>194.7</v>
      </c>
      <c r="BA360" s="48">
        <v>200</v>
      </c>
      <c r="BB360" s="46"/>
      <c r="BC360" s="46"/>
      <c r="BD360" s="48">
        <v>12.84</v>
      </c>
      <c r="BE360" s="46"/>
      <c r="BF360" s="48">
        <v>0.13</v>
      </c>
      <c r="BG360" s="48">
        <v>0</v>
      </c>
      <c r="BH360" s="46"/>
      <c r="BI360" s="48">
        <v>0.08</v>
      </c>
      <c r="BJ360" s="48">
        <v>40.11</v>
      </c>
      <c r="BK360" s="48">
        <v>40.11</v>
      </c>
      <c r="BL360" s="48">
        <v>44.52</v>
      </c>
      <c r="BM360" s="46"/>
      <c r="BN360" s="46"/>
      <c r="BO360" s="48">
        <v>0.1</v>
      </c>
      <c r="BP360" s="48">
        <v>0.15</v>
      </c>
      <c r="BQ360" s="48">
        <v>0</v>
      </c>
      <c r="BR360" s="48">
        <v>12.08</v>
      </c>
      <c r="BS360" s="48">
        <v>37.89</v>
      </c>
      <c r="BT360" s="46"/>
      <c r="BU360" s="48">
        <v>0</v>
      </c>
      <c r="BV360" s="39">
        <v>468</v>
      </c>
      <c r="BW360" s="39">
        <f t="shared" si="30"/>
        <v>2</v>
      </c>
      <c r="BX360" s="39">
        <f>IF(COUNTIF($C$2:C360,C360)=1,1,0)</f>
        <v>1</v>
      </c>
      <c r="BY360" s="39">
        <f t="shared" si="31"/>
        <v>0</v>
      </c>
      <c r="BZ360" s="39" t="b">
        <f t="shared" si="32"/>
        <v>0</v>
      </c>
      <c r="CA360" s="39" t="b">
        <f t="array" ref="CA360">ISNUMBER(SEARCH("Touch Screen",$AI360))</f>
        <v>0</v>
      </c>
      <c r="CB360" s="39" t="b">
        <f t="array" ref="CB360">ISNUMBER(SEARCH("Occupancy Sensor",$AI360))</f>
        <v>0</v>
      </c>
      <c r="CC360" s="39" t="b">
        <f t="array" ref="CC360">ISNUMBER(SEARCH("Full Network Connectivity",$AI360))</f>
        <v>0</v>
      </c>
      <c r="CD360" s="49">
        <f t="shared" si="33"/>
        <v>40.107659999999996</v>
      </c>
      <c r="CE360" s="50">
        <f t="shared" si="35"/>
        <v>1.3</v>
      </c>
      <c r="CF360" s="39">
        <f t="shared" si="34"/>
        <v>1</v>
      </c>
      <c r="CG360" s="49">
        <f>IF($BW360=1,($Q360*'2. Monitor Criteria'!$C$4)+('2. Monitor Criteria'!$D$4*'1. Data'!$CE360)+'2. Monitor Criteria'!$C$6,IF('1. Data'!$BW360=2,($Q360*'2. Monitor Criteria'!$C$4)+('2. Monitor Criteria'!$D$4*'1. Data'!$CE360)+'2. Monitor Criteria'!$D$6,IF('1. Data'!$BW360=5,($Q360*'2. Monitor Criteria'!$C$4)+('2. Monitor Criteria'!$D$4*'1. Data'!$CE360)+'2. Monitor Criteria'!$F$6,($Q360*'2. Monitor Criteria'!$C$4)+('2. Monitor Criteria'!$D$4*'1. Data'!$CE360)+'2. Monitor Criteria'!$E$6)))</f>
        <v>36.857300000000002</v>
      </c>
      <c r="CH360" s="51">
        <f>CD360-('2. Monitor Criteria'!$D$4*CE360)</f>
        <v>34.920659999999998</v>
      </c>
      <c r="CI360" s="49">
        <f>IF($BY360=0,CH360,IF($BY360=1,CH360-('2. Monitor Criteria'!$B$10*'1. Data'!CG360),CH360-('2. Monitor Criteria'!$C$10*'1. Data'!CG360)))</f>
        <v>34.920659999999998</v>
      </c>
      <c r="CJ360" s="51">
        <f>IF($CA360=TRUE,CI360-(CG360*'2. Monitor Criteria'!$E$10),CI360)</f>
        <v>34.920659999999998</v>
      </c>
      <c r="CK360" s="51">
        <f>IF($BZ360=TRUE,CJ360-('1. Data'!CG360*'2. Monitor Criteria'!$D$10),CJ360)</f>
        <v>34.920659999999998</v>
      </c>
    </row>
    <row r="361" spans="1:89" s="39" customFormat="1" ht="15.75" customHeight="1" x14ac:dyDescent="0.2">
      <c r="A361" s="39">
        <v>469</v>
      </c>
      <c r="B361" s="46" t="s">
        <v>593</v>
      </c>
      <c r="C361" s="46" t="s">
        <v>619</v>
      </c>
      <c r="D361" s="47">
        <v>42536</v>
      </c>
      <c r="E361" s="46" t="s">
        <v>74</v>
      </c>
      <c r="F361" s="46" t="s">
        <v>110</v>
      </c>
      <c r="G361" s="46" t="s">
        <v>1307</v>
      </c>
      <c r="H361" s="46" t="s">
        <v>75</v>
      </c>
      <c r="I361" s="46" t="s">
        <v>88</v>
      </c>
      <c r="J361" s="46"/>
      <c r="K361" s="46" t="s">
        <v>77</v>
      </c>
      <c r="L361" s="46"/>
      <c r="M361" s="48">
        <v>1000</v>
      </c>
      <c r="N361" s="48">
        <v>9.8000000000000007</v>
      </c>
      <c r="O361" s="48">
        <v>17.399999999999999</v>
      </c>
      <c r="P361" s="48">
        <v>20</v>
      </c>
      <c r="Q361" s="48">
        <v>170.92</v>
      </c>
      <c r="R361" s="48">
        <v>1.78</v>
      </c>
      <c r="S361" s="48">
        <v>900</v>
      </c>
      <c r="T361" s="48">
        <v>1600</v>
      </c>
      <c r="U361" s="48">
        <v>1.4</v>
      </c>
      <c r="V361" s="48">
        <v>8425</v>
      </c>
      <c r="W361" s="48">
        <v>60</v>
      </c>
      <c r="X361" s="48">
        <v>0.4</v>
      </c>
      <c r="Y361" s="46" t="s">
        <v>83</v>
      </c>
      <c r="Z361" s="46" t="s">
        <v>83</v>
      </c>
      <c r="AA361" s="46"/>
      <c r="AB361" s="46"/>
      <c r="AC361" s="46" t="s">
        <v>81</v>
      </c>
      <c r="AD361" s="46" t="s">
        <v>81</v>
      </c>
      <c r="AE361" s="46" t="s">
        <v>93</v>
      </c>
      <c r="AF361" s="46"/>
      <c r="AG361" s="46" t="s">
        <v>83</v>
      </c>
      <c r="AH361" s="46"/>
      <c r="AI361" s="46" t="s">
        <v>83</v>
      </c>
      <c r="AJ361" s="46" t="s">
        <v>83</v>
      </c>
      <c r="AK361" s="46" t="s">
        <v>94</v>
      </c>
      <c r="AL361" s="46"/>
      <c r="AM361" s="46" t="s">
        <v>83</v>
      </c>
      <c r="AN361" s="46" t="s">
        <v>83</v>
      </c>
      <c r="AO361" s="46" t="s">
        <v>83</v>
      </c>
      <c r="AP361" s="46" t="s">
        <v>91</v>
      </c>
      <c r="AQ361" s="46"/>
      <c r="AR361" s="46" t="s">
        <v>81</v>
      </c>
      <c r="AS361" s="46" t="s">
        <v>86</v>
      </c>
      <c r="AT361" s="46"/>
      <c r="AU361" s="48">
        <v>5</v>
      </c>
      <c r="AV361" s="46" t="s">
        <v>81</v>
      </c>
      <c r="AW361" s="46" t="s">
        <v>81</v>
      </c>
      <c r="AX361" s="48">
        <v>250</v>
      </c>
      <c r="AY361" s="48">
        <v>279</v>
      </c>
      <c r="AZ361" s="48">
        <v>231</v>
      </c>
      <c r="BA361" s="48">
        <v>200</v>
      </c>
      <c r="BB361" s="46"/>
      <c r="BC361" s="46"/>
      <c r="BD361" s="48">
        <v>12.68</v>
      </c>
      <c r="BE361" s="46"/>
      <c r="BF361" s="48">
        <v>0.28000000000000003</v>
      </c>
      <c r="BG361" s="48">
        <v>0</v>
      </c>
      <c r="BH361" s="46"/>
      <c r="BI361" s="48">
        <v>0.23</v>
      </c>
      <c r="BJ361" s="48">
        <v>40.47</v>
      </c>
      <c r="BK361" s="48">
        <v>40.47</v>
      </c>
      <c r="BL361" s="48">
        <v>44.2</v>
      </c>
      <c r="BM361" s="46"/>
      <c r="BN361" s="46"/>
      <c r="BO361" s="48">
        <v>0.26</v>
      </c>
      <c r="BP361" s="48">
        <v>0.31</v>
      </c>
      <c r="BQ361" s="48">
        <v>0</v>
      </c>
      <c r="BR361" s="48">
        <v>12.74</v>
      </c>
      <c r="BS361" s="48">
        <v>40.83</v>
      </c>
      <c r="BT361" s="46"/>
      <c r="BU361" s="48">
        <v>0</v>
      </c>
      <c r="BV361" s="39">
        <v>469</v>
      </c>
      <c r="BW361" s="39">
        <f t="shared" si="30"/>
        <v>1</v>
      </c>
      <c r="BX361" s="39">
        <f>IF(COUNTIF($C$2:C361,C361)=1,1,0)</f>
        <v>1</v>
      </c>
      <c r="BY361" s="39">
        <f t="shared" si="31"/>
        <v>0</v>
      </c>
      <c r="BZ361" s="39" t="b">
        <f t="shared" si="32"/>
        <v>0</v>
      </c>
      <c r="CA361" s="39" t="b">
        <f t="array" ref="CA361">ISNUMBER(SEARCH("Touch Screen",$AI361))</f>
        <v>0</v>
      </c>
      <c r="CB361" s="39" t="b">
        <f t="array" ref="CB361">ISNUMBER(SEARCH("Occupancy Sensor",$AI361))</f>
        <v>0</v>
      </c>
      <c r="CC361" s="39" t="b">
        <f t="array" ref="CC361">ISNUMBER(SEARCH("Full Network Connectivity",$AI361))</f>
        <v>0</v>
      </c>
      <c r="CD361" s="49">
        <f t="shared" si="33"/>
        <v>40.471200000000003</v>
      </c>
      <c r="CE361" s="50">
        <f t="shared" si="35"/>
        <v>1.4</v>
      </c>
      <c r="CF361" s="39">
        <f t="shared" si="34"/>
        <v>2</v>
      </c>
      <c r="CG361" s="49">
        <f>IF($BW361=1,($Q361*'2. Monitor Criteria'!$C$4)+('2. Monitor Criteria'!$D$4*'1. Data'!$CE361)+'2. Monitor Criteria'!$C$6,IF('1. Data'!$BW361=2,($Q361*'2. Monitor Criteria'!$C$4)+('2. Monitor Criteria'!$D$4*'1. Data'!$CE361)+'2. Monitor Criteria'!$D$6,IF('1. Data'!$BW361=5,($Q361*'2. Monitor Criteria'!$C$4)+('2. Monitor Criteria'!$D$4*'1. Data'!$CE361)+'2. Monitor Criteria'!$F$6,($Q361*'2. Monitor Criteria'!$C$4)+('2. Monitor Criteria'!$D$4*'1. Data'!$CE361)+'2. Monitor Criteria'!$E$6)))</f>
        <v>35.389159999999997</v>
      </c>
      <c r="CH361" s="51">
        <f>CD361-('2. Monitor Criteria'!$D$4*CE361)</f>
        <v>34.885200000000005</v>
      </c>
      <c r="CI361" s="49">
        <f>IF($BY361=0,CH361,IF($BY361=1,CH361-('2. Monitor Criteria'!$B$10*'1. Data'!CG361),CH361-('2. Monitor Criteria'!$C$10*'1. Data'!CG361)))</f>
        <v>34.885200000000005</v>
      </c>
      <c r="CJ361" s="51">
        <f>IF($CA361=TRUE,CI361-(CG361*'2. Monitor Criteria'!$E$10),CI361)</f>
        <v>34.885200000000005</v>
      </c>
      <c r="CK361" s="51">
        <f>IF($BZ361=TRUE,CJ361-('1. Data'!CG361*'2. Monitor Criteria'!$D$10),CJ361)</f>
        <v>34.885200000000005</v>
      </c>
    </row>
    <row r="362" spans="1:89" s="39" customFormat="1" ht="15.75" customHeight="1" x14ac:dyDescent="0.2">
      <c r="A362" s="39">
        <v>470</v>
      </c>
      <c r="B362" s="46" t="s">
        <v>593</v>
      </c>
      <c r="C362" s="46" t="s">
        <v>618</v>
      </c>
      <c r="D362" s="47">
        <v>42461</v>
      </c>
      <c r="E362" s="46" t="s">
        <v>74</v>
      </c>
      <c r="F362" s="46"/>
      <c r="G362" s="46" t="s">
        <v>1307</v>
      </c>
      <c r="H362" s="46" t="s">
        <v>75</v>
      </c>
      <c r="I362" s="46" t="s">
        <v>88</v>
      </c>
      <c r="J362" s="46"/>
      <c r="K362" s="46" t="s">
        <v>85</v>
      </c>
      <c r="L362" s="46" t="s">
        <v>614</v>
      </c>
      <c r="M362" s="48">
        <v>1000</v>
      </c>
      <c r="N362" s="48">
        <v>9.8000000000000007</v>
      </c>
      <c r="O362" s="48">
        <v>17.399999999999999</v>
      </c>
      <c r="P362" s="48">
        <v>20</v>
      </c>
      <c r="Q362" s="48">
        <v>171.09</v>
      </c>
      <c r="R362" s="48">
        <v>1.78</v>
      </c>
      <c r="S362" s="48">
        <v>900</v>
      </c>
      <c r="T362" s="48">
        <v>1600</v>
      </c>
      <c r="U362" s="48">
        <v>1.4</v>
      </c>
      <c r="V362" s="48">
        <v>8417</v>
      </c>
      <c r="W362" s="48">
        <v>60</v>
      </c>
      <c r="X362" s="48">
        <v>0.4</v>
      </c>
      <c r="Y362" s="46" t="s">
        <v>78</v>
      </c>
      <c r="Z362" s="46" t="s">
        <v>83</v>
      </c>
      <c r="AA362" s="46"/>
      <c r="AB362" s="46"/>
      <c r="AC362" s="46" t="s">
        <v>81</v>
      </c>
      <c r="AD362" s="46" t="s">
        <v>81</v>
      </c>
      <c r="AE362" s="46" t="s">
        <v>113</v>
      </c>
      <c r="AF362" s="46"/>
      <c r="AG362" s="46" t="s">
        <v>83</v>
      </c>
      <c r="AH362" s="46"/>
      <c r="AI362" s="46" t="s">
        <v>83</v>
      </c>
      <c r="AJ362" s="46" t="s">
        <v>83</v>
      </c>
      <c r="AK362" s="46" t="s">
        <v>94</v>
      </c>
      <c r="AL362" s="46"/>
      <c r="AM362" s="46" t="s">
        <v>83</v>
      </c>
      <c r="AN362" s="46" t="s">
        <v>83</v>
      </c>
      <c r="AO362" s="46" t="s">
        <v>83</v>
      </c>
      <c r="AP362" s="46" t="s">
        <v>91</v>
      </c>
      <c r="AQ362" s="46"/>
      <c r="AR362" s="46" t="s">
        <v>81</v>
      </c>
      <c r="AS362" s="46" t="s">
        <v>86</v>
      </c>
      <c r="AT362" s="46"/>
      <c r="AU362" s="48">
        <v>2</v>
      </c>
      <c r="AV362" s="46" t="s">
        <v>81</v>
      </c>
      <c r="AW362" s="46" t="s">
        <v>81</v>
      </c>
      <c r="AX362" s="48">
        <v>350</v>
      </c>
      <c r="AY362" s="48">
        <v>272</v>
      </c>
      <c r="AZ362" s="48">
        <v>204</v>
      </c>
      <c r="BA362" s="48">
        <v>200</v>
      </c>
      <c r="BB362" s="46"/>
      <c r="BC362" s="46"/>
      <c r="BD362" s="48">
        <v>10.54</v>
      </c>
      <c r="BE362" s="46"/>
      <c r="BF362" s="48">
        <v>0.17</v>
      </c>
      <c r="BG362" s="46"/>
      <c r="BH362" s="46"/>
      <c r="BI362" s="48">
        <v>0.11</v>
      </c>
      <c r="BJ362" s="48">
        <v>33.31</v>
      </c>
      <c r="BK362" s="48">
        <v>33.31</v>
      </c>
      <c r="BL362" s="48">
        <v>44.2</v>
      </c>
      <c r="BM362" s="46"/>
      <c r="BN362" s="46"/>
      <c r="BO362" s="48">
        <v>0.14000000000000001</v>
      </c>
      <c r="BP362" s="48">
        <v>0.46</v>
      </c>
      <c r="BQ362" s="46"/>
      <c r="BR362" s="48">
        <v>10.6</v>
      </c>
      <c r="BS362" s="48">
        <v>33.42</v>
      </c>
      <c r="BT362" s="46"/>
      <c r="BU362" s="48">
        <v>0</v>
      </c>
      <c r="BV362" s="39">
        <v>470</v>
      </c>
      <c r="BW362" s="39">
        <f t="shared" si="30"/>
        <v>2</v>
      </c>
      <c r="BX362" s="39">
        <f>IF(COUNTIF($C$2:C362,C362)=1,1,0)</f>
        <v>1</v>
      </c>
      <c r="BY362" s="39">
        <f t="shared" si="31"/>
        <v>0</v>
      </c>
      <c r="BZ362" s="39" t="b">
        <f t="shared" si="32"/>
        <v>0</v>
      </c>
      <c r="CA362" s="39" t="b">
        <f t="array" ref="CA362">ISNUMBER(SEARCH("Touch Screen",$AI362))</f>
        <v>0</v>
      </c>
      <c r="CB362" s="39" t="b">
        <f t="array" ref="CB362">ISNUMBER(SEARCH("Occupancy Sensor",$AI362))</f>
        <v>0</v>
      </c>
      <c r="CC362" s="39" t="b">
        <f t="array" ref="CC362">ISNUMBER(SEARCH("Full Network Connectivity",$AI362))</f>
        <v>0</v>
      </c>
      <c r="CD362" s="49">
        <f t="shared" si="33"/>
        <v>33.283619999999999</v>
      </c>
      <c r="CE362" s="50">
        <f t="shared" si="35"/>
        <v>1.4</v>
      </c>
      <c r="CF362" s="39">
        <f t="shared" si="34"/>
        <v>2</v>
      </c>
      <c r="CG362" s="49">
        <f>IF($BW362=1,($Q362*'2. Monitor Criteria'!$C$4)+('2. Monitor Criteria'!$D$4*'1. Data'!$CE362)+'2. Monitor Criteria'!$C$6,IF('1. Data'!$BW362=2,($Q362*'2. Monitor Criteria'!$C$4)+('2. Monitor Criteria'!$D$4*'1. Data'!$CE362)+'2. Monitor Criteria'!$D$6,IF('1. Data'!$BW362=5,($Q362*'2. Monitor Criteria'!$C$4)+('2. Monitor Criteria'!$D$4*'1. Data'!$CE362)+'2. Monitor Criteria'!$F$6,($Q362*'2. Monitor Criteria'!$C$4)+('2. Monitor Criteria'!$D$4*'1. Data'!$CE362)+'2. Monitor Criteria'!$E$6)))</f>
        <v>36.640070000000001</v>
      </c>
      <c r="CH362" s="51">
        <f>CD362-('2. Monitor Criteria'!$D$4*CE362)</f>
        <v>27.697620000000001</v>
      </c>
      <c r="CI362" s="49">
        <f>IF($BY362=0,CH362,IF($BY362=1,CH362-('2. Monitor Criteria'!$B$10*'1. Data'!CG362),CH362-('2. Monitor Criteria'!$C$10*'1. Data'!CG362)))</f>
        <v>27.697620000000001</v>
      </c>
      <c r="CJ362" s="51">
        <f>IF($CA362=TRUE,CI362-(CG362*'2. Monitor Criteria'!$E$10),CI362)</f>
        <v>27.697620000000001</v>
      </c>
      <c r="CK362" s="51">
        <f>IF($BZ362=TRUE,CJ362-('1. Data'!CG362*'2. Monitor Criteria'!$D$10),CJ362)</f>
        <v>27.697620000000001</v>
      </c>
    </row>
    <row r="363" spans="1:89" s="39" customFormat="1" ht="15.75" customHeight="1" x14ac:dyDescent="0.2">
      <c r="A363" s="39">
        <v>471</v>
      </c>
      <c r="B363" s="46" t="s">
        <v>593</v>
      </c>
      <c r="C363" s="46" t="s">
        <v>620</v>
      </c>
      <c r="D363" s="47">
        <v>42561</v>
      </c>
      <c r="E363" s="46" t="s">
        <v>74</v>
      </c>
      <c r="F363" s="46"/>
      <c r="G363" s="46" t="s">
        <v>1307</v>
      </c>
      <c r="H363" s="46" t="s">
        <v>75</v>
      </c>
      <c r="I363" s="46" t="s">
        <v>88</v>
      </c>
      <c r="J363" s="46"/>
      <c r="K363" s="46" t="s">
        <v>77</v>
      </c>
      <c r="L363" s="46"/>
      <c r="M363" s="48">
        <v>1000</v>
      </c>
      <c r="N363" s="48">
        <v>10.5</v>
      </c>
      <c r="O363" s="48">
        <v>18.7</v>
      </c>
      <c r="P363" s="48">
        <v>21.5</v>
      </c>
      <c r="Q363" s="48">
        <v>197.6</v>
      </c>
      <c r="R363" s="48">
        <v>1.78</v>
      </c>
      <c r="S363" s="48">
        <v>1080</v>
      </c>
      <c r="T363" s="48">
        <v>1920</v>
      </c>
      <c r="U363" s="48">
        <v>2.1</v>
      </c>
      <c r="V363" s="48">
        <v>10494</v>
      </c>
      <c r="W363" s="48">
        <v>60</v>
      </c>
      <c r="X363" s="48">
        <v>0.3</v>
      </c>
      <c r="Y363" s="46" t="s">
        <v>83</v>
      </c>
      <c r="Z363" s="46" t="s">
        <v>83</v>
      </c>
      <c r="AA363" s="46"/>
      <c r="AB363" s="46"/>
      <c r="AC363" s="46" t="s">
        <v>81</v>
      </c>
      <c r="AD363" s="46" t="s">
        <v>81</v>
      </c>
      <c r="AE363" s="46" t="s">
        <v>113</v>
      </c>
      <c r="AF363" s="46"/>
      <c r="AG363" s="46" t="s">
        <v>83</v>
      </c>
      <c r="AH363" s="46"/>
      <c r="AI363" s="46" t="s">
        <v>83</v>
      </c>
      <c r="AJ363" s="46" t="s">
        <v>83</v>
      </c>
      <c r="AK363" s="46" t="s">
        <v>94</v>
      </c>
      <c r="AL363" s="46"/>
      <c r="AM363" s="46" t="s">
        <v>83</v>
      </c>
      <c r="AN363" s="46" t="s">
        <v>83</v>
      </c>
      <c r="AO363" s="46" t="s">
        <v>83</v>
      </c>
      <c r="AP363" s="46" t="s">
        <v>91</v>
      </c>
      <c r="AQ363" s="46"/>
      <c r="AR363" s="46" t="s">
        <v>81</v>
      </c>
      <c r="AS363" s="46" t="s">
        <v>86</v>
      </c>
      <c r="AT363" s="46"/>
      <c r="AU363" s="48">
        <v>1</v>
      </c>
      <c r="AV363" s="46" t="s">
        <v>81</v>
      </c>
      <c r="AW363" s="46" t="s">
        <v>81</v>
      </c>
      <c r="AX363" s="48">
        <v>250</v>
      </c>
      <c r="AY363" s="48">
        <v>265</v>
      </c>
      <c r="AZ363" s="48">
        <v>201.9</v>
      </c>
      <c r="BA363" s="48">
        <v>201.2</v>
      </c>
      <c r="BB363" s="46"/>
      <c r="BC363" s="46"/>
      <c r="BD363" s="48">
        <v>12.62</v>
      </c>
      <c r="BE363" s="46"/>
      <c r="BF363" s="48">
        <v>0.26</v>
      </c>
      <c r="BG363" s="48">
        <v>0.26</v>
      </c>
      <c r="BH363" s="46"/>
      <c r="BI363" s="48">
        <v>0.08</v>
      </c>
      <c r="BJ363" s="48">
        <v>40.17</v>
      </c>
      <c r="BK363" s="48">
        <v>40.17</v>
      </c>
      <c r="BL363" s="48">
        <v>50.6</v>
      </c>
      <c r="BM363" s="46"/>
      <c r="BN363" s="46"/>
      <c r="BO363" s="48">
        <v>0.12</v>
      </c>
      <c r="BP363" s="48">
        <v>0.3</v>
      </c>
      <c r="BQ363" s="48">
        <v>0.3</v>
      </c>
      <c r="BR363" s="48">
        <v>12.8</v>
      </c>
      <c r="BS363" s="48">
        <v>40.950000000000003</v>
      </c>
      <c r="BT363" s="46"/>
      <c r="BU363" s="48">
        <v>0</v>
      </c>
      <c r="BV363" s="39">
        <v>471</v>
      </c>
      <c r="BW363" s="39">
        <f t="shared" si="30"/>
        <v>2</v>
      </c>
      <c r="BX363" s="39">
        <f>IF(COUNTIF($C$2:C363,C363)=1,1,0)</f>
        <v>1</v>
      </c>
      <c r="BY363" s="39">
        <f t="shared" si="31"/>
        <v>0</v>
      </c>
      <c r="BZ363" s="39" t="b">
        <f t="shared" si="32"/>
        <v>0</v>
      </c>
      <c r="CA363" s="39" t="b">
        <f t="array" ref="CA363">ISNUMBER(SEARCH("Touch Screen",$AI363))</f>
        <v>0</v>
      </c>
      <c r="CB363" s="39" t="b">
        <f t="array" ref="CB363">ISNUMBER(SEARCH("Occupancy Sensor",$AI363))</f>
        <v>0</v>
      </c>
      <c r="CC363" s="39" t="b">
        <f t="array" ref="CC363">ISNUMBER(SEARCH("Full Network Connectivity",$AI363))</f>
        <v>0</v>
      </c>
      <c r="CD363" s="49">
        <f t="shared" si="33"/>
        <v>40.173359999999995</v>
      </c>
      <c r="CE363" s="50">
        <f t="shared" si="35"/>
        <v>2.1</v>
      </c>
      <c r="CF363" s="39">
        <f t="shared" si="34"/>
        <v>2</v>
      </c>
      <c r="CG363" s="49">
        <f>IF($BW363=1,($Q363*'2. Monitor Criteria'!$C$4)+('2. Monitor Criteria'!$D$4*'1. Data'!$CE363)+'2. Monitor Criteria'!$C$6,IF('1. Data'!$BW363=2,($Q363*'2. Monitor Criteria'!$C$4)+('2. Monitor Criteria'!$D$4*'1. Data'!$CE363)+'2. Monitor Criteria'!$D$6,IF('1. Data'!$BW363=5,($Q363*'2. Monitor Criteria'!$C$4)+('2. Monitor Criteria'!$D$4*'1. Data'!$CE363)+'2. Monitor Criteria'!$F$6,($Q363*'2. Monitor Criteria'!$C$4)+('2. Monitor Criteria'!$D$4*'1. Data'!$CE363)+'2. Monitor Criteria'!$E$6)))</f>
        <v>42.693800000000003</v>
      </c>
      <c r="CH363" s="51">
        <f>CD363-('2. Monitor Criteria'!$D$4*CE363)</f>
        <v>31.794359999999994</v>
      </c>
      <c r="CI363" s="49">
        <f>IF($BY363=0,CH363,IF($BY363=1,CH363-('2. Monitor Criteria'!$B$10*'1. Data'!CG363),CH363-('2. Monitor Criteria'!$C$10*'1. Data'!CG363)))</f>
        <v>31.794359999999994</v>
      </c>
      <c r="CJ363" s="51">
        <f>IF($CA363=TRUE,CI363-(CG363*'2. Monitor Criteria'!$E$10),CI363)</f>
        <v>31.794359999999994</v>
      </c>
      <c r="CK363" s="51">
        <f>IF($BZ363=TRUE,CJ363-('1. Data'!CG363*'2. Monitor Criteria'!$D$10),CJ363)</f>
        <v>31.794359999999994</v>
      </c>
    </row>
    <row r="364" spans="1:89" s="39" customFormat="1" ht="15.75" customHeight="1" x14ac:dyDescent="0.2">
      <c r="A364" s="39">
        <v>472</v>
      </c>
      <c r="B364" s="46" t="s">
        <v>593</v>
      </c>
      <c r="C364" s="46" t="s">
        <v>621</v>
      </c>
      <c r="D364" s="47">
        <v>41450</v>
      </c>
      <c r="E364" s="46" t="s">
        <v>74</v>
      </c>
      <c r="F364" s="46"/>
      <c r="G364" s="46" t="s">
        <v>1307</v>
      </c>
      <c r="H364" s="46" t="s">
        <v>75</v>
      </c>
      <c r="I364" s="46" t="s">
        <v>88</v>
      </c>
      <c r="J364" s="46"/>
      <c r="K364" s="46" t="s">
        <v>77</v>
      </c>
      <c r="L364" s="46"/>
      <c r="M364" s="48">
        <v>1000</v>
      </c>
      <c r="N364" s="48">
        <v>11.8</v>
      </c>
      <c r="O364" s="48">
        <v>20.9</v>
      </c>
      <c r="P364" s="48">
        <v>24</v>
      </c>
      <c r="Q364" s="48">
        <v>246.12</v>
      </c>
      <c r="R364" s="48">
        <v>1.78</v>
      </c>
      <c r="S364" s="48">
        <v>1080</v>
      </c>
      <c r="T364" s="48">
        <v>1920</v>
      </c>
      <c r="U364" s="48">
        <v>2.1</v>
      </c>
      <c r="V364" s="48">
        <v>8425</v>
      </c>
      <c r="W364" s="48">
        <v>60</v>
      </c>
      <c r="X364" s="48">
        <v>0.3</v>
      </c>
      <c r="Y364" s="46" t="s">
        <v>83</v>
      </c>
      <c r="Z364" s="46" t="s">
        <v>83</v>
      </c>
      <c r="AA364" s="46"/>
      <c r="AB364" s="46"/>
      <c r="AC364" s="46" t="s">
        <v>81</v>
      </c>
      <c r="AD364" s="46" t="s">
        <v>80</v>
      </c>
      <c r="AE364" s="46" t="s">
        <v>622</v>
      </c>
      <c r="AF364" s="46" t="s">
        <v>623</v>
      </c>
      <c r="AG364" s="46" t="s">
        <v>99</v>
      </c>
      <c r="AH364" s="46"/>
      <c r="AI364" s="46" t="s">
        <v>83</v>
      </c>
      <c r="AJ364" s="46" t="s">
        <v>83</v>
      </c>
      <c r="AK364" s="46" t="s">
        <v>90</v>
      </c>
      <c r="AL364" s="46" t="s">
        <v>623</v>
      </c>
      <c r="AM364" s="46" t="s">
        <v>83</v>
      </c>
      <c r="AN364" s="46" t="s">
        <v>83</v>
      </c>
      <c r="AO364" s="46" t="s">
        <v>83</v>
      </c>
      <c r="AP364" s="46" t="s">
        <v>91</v>
      </c>
      <c r="AQ364" s="46"/>
      <c r="AR364" s="46" t="s">
        <v>81</v>
      </c>
      <c r="AS364" s="46" t="s">
        <v>86</v>
      </c>
      <c r="AT364" s="46"/>
      <c r="AU364" s="48">
        <v>1</v>
      </c>
      <c r="AV364" s="46" t="s">
        <v>81</v>
      </c>
      <c r="AW364" s="46" t="s">
        <v>81</v>
      </c>
      <c r="AX364" s="48">
        <v>250</v>
      </c>
      <c r="AY364" s="48">
        <v>297.39999999999998</v>
      </c>
      <c r="AZ364" s="48">
        <v>187.3</v>
      </c>
      <c r="BA364" s="48">
        <v>200.9</v>
      </c>
      <c r="BB364" s="46"/>
      <c r="BC364" s="46"/>
      <c r="BD364" s="48">
        <v>14.87</v>
      </c>
      <c r="BE364" s="46"/>
      <c r="BF364" s="48">
        <v>0.16</v>
      </c>
      <c r="BG364" s="46"/>
      <c r="BH364" s="46"/>
      <c r="BI364" s="48">
        <v>0.13</v>
      </c>
      <c r="BJ364" s="48">
        <v>46.5</v>
      </c>
      <c r="BK364" s="48">
        <v>46.5</v>
      </c>
      <c r="BL364" s="48">
        <v>54.9</v>
      </c>
      <c r="BM364" s="46"/>
      <c r="BN364" s="46"/>
      <c r="BO364" s="48">
        <v>0.18</v>
      </c>
      <c r="BP364" s="48">
        <v>0.21</v>
      </c>
      <c r="BQ364" s="46"/>
      <c r="BR364" s="48">
        <v>14.97</v>
      </c>
      <c r="BS364" s="48">
        <v>47.09</v>
      </c>
      <c r="BT364" s="46"/>
      <c r="BU364" s="48">
        <v>0</v>
      </c>
      <c r="BV364" s="39">
        <v>472</v>
      </c>
      <c r="BW364" s="39">
        <f t="shared" si="30"/>
        <v>3</v>
      </c>
      <c r="BX364" s="39">
        <f>IF(COUNTIF($C$2:C364,C364)=1,1,0)</f>
        <v>1</v>
      </c>
      <c r="BY364" s="39">
        <f t="shared" si="31"/>
        <v>0</v>
      </c>
      <c r="BZ364" s="39" t="b">
        <f t="shared" si="32"/>
        <v>0</v>
      </c>
      <c r="CA364" s="39" t="b">
        <f t="array" ref="CA364">ISNUMBER(SEARCH("Touch Screen",$AI364))</f>
        <v>0</v>
      </c>
      <c r="CB364" s="39" t="b">
        <f t="array" ref="CB364">ISNUMBER(SEARCH("Occupancy Sensor",$AI364))</f>
        <v>0</v>
      </c>
      <c r="CC364" s="39" t="b">
        <f t="array" ref="CC364">ISNUMBER(SEARCH("Full Network Connectivity",$AI364))</f>
        <v>0</v>
      </c>
      <c r="CD364" s="49">
        <f t="shared" si="33"/>
        <v>46.502459999999992</v>
      </c>
      <c r="CE364" s="50">
        <f t="shared" si="35"/>
        <v>2.1</v>
      </c>
      <c r="CF364" s="39">
        <f t="shared" si="34"/>
        <v>3</v>
      </c>
      <c r="CG364" s="49">
        <f>IF($BW364=1,($Q364*'2. Monitor Criteria'!$C$4)+('2. Monitor Criteria'!$D$4*'1. Data'!$CE364)+'2. Monitor Criteria'!$C$6,IF('1. Data'!$BW364=2,($Q364*'2. Monitor Criteria'!$C$4)+('2. Monitor Criteria'!$D$4*'1. Data'!$CE364)+'2. Monitor Criteria'!$D$6,IF('1. Data'!$BW364=5,($Q364*'2. Monitor Criteria'!$C$4)+('2. Monitor Criteria'!$D$4*'1. Data'!$CE364)+'2. Monitor Criteria'!$F$6,($Q364*'2. Monitor Criteria'!$C$4)+('2. Monitor Criteria'!$D$4*'1. Data'!$CE364)+'2. Monitor Criteria'!$E$6)))</f>
        <v>47.13176</v>
      </c>
      <c r="CH364" s="51">
        <f>CD364-('2. Monitor Criteria'!$D$4*CE364)</f>
        <v>38.123459999999994</v>
      </c>
      <c r="CI364" s="49">
        <f>IF($BY364=0,CH364,IF($BY364=1,CH364-('2. Monitor Criteria'!$B$10*'1. Data'!CG364),CH364-('2. Monitor Criteria'!$C$10*'1. Data'!CG364)))</f>
        <v>38.123459999999994</v>
      </c>
      <c r="CJ364" s="51">
        <f>IF($CA364=TRUE,CI364-(CG364*'2. Monitor Criteria'!$E$10),CI364)</f>
        <v>38.123459999999994</v>
      </c>
      <c r="CK364" s="51">
        <f>IF($BZ364=TRUE,CJ364-('1. Data'!CG364*'2. Monitor Criteria'!$D$10),CJ364)</f>
        <v>38.123459999999994</v>
      </c>
    </row>
    <row r="365" spans="1:89" s="39" customFormat="1" ht="15.75" customHeight="1" x14ac:dyDescent="0.2">
      <c r="A365" s="39">
        <v>473</v>
      </c>
      <c r="B365" s="46" t="s">
        <v>593</v>
      </c>
      <c r="C365" s="46" t="s">
        <v>624</v>
      </c>
      <c r="D365" s="47">
        <v>41674</v>
      </c>
      <c r="E365" s="46" t="s">
        <v>74</v>
      </c>
      <c r="F365" s="46" t="s">
        <v>103</v>
      </c>
      <c r="G365" s="46" t="s">
        <v>1307</v>
      </c>
      <c r="H365" s="46" t="s">
        <v>75</v>
      </c>
      <c r="I365" s="46" t="s">
        <v>76</v>
      </c>
      <c r="J365" s="46" t="s">
        <v>103</v>
      </c>
      <c r="K365" s="46" t="s">
        <v>77</v>
      </c>
      <c r="L365" s="46" t="s">
        <v>103</v>
      </c>
      <c r="M365" s="48">
        <v>2000</v>
      </c>
      <c r="N365" s="48">
        <v>13.4</v>
      </c>
      <c r="O365" s="48">
        <v>24.4</v>
      </c>
      <c r="P365" s="48">
        <v>28</v>
      </c>
      <c r="Q365" s="48">
        <v>328.23</v>
      </c>
      <c r="R365" s="48">
        <v>1.78</v>
      </c>
      <c r="S365" s="48">
        <v>1080</v>
      </c>
      <c r="T365" s="48">
        <v>1920</v>
      </c>
      <c r="U365" s="48">
        <v>2.1</v>
      </c>
      <c r="V365" s="48">
        <v>6318</v>
      </c>
      <c r="W365" s="48">
        <v>60</v>
      </c>
      <c r="X365" s="48">
        <v>44.7</v>
      </c>
      <c r="Y365" s="46" t="s">
        <v>114</v>
      </c>
      <c r="Z365" s="46" t="s">
        <v>83</v>
      </c>
      <c r="AA365" s="46"/>
      <c r="AB365" s="46"/>
      <c r="AC365" s="46" t="s">
        <v>81</v>
      </c>
      <c r="AD365" s="46" t="s">
        <v>80</v>
      </c>
      <c r="AE365" s="46" t="s">
        <v>355</v>
      </c>
      <c r="AF365" s="46" t="s">
        <v>103</v>
      </c>
      <c r="AG365" s="46" t="s">
        <v>83</v>
      </c>
      <c r="AH365" s="46" t="s">
        <v>103</v>
      </c>
      <c r="AI365" s="46" t="s">
        <v>83</v>
      </c>
      <c r="AJ365" s="46" t="s">
        <v>83</v>
      </c>
      <c r="AK365" s="46" t="s">
        <v>84</v>
      </c>
      <c r="AL365" s="46" t="s">
        <v>103</v>
      </c>
      <c r="AM365" s="46" t="s">
        <v>83</v>
      </c>
      <c r="AN365" s="46" t="s">
        <v>83</v>
      </c>
      <c r="AO365" s="46" t="s">
        <v>83</v>
      </c>
      <c r="AP365" s="46" t="s">
        <v>91</v>
      </c>
      <c r="AQ365" s="46" t="s">
        <v>103</v>
      </c>
      <c r="AR365" s="46" t="s">
        <v>81</v>
      </c>
      <c r="AS365" s="46" t="s">
        <v>86</v>
      </c>
      <c r="AT365" s="46" t="s">
        <v>103</v>
      </c>
      <c r="AU365" s="48">
        <v>0</v>
      </c>
      <c r="AV365" s="46" t="s">
        <v>81</v>
      </c>
      <c r="AW365" s="46" t="s">
        <v>80</v>
      </c>
      <c r="AX365" s="48">
        <v>300</v>
      </c>
      <c r="AY365" s="48">
        <v>286</v>
      </c>
      <c r="AZ365" s="48">
        <v>227</v>
      </c>
      <c r="BA365" s="48">
        <v>200</v>
      </c>
      <c r="BB365" s="46"/>
      <c r="BC365" s="46"/>
      <c r="BD365" s="48">
        <v>18.5</v>
      </c>
      <c r="BE365" s="46"/>
      <c r="BF365" s="48">
        <v>0.3</v>
      </c>
      <c r="BG365" s="46"/>
      <c r="BH365" s="46"/>
      <c r="BI365" s="48">
        <v>0.2</v>
      </c>
      <c r="BJ365" s="48">
        <v>58.43</v>
      </c>
      <c r="BK365" s="48">
        <v>58.43</v>
      </c>
      <c r="BL365" s="48">
        <v>67.400000000000006</v>
      </c>
      <c r="BM365" s="46"/>
      <c r="BN365" s="46"/>
      <c r="BO365" s="48">
        <v>0.23</v>
      </c>
      <c r="BP365" s="48">
        <v>0.34</v>
      </c>
      <c r="BQ365" s="46"/>
      <c r="BR365" s="48">
        <v>18.8</v>
      </c>
      <c r="BS365" s="48">
        <v>59.58</v>
      </c>
      <c r="BT365" s="46"/>
      <c r="BU365" s="48">
        <v>0</v>
      </c>
      <c r="BV365" s="39">
        <v>473</v>
      </c>
      <c r="BW365" s="39">
        <f t="shared" si="30"/>
        <v>4</v>
      </c>
      <c r="BX365" s="39">
        <f>IF(COUNTIF($C$2:C365,C365)=1,1,0)</f>
        <v>1</v>
      </c>
      <c r="BY365" s="39">
        <f t="shared" si="31"/>
        <v>0</v>
      </c>
      <c r="BZ365" s="39" t="b">
        <f t="shared" si="32"/>
        <v>0</v>
      </c>
      <c r="CA365" s="39" t="b">
        <f t="array" ref="CA365">ISNUMBER(SEARCH("Touch Screen",$AI365))</f>
        <v>0</v>
      </c>
      <c r="CB365" s="39" t="b">
        <f t="array" ref="CB365">ISNUMBER(SEARCH("Occupancy Sensor",$AI365))</f>
        <v>0</v>
      </c>
      <c r="CC365" s="39" t="b">
        <f t="array" ref="CC365">ISNUMBER(SEARCH("Full Network Connectivity",$AI365))</f>
        <v>0</v>
      </c>
      <c r="CD365" s="49">
        <f t="shared" si="33"/>
        <v>58.429199999999994</v>
      </c>
      <c r="CE365" s="50">
        <f t="shared" si="35"/>
        <v>2.1</v>
      </c>
      <c r="CF365" s="39">
        <f t="shared" si="34"/>
        <v>4</v>
      </c>
      <c r="CG365" s="49">
        <f>IF($BW365=1,($Q365*'2. Monitor Criteria'!$C$4)+('2. Monitor Criteria'!$D$4*'1. Data'!$CE365)+'2. Monitor Criteria'!$C$6,IF('1. Data'!$BW365=2,($Q365*'2. Monitor Criteria'!$C$4)+('2. Monitor Criteria'!$D$4*'1. Data'!$CE365)+'2. Monitor Criteria'!$D$6,IF('1. Data'!$BW365=5,($Q365*'2. Monitor Criteria'!$C$4)+('2. Monitor Criteria'!$D$4*'1. Data'!$CE365)+'2. Monitor Criteria'!$F$6,($Q365*'2. Monitor Criteria'!$C$4)+('2. Monitor Criteria'!$D$4*'1. Data'!$CE365)+'2. Monitor Criteria'!$E$6)))</f>
        <v>57.231290000000001</v>
      </c>
      <c r="CH365" s="51">
        <f>CD365-('2. Monitor Criteria'!$D$4*CE365)</f>
        <v>50.05019999999999</v>
      </c>
      <c r="CI365" s="49">
        <f>IF($BY365=0,CH365,IF($BY365=1,CH365-('2. Monitor Criteria'!$B$10*'1. Data'!CG365),CH365-('2. Monitor Criteria'!$C$10*'1. Data'!CG365)))</f>
        <v>50.05019999999999</v>
      </c>
      <c r="CJ365" s="51">
        <f>IF($CA365=TRUE,CI365-(CG365*'2. Monitor Criteria'!$E$10),CI365)</f>
        <v>50.05019999999999</v>
      </c>
      <c r="CK365" s="51">
        <f>IF($BZ365=TRUE,CJ365-('1. Data'!CG365*'2. Monitor Criteria'!$D$10),CJ365)</f>
        <v>50.05019999999999</v>
      </c>
    </row>
    <row r="366" spans="1:89" s="39" customFormat="1" ht="15.75" customHeight="1" x14ac:dyDescent="0.2">
      <c r="A366" s="39">
        <v>474</v>
      </c>
      <c r="B366" s="46" t="s">
        <v>593</v>
      </c>
      <c r="C366" s="46" t="s">
        <v>625</v>
      </c>
      <c r="D366" s="47">
        <v>42522</v>
      </c>
      <c r="E366" s="46" t="s">
        <v>74</v>
      </c>
      <c r="F366" s="46"/>
      <c r="G366" s="46" t="s">
        <v>1307</v>
      </c>
      <c r="H366" s="46" t="s">
        <v>75</v>
      </c>
      <c r="I366" s="46" t="s">
        <v>88</v>
      </c>
      <c r="J366" s="46"/>
      <c r="K366" s="46" t="s">
        <v>77</v>
      </c>
      <c r="L366" s="46"/>
      <c r="M366" s="48">
        <v>1000</v>
      </c>
      <c r="N366" s="48">
        <v>10.6</v>
      </c>
      <c r="O366" s="48">
        <v>13.3</v>
      </c>
      <c r="P366" s="48">
        <v>17</v>
      </c>
      <c r="Q366" s="48">
        <v>140.97999999999999</v>
      </c>
      <c r="R366" s="48">
        <v>1.25</v>
      </c>
      <c r="S366" s="48">
        <v>1024</v>
      </c>
      <c r="T366" s="48">
        <v>1280</v>
      </c>
      <c r="U366" s="48">
        <v>1.3</v>
      </c>
      <c r="V366" s="48">
        <v>9297</v>
      </c>
      <c r="W366" s="48">
        <v>60</v>
      </c>
      <c r="X366" s="48">
        <v>0.3</v>
      </c>
      <c r="Y366" s="46" t="s">
        <v>83</v>
      </c>
      <c r="Z366" s="46" t="s">
        <v>83</v>
      </c>
      <c r="AA366" s="46"/>
      <c r="AB366" s="46"/>
      <c r="AC366" s="46" t="s">
        <v>81</v>
      </c>
      <c r="AD366" s="46" t="s">
        <v>81</v>
      </c>
      <c r="AE366" s="46" t="s">
        <v>113</v>
      </c>
      <c r="AF366" s="46"/>
      <c r="AG366" s="46" t="s">
        <v>83</v>
      </c>
      <c r="AH366" s="46"/>
      <c r="AI366" s="46" t="s">
        <v>83</v>
      </c>
      <c r="AJ366" s="46" t="s">
        <v>83</v>
      </c>
      <c r="AK366" s="46" t="s">
        <v>94</v>
      </c>
      <c r="AL366" s="46"/>
      <c r="AM366" s="46" t="s">
        <v>83</v>
      </c>
      <c r="AN366" s="46" t="s">
        <v>83</v>
      </c>
      <c r="AO366" s="46" t="s">
        <v>83</v>
      </c>
      <c r="AP366" s="46" t="s">
        <v>91</v>
      </c>
      <c r="AQ366" s="46"/>
      <c r="AR366" s="46" t="s">
        <v>81</v>
      </c>
      <c r="AS366" s="46" t="s">
        <v>86</v>
      </c>
      <c r="AT366" s="46"/>
      <c r="AU366" s="48">
        <v>5</v>
      </c>
      <c r="AV366" s="46" t="s">
        <v>81</v>
      </c>
      <c r="AW366" s="46" t="s">
        <v>81</v>
      </c>
      <c r="AX366" s="48">
        <v>250</v>
      </c>
      <c r="AY366" s="48">
        <v>286.8</v>
      </c>
      <c r="AZ366" s="48">
        <v>173.9</v>
      </c>
      <c r="BA366" s="48">
        <v>200</v>
      </c>
      <c r="BB366" s="46"/>
      <c r="BC366" s="46"/>
      <c r="BD366" s="48">
        <v>9.94</v>
      </c>
      <c r="BE366" s="46"/>
      <c r="BF366" s="48">
        <v>0.24</v>
      </c>
      <c r="BG366" s="48">
        <v>0</v>
      </c>
      <c r="BH366" s="46"/>
      <c r="BI366" s="48">
        <v>0.12</v>
      </c>
      <c r="BJ366" s="48">
        <v>31.84</v>
      </c>
      <c r="BK366" s="48">
        <v>31.84</v>
      </c>
      <c r="BL366" s="48">
        <v>32.9</v>
      </c>
      <c r="BM366" s="46"/>
      <c r="BN366" s="46"/>
      <c r="BO366" s="48">
        <v>0.17</v>
      </c>
      <c r="BP366" s="48">
        <v>0.27</v>
      </c>
      <c r="BQ366" s="48">
        <v>0</v>
      </c>
      <c r="BR366" s="48">
        <v>10.17</v>
      </c>
      <c r="BS366" s="48">
        <v>32.72</v>
      </c>
      <c r="BT366" s="46"/>
      <c r="BU366" s="48">
        <v>0</v>
      </c>
      <c r="BV366" s="39">
        <v>474</v>
      </c>
      <c r="BW366" s="39">
        <f t="shared" si="30"/>
        <v>1</v>
      </c>
      <c r="BX366" s="39">
        <f>IF(COUNTIF($C$2:C366,C366)=1,1,0)</f>
        <v>1</v>
      </c>
      <c r="BY366" s="39">
        <f t="shared" si="31"/>
        <v>0</v>
      </c>
      <c r="BZ366" s="39" t="b">
        <f t="shared" si="32"/>
        <v>0</v>
      </c>
      <c r="CA366" s="39" t="b">
        <f t="array" ref="CA366">ISNUMBER(SEARCH("Touch Screen",$AI366))</f>
        <v>0</v>
      </c>
      <c r="CB366" s="39" t="b">
        <f t="array" ref="CB366">ISNUMBER(SEARCH("Occupancy Sensor",$AI366))</f>
        <v>0</v>
      </c>
      <c r="CC366" s="39" t="b">
        <f t="array" ref="CC366">ISNUMBER(SEARCH("Full Network Connectivity",$AI366))</f>
        <v>0</v>
      </c>
      <c r="CD366" s="49">
        <f t="shared" si="33"/>
        <v>31.842599999999997</v>
      </c>
      <c r="CE366" s="50">
        <f t="shared" si="35"/>
        <v>1.3</v>
      </c>
      <c r="CF366" s="39">
        <f t="shared" si="34"/>
        <v>1</v>
      </c>
      <c r="CG366" s="49">
        <f>IF($BW366=1,($Q366*'2. Monitor Criteria'!$C$4)+('2. Monitor Criteria'!$D$4*'1. Data'!$CE366)+'2. Monitor Criteria'!$C$6,IF('1. Data'!$BW366=2,($Q366*'2. Monitor Criteria'!$C$4)+('2. Monitor Criteria'!$D$4*'1. Data'!$CE366)+'2. Monitor Criteria'!$D$6,IF('1. Data'!$BW366=5,($Q366*'2. Monitor Criteria'!$C$4)+('2. Monitor Criteria'!$D$4*'1. Data'!$CE366)+'2. Monitor Criteria'!$F$6,($Q366*'2. Monitor Criteria'!$C$4)+('2. Monitor Criteria'!$D$4*'1. Data'!$CE366)+'2. Monitor Criteria'!$E$6)))</f>
        <v>31.307539999999996</v>
      </c>
      <c r="CH366" s="51">
        <f>CD366-('2. Monitor Criteria'!$D$4*CE366)</f>
        <v>26.655599999999996</v>
      </c>
      <c r="CI366" s="49">
        <f>IF($BY366=0,CH366,IF($BY366=1,CH366-('2. Monitor Criteria'!$B$10*'1. Data'!CG366),CH366-('2. Monitor Criteria'!$C$10*'1. Data'!CG366)))</f>
        <v>26.655599999999996</v>
      </c>
      <c r="CJ366" s="51">
        <f>IF($CA366=TRUE,CI366-(CG366*'2. Monitor Criteria'!$E$10),CI366)</f>
        <v>26.655599999999996</v>
      </c>
      <c r="CK366" s="51">
        <f>IF($BZ366=TRUE,CJ366-('1. Data'!CG366*'2. Monitor Criteria'!$D$10),CJ366)</f>
        <v>26.655599999999996</v>
      </c>
    </row>
    <row r="367" spans="1:89" s="39" customFormat="1" ht="15.75" customHeight="1" x14ac:dyDescent="0.2">
      <c r="A367" s="39">
        <v>475</v>
      </c>
      <c r="B367" s="46" t="s">
        <v>593</v>
      </c>
      <c r="C367" s="46" t="s">
        <v>626</v>
      </c>
      <c r="D367" s="47">
        <v>42522</v>
      </c>
      <c r="E367" s="46" t="s">
        <v>74</v>
      </c>
      <c r="F367" s="46"/>
      <c r="G367" s="46" t="s">
        <v>1307</v>
      </c>
      <c r="H367" s="46" t="s">
        <v>75</v>
      </c>
      <c r="I367" s="46" t="s">
        <v>88</v>
      </c>
      <c r="J367" s="46"/>
      <c r="K367" s="46" t="s">
        <v>77</v>
      </c>
      <c r="L367" s="46"/>
      <c r="M367" s="48">
        <v>1000</v>
      </c>
      <c r="N367" s="48">
        <v>10.6</v>
      </c>
      <c r="O367" s="48">
        <v>13.3</v>
      </c>
      <c r="P367" s="48">
        <v>17</v>
      </c>
      <c r="Q367" s="48">
        <v>140.97999999999999</v>
      </c>
      <c r="R367" s="48">
        <v>1.25</v>
      </c>
      <c r="S367" s="48">
        <v>1024</v>
      </c>
      <c r="T367" s="48">
        <v>1280</v>
      </c>
      <c r="U367" s="48">
        <v>1.3</v>
      </c>
      <c r="V367" s="48">
        <v>9297</v>
      </c>
      <c r="W367" s="48">
        <v>60</v>
      </c>
      <c r="X367" s="48">
        <v>0.3</v>
      </c>
      <c r="Y367" s="46" t="s">
        <v>83</v>
      </c>
      <c r="Z367" s="46" t="s">
        <v>83</v>
      </c>
      <c r="AA367" s="46"/>
      <c r="AB367" s="46"/>
      <c r="AC367" s="46" t="s">
        <v>81</v>
      </c>
      <c r="AD367" s="46" t="s">
        <v>81</v>
      </c>
      <c r="AE367" s="46" t="s">
        <v>111</v>
      </c>
      <c r="AF367" s="46"/>
      <c r="AG367" s="46" t="s">
        <v>83</v>
      </c>
      <c r="AH367" s="46"/>
      <c r="AI367" s="46" t="s">
        <v>83</v>
      </c>
      <c r="AJ367" s="46" t="s">
        <v>83</v>
      </c>
      <c r="AK367" s="46" t="s">
        <v>84</v>
      </c>
      <c r="AL367" s="46"/>
      <c r="AM367" s="46" t="s">
        <v>83</v>
      </c>
      <c r="AN367" s="46" t="s">
        <v>83</v>
      </c>
      <c r="AO367" s="46" t="s">
        <v>83</v>
      </c>
      <c r="AP367" s="46" t="s">
        <v>91</v>
      </c>
      <c r="AQ367" s="46"/>
      <c r="AR367" s="46" t="s">
        <v>81</v>
      </c>
      <c r="AS367" s="46" t="s">
        <v>86</v>
      </c>
      <c r="AT367" s="46"/>
      <c r="AU367" s="48">
        <v>5</v>
      </c>
      <c r="AV367" s="46" t="s">
        <v>81</v>
      </c>
      <c r="AW367" s="46" t="s">
        <v>81</v>
      </c>
      <c r="AX367" s="48">
        <v>250</v>
      </c>
      <c r="AY367" s="48">
        <v>275.7</v>
      </c>
      <c r="AZ367" s="48">
        <v>184.1</v>
      </c>
      <c r="BA367" s="48">
        <v>200</v>
      </c>
      <c r="BB367" s="46"/>
      <c r="BC367" s="46"/>
      <c r="BD367" s="48">
        <v>10</v>
      </c>
      <c r="BE367" s="46"/>
      <c r="BF367" s="48">
        <v>0.16</v>
      </c>
      <c r="BG367" s="48">
        <v>0</v>
      </c>
      <c r="BH367" s="46"/>
      <c r="BI367" s="48">
        <v>0.1</v>
      </c>
      <c r="BJ367" s="48">
        <v>31.57</v>
      </c>
      <c r="BK367" s="48">
        <v>31.57</v>
      </c>
      <c r="BL367" s="48">
        <v>32.9</v>
      </c>
      <c r="BM367" s="46"/>
      <c r="BN367" s="46"/>
      <c r="BO367" s="48">
        <v>0.15</v>
      </c>
      <c r="BP367" s="48">
        <v>0.2</v>
      </c>
      <c r="BQ367" s="48">
        <v>0</v>
      </c>
      <c r="BR367" s="48">
        <v>9.82</v>
      </c>
      <c r="BS367" s="48">
        <v>31.25</v>
      </c>
      <c r="BT367" s="46"/>
      <c r="BU367" s="48">
        <v>0</v>
      </c>
      <c r="BV367" s="39">
        <v>475</v>
      </c>
      <c r="BW367" s="39">
        <f t="shared" si="30"/>
        <v>1</v>
      </c>
      <c r="BX367" s="39">
        <f>IF(COUNTIF($C$2:C367,C367)=1,1,0)</f>
        <v>1</v>
      </c>
      <c r="BY367" s="39">
        <f t="shared" si="31"/>
        <v>0</v>
      </c>
      <c r="BZ367" s="39" t="b">
        <f t="shared" si="32"/>
        <v>0</v>
      </c>
      <c r="CA367" s="39" t="b">
        <f t="array" ref="CA367">ISNUMBER(SEARCH("Touch Screen",$AI367))</f>
        <v>0</v>
      </c>
      <c r="CB367" s="39" t="b">
        <f t="array" ref="CB367">ISNUMBER(SEARCH("Occupancy Sensor",$AI367))</f>
        <v>0</v>
      </c>
      <c r="CC367" s="39" t="b">
        <f t="array" ref="CC367">ISNUMBER(SEARCH("Full Network Connectivity",$AI367))</f>
        <v>0</v>
      </c>
      <c r="CD367" s="49">
        <f t="shared" si="33"/>
        <v>31.57104</v>
      </c>
      <c r="CE367" s="50">
        <f t="shared" si="35"/>
        <v>1.3</v>
      </c>
      <c r="CF367" s="39">
        <f t="shared" si="34"/>
        <v>1</v>
      </c>
      <c r="CG367" s="49">
        <f>IF($BW367=1,($Q367*'2. Monitor Criteria'!$C$4)+('2. Monitor Criteria'!$D$4*'1. Data'!$CE367)+'2. Monitor Criteria'!$C$6,IF('1. Data'!$BW367=2,($Q367*'2. Monitor Criteria'!$C$4)+('2. Monitor Criteria'!$D$4*'1. Data'!$CE367)+'2. Monitor Criteria'!$D$6,IF('1. Data'!$BW367=5,($Q367*'2. Monitor Criteria'!$C$4)+('2. Monitor Criteria'!$D$4*'1. Data'!$CE367)+'2. Monitor Criteria'!$F$6,($Q367*'2. Monitor Criteria'!$C$4)+('2. Monitor Criteria'!$D$4*'1. Data'!$CE367)+'2. Monitor Criteria'!$E$6)))</f>
        <v>31.307539999999996</v>
      </c>
      <c r="CH367" s="51">
        <f>CD367-('2. Monitor Criteria'!$D$4*CE367)</f>
        <v>26.384039999999999</v>
      </c>
      <c r="CI367" s="49">
        <f>IF($BY367=0,CH367,IF($BY367=1,CH367-('2. Monitor Criteria'!$B$10*'1. Data'!CG367),CH367-('2. Monitor Criteria'!$C$10*'1. Data'!CG367)))</f>
        <v>26.384039999999999</v>
      </c>
      <c r="CJ367" s="51">
        <f>IF($CA367=TRUE,CI367-(CG367*'2. Monitor Criteria'!$E$10),CI367)</f>
        <v>26.384039999999999</v>
      </c>
      <c r="CK367" s="51">
        <f>IF($BZ367=TRUE,CJ367-('1. Data'!CG367*'2. Monitor Criteria'!$D$10),CJ367)</f>
        <v>26.384039999999999</v>
      </c>
    </row>
    <row r="368" spans="1:89" s="39" customFormat="1" ht="15.75" customHeight="1" x14ac:dyDescent="0.2">
      <c r="A368" s="39">
        <v>476</v>
      </c>
      <c r="B368" s="46" t="s">
        <v>593</v>
      </c>
      <c r="C368" s="46" t="s">
        <v>627</v>
      </c>
      <c r="D368" s="47">
        <v>42461</v>
      </c>
      <c r="E368" s="46" t="s">
        <v>74</v>
      </c>
      <c r="F368" s="46" t="s">
        <v>103</v>
      </c>
      <c r="G368" s="46" t="s">
        <v>1307</v>
      </c>
      <c r="H368" s="46" t="s">
        <v>75</v>
      </c>
      <c r="I368" s="46" t="s">
        <v>88</v>
      </c>
      <c r="J368" s="46" t="s">
        <v>103</v>
      </c>
      <c r="K368" s="46" t="s">
        <v>77</v>
      </c>
      <c r="L368" s="46" t="s">
        <v>103</v>
      </c>
      <c r="M368" s="48">
        <v>1000</v>
      </c>
      <c r="N368" s="48">
        <v>9.4</v>
      </c>
      <c r="O368" s="48">
        <v>17</v>
      </c>
      <c r="P368" s="48">
        <v>19.5</v>
      </c>
      <c r="Q368" s="48">
        <v>160.54</v>
      </c>
      <c r="R368" s="48">
        <v>1.78</v>
      </c>
      <c r="S368" s="48">
        <v>900</v>
      </c>
      <c r="T368" s="48">
        <v>1600</v>
      </c>
      <c r="U368" s="48">
        <v>1.4</v>
      </c>
      <c r="V368" s="48">
        <v>8969</v>
      </c>
      <c r="W368" s="48">
        <v>60</v>
      </c>
      <c r="X368" s="48">
        <v>31.6</v>
      </c>
      <c r="Y368" s="46" t="s">
        <v>83</v>
      </c>
      <c r="Z368" s="46" t="s">
        <v>83</v>
      </c>
      <c r="AA368" s="46"/>
      <c r="AB368" s="46"/>
      <c r="AC368" s="46" t="s">
        <v>81</v>
      </c>
      <c r="AD368" s="46" t="s">
        <v>80</v>
      </c>
      <c r="AE368" s="46" t="s">
        <v>113</v>
      </c>
      <c r="AF368" s="46" t="s">
        <v>103</v>
      </c>
      <c r="AG368" s="46" t="s">
        <v>83</v>
      </c>
      <c r="AH368" s="46" t="s">
        <v>103</v>
      </c>
      <c r="AI368" s="46" t="s">
        <v>83</v>
      </c>
      <c r="AJ368" s="46" t="s">
        <v>83</v>
      </c>
      <c r="AK368" s="46" t="s">
        <v>94</v>
      </c>
      <c r="AL368" s="46" t="s">
        <v>103</v>
      </c>
      <c r="AM368" s="46" t="s">
        <v>83</v>
      </c>
      <c r="AN368" s="46" t="s">
        <v>83</v>
      </c>
      <c r="AO368" s="46" t="s">
        <v>83</v>
      </c>
      <c r="AP368" s="46" t="s">
        <v>91</v>
      </c>
      <c r="AQ368" s="46" t="s">
        <v>103</v>
      </c>
      <c r="AR368" s="46" t="s">
        <v>81</v>
      </c>
      <c r="AS368" s="46" t="s">
        <v>86</v>
      </c>
      <c r="AT368" s="46" t="s">
        <v>103</v>
      </c>
      <c r="AU368" s="48">
        <v>0</v>
      </c>
      <c r="AV368" s="46" t="s">
        <v>81</v>
      </c>
      <c r="AW368" s="46" t="s">
        <v>81</v>
      </c>
      <c r="AX368" s="48">
        <v>300</v>
      </c>
      <c r="AY368" s="48">
        <v>301.8</v>
      </c>
      <c r="AZ368" s="48">
        <v>215.3</v>
      </c>
      <c r="BA368" s="48">
        <v>200.4</v>
      </c>
      <c r="BB368" s="46"/>
      <c r="BC368" s="46"/>
      <c r="BD368" s="48">
        <v>11.23</v>
      </c>
      <c r="BE368" s="46"/>
      <c r="BF368" s="48">
        <v>0.43</v>
      </c>
      <c r="BG368" s="46"/>
      <c r="BH368" s="46"/>
      <c r="BI368" s="48">
        <v>0.36</v>
      </c>
      <c r="BJ368" s="48">
        <v>36.880000000000003</v>
      </c>
      <c r="BK368" s="48">
        <v>36.880000000000003</v>
      </c>
      <c r="BL368" s="48">
        <v>42</v>
      </c>
      <c r="BM368" s="46"/>
      <c r="BN368" s="46"/>
      <c r="BO368" s="48">
        <v>0.36</v>
      </c>
      <c r="BP368" s="48">
        <v>0.56000000000000005</v>
      </c>
      <c r="BQ368" s="46"/>
      <c r="BR368" s="48">
        <v>11.64</v>
      </c>
      <c r="BS368" s="48">
        <v>38.880000000000003</v>
      </c>
      <c r="BT368" s="46"/>
      <c r="BU368" s="48">
        <v>0</v>
      </c>
      <c r="BV368" s="39">
        <v>476</v>
      </c>
      <c r="BW368" s="39">
        <f t="shared" si="30"/>
        <v>1</v>
      </c>
      <c r="BX368" s="39">
        <f>IF(COUNTIF($C$2:C368,C368)=1,1,0)</f>
        <v>1</v>
      </c>
      <c r="BY368" s="39">
        <f t="shared" si="31"/>
        <v>0</v>
      </c>
      <c r="BZ368" s="39" t="b">
        <f t="shared" si="32"/>
        <v>0</v>
      </c>
      <c r="CA368" s="39" t="b">
        <f t="array" ref="CA368">ISNUMBER(SEARCH("Touch Screen",$AI368))</f>
        <v>0</v>
      </c>
      <c r="CB368" s="39" t="b">
        <f t="array" ref="CB368">ISNUMBER(SEARCH("Occupancy Sensor",$AI368))</f>
        <v>0</v>
      </c>
      <c r="CC368" s="39" t="b">
        <f t="array" ref="CC368">ISNUMBER(SEARCH("Full Network Connectivity",$AI368))</f>
        <v>0</v>
      </c>
      <c r="CD368" s="49">
        <f t="shared" si="33"/>
        <v>36.879599999999996</v>
      </c>
      <c r="CE368" s="50">
        <f t="shared" si="35"/>
        <v>1.4</v>
      </c>
      <c r="CF368" s="39">
        <f t="shared" si="34"/>
        <v>1</v>
      </c>
      <c r="CG368" s="49">
        <f>IF($BW368=1,($Q368*'2. Monitor Criteria'!$C$4)+('2. Monitor Criteria'!$D$4*'1. Data'!$CE368)+'2. Monitor Criteria'!$C$6,IF('1. Data'!$BW368=2,($Q368*'2. Monitor Criteria'!$C$4)+('2. Monitor Criteria'!$D$4*'1. Data'!$CE368)+'2. Monitor Criteria'!$D$6,IF('1. Data'!$BW368=5,($Q368*'2. Monitor Criteria'!$C$4)+('2. Monitor Criteria'!$D$4*'1. Data'!$CE368)+'2. Monitor Criteria'!$F$6,($Q368*'2. Monitor Criteria'!$C$4)+('2. Monitor Criteria'!$D$4*'1. Data'!$CE368)+'2. Monitor Criteria'!$E$6)))</f>
        <v>34.11242</v>
      </c>
      <c r="CH368" s="51">
        <f>CD368-('2. Monitor Criteria'!$D$4*CE368)</f>
        <v>31.293599999999998</v>
      </c>
      <c r="CI368" s="49">
        <f>IF($BY368=0,CH368,IF($BY368=1,CH368-('2. Monitor Criteria'!$B$10*'1. Data'!CG368),CH368-('2. Monitor Criteria'!$C$10*'1. Data'!CG368)))</f>
        <v>31.293599999999998</v>
      </c>
      <c r="CJ368" s="51">
        <f>IF($CA368=TRUE,CI368-(CG368*'2. Monitor Criteria'!$E$10),CI368)</f>
        <v>31.293599999999998</v>
      </c>
      <c r="CK368" s="51">
        <f>IF($BZ368=TRUE,CJ368-('1. Data'!CG368*'2. Monitor Criteria'!$D$10),CJ368)</f>
        <v>31.293599999999998</v>
      </c>
    </row>
    <row r="369" spans="1:89" s="39" customFormat="1" ht="15.75" customHeight="1" x14ac:dyDescent="0.2">
      <c r="A369" s="39">
        <v>477</v>
      </c>
      <c r="B369" s="46" t="s">
        <v>593</v>
      </c>
      <c r="C369" s="46" t="s">
        <v>628</v>
      </c>
      <c r="D369" s="47">
        <v>42045</v>
      </c>
      <c r="E369" s="46" t="s">
        <v>74</v>
      </c>
      <c r="F369" s="46" t="s">
        <v>103</v>
      </c>
      <c r="G369" s="46" t="s">
        <v>1307</v>
      </c>
      <c r="H369" s="46" t="s">
        <v>75</v>
      </c>
      <c r="I369" s="46" t="s">
        <v>88</v>
      </c>
      <c r="J369" s="46" t="s">
        <v>103</v>
      </c>
      <c r="K369" s="46" t="s">
        <v>77</v>
      </c>
      <c r="L369" s="46" t="s">
        <v>103</v>
      </c>
      <c r="M369" s="48">
        <v>1000</v>
      </c>
      <c r="N369" s="48">
        <v>9.4</v>
      </c>
      <c r="O369" s="48">
        <v>17.100000000000001</v>
      </c>
      <c r="P369" s="48">
        <v>19.5</v>
      </c>
      <c r="Q369" s="48">
        <v>161.24</v>
      </c>
      <c r="R369" s="48">
        <v>1.78</v>
      </c>
      <c r="S369" s="48">
        <v>900</v>
      </c>
      <c r="T369" s="48">
        <v>1600</v>
      </c>
      <c r="U369" s="48">
        <v>1.4</v>
      </c>
      <c r="V369" s="48">
        <v>8931</v>
      </c>
      <c r="W369" s="48">
        <v>60</v>
      </c>
      <c r="X369" s="48">
        <v>32.200000000000003</v>
      </c>
      <c r="Y369" s="46" t="s">
        <v>114</v>
      </c>
      <c r="Z369" s="46" t="s">
        <v>83</v>
      </c>
      <c r="AA369" s="46"/>
      <c r="AB369" s="46"/>
      <c r="AC369" s="46" t="s">
        <v>81</v>
      </c>
      <c r="AD369" s="46" t="s">
        <v>80</v>
      </c>
      <c r="AE369" s="46" t="s">
        <v>113</v>
      </c>
      <c r="AF369" s="46" t="s">
        <v>103</v>
      </c>
      <c r="AG369" s="46" t="s">
        <v>83</v>
      </c>
      <c r="AH369" s="46" t="s">
        <v>103</v>
      </c>
      <c r="AI369" s="46" t="s">
        <v>83</v>
      </c>
      <c r="AJ369" s="46" t="s">
        <v>83</v>
      </c>
      <c r="AK369" s="46" t="s">
        <v>94</v>
      </c>
      <c r="AL369" s="46" t="s">
        <v>103</v>
      </c>
      <c r="AM369" s="46" t="s">
        <v>83</v>
      </c>
      <c r="AN369" s="46" t="s">
        <v>83</v>
      </c>
      <c r="AO369" s="46" t="s">
        <v>83</v>
      </c>
      <c r="AP369" s="46" t="s">
        <v>91</v>
      </c>
      <c r="AQ369" s="46" t="s">
        <v>103</v>
      </c>
      <c r="AR369" s="46" t="s">
        <v>81</v>
      </c>
      <c r="AS369" s="46" t="s">
        <v>86</v>
      </c>
      <c r="AT369" s="46" t="s">
        <v>103</v>
      </c>
      <c r="AU369" s="48">
        <v>0</v>
      </c>
      <c r="AV369" s="46" t="s">
        <v>81</v>
      </c>
      <c r="AW369" s="46" t="s">
        <v>80</v>
      </c>
      <c r="AX369" s="48">
        <v>250</v>
      </c>
      <c r="AY369" s="48">
        <v>277</v>
      </c>
      <c r="AZ369" s="48">
        <v>199</v>
      </c>
      <c r="BA369" s="48">
        <v>200</v>
      </c>
      <c r="BB369" s="46"/>
      <c r="BC369" s="46"/>
      <c r="BD369" s="48">
        <v>11.7</v>
      </c>
      <c r="BE369" s="46"/>
      <c r="BF369" s="48">
        <v>0.33</v>
      </c>
      <c r="BG369" s="46"/>
      <c r="BH369" s="46"/>
      <c r="BI369" s="48">
        <v>0.19</v>
      </c>
      <c r="BJ369" s="48">
        <v>37.75</v>
      </c>
      <c r="BK369" s="48">
        <v>37.75</v>
      </c>
      <c r="BL369" s="48">
        <v>42.2</v>
      </c>
      <c r="BM369" s="46"/>
      <c r="BN369" s="46"/>
      <c r="BO369" s="48">
        <v>0.25</v>
      </c>
      <c r="BP369" s="48">
        <v>0.38</v>
      </c>
      <c r="BQ369" s="46"/>
      <c r="BR369" s="48">
        <v>12.32</v>
      </c>
      <c r="BS369" s="48">
        <v>39.94</v>
      </c>
      <c r="BT369" s="46"/>
      <c r="BU369" s="48">
        <v>0</v>
      </c>
      <c r="BV369" s="39">
        <v>477</v>
      </c>
      <c r="BW369" s="39">
        <f t="shared" si="30"/>
        <v>1</v>
      </c>
      <c r="BX369" s="39">
        <f>IF(COUNTIF($C$2:C369,C369)=1,1,0)</f>
        <v>1</v>
      </c>
      <c r="BY369" s="39">
        <f t="shared" si="31"/>
        <v>0</v>
      </c>
      <c r="BZ369" s="39" t="b">
        <f t="shared" si="32"/>
        <v>0</v>
      </c>
      <c r="CA369" s="39" t="b">
        <f t="array" ref="CA369">ISNUMBER(SEARCH("Touch Screen",$AI369))</f>
        <v>0</v>
      </c>
      <c r="CB369" s="39" t="b">
        <f t="array" ref="CB369">ISNUMBER(SEARCH("Occupancy Sensor",$AI369))</f>
        <v>0</v>
      </c>
      <c r="CC369" s="39" t="b">
        <f t="array" ref="CC369">ISNUMBER(SEARCH("Full Network Connectivity",$AI369))</f>
        <v>0</v>
      </c>
      <c r="CD369" s="49">
        <f t="shared" si="33"/>
        <v>37.751219999999996</v>
      </c>
      <c r="CE369" s="50">
        <f t="shared" si="35"/>
        <v>1.4</v>
      </c>
      <c r="CF369" s="39">
        <f t="shared" si="34"/>
        <v>1</v>
      </c>
      <c r="CG369" s="49">
        <f>IF($BW369=1,($Q369*'2. Monitor Criteria'!$C$4)+('2. Monitor Criteria'!$D$4*'1. Data'!$CE369)+'2. Monitor Criteria'!$C$6,IF('1. Data'!$BW369=2,($Q369*'2. Monitor Criteria'!$C$4)+('2. Monitor Criteria'!$D$4*'1. Data'!$CE369)+'2. Monitor Criteria'!$D$6,IF('1. Data'!$BW369=5,($Q369*'2. Monitor Criteria'!$C$4)+('2. Monitor Criteria'!$D$4*'1. Data'!$CE369)+'2. Monitor Criteria'!$F$6,($Q369*'2. Monitor Criteria'!$C$4)+('2. Monitor Criteria'!$D$4*'1. Data'!$CE369)+'2. Monitor Criteria'!$E$6)))</f>
        <v>34.198520000000002</v>
      </c>
      <c r="CH369" s="51">
        <f>CD369-('2. Monitor Criteria'!$D$4*CE369)</f>
        <v>32.165219999999998</v>
      </c>
      <c r="CI369" s="49">
        <f>IF($BY369=0,CH369,IF($BY369=1,CH369-('2. Monitor Criteria'!$B$10*'1. Data'!CG369),CH369-('2. Monitor Criteria'!$C$10*'1. Data'!CG369)))</f>
        <v>32.165219999999998</v>
      </c>
      <c r="CJ369" s="51">
        <f>IF($CA369=TRUE,CI369-(CG369*'2. Monitor Criteria'!$E$10),CI369)</f>
        <v>32.165219999999998</v>
      </c>
      <c r="CK369" s="51">
        <f>IF($BZ369=TRUE,CJ369-('1. Data'!CG369*'2. Monitor Criteria'!$D$10),CJ369)</f>
        <v>32.165219999999998</v>
      </c>
    </row>
    <row r="370" spans="1:89" s="39" customFormat="1" ht="15.75" customHeight="1" x14ac:dyDescent="0.2">
      <c r="A370" s="39">
        <v>478</v>
      </c>
      <c r="B370" s="46" t="s">
        <v>593</v>
      </c>
      <c r="C370" s="46" t="s">
        <v>629</v>
      </c>
      <c r="D370" s="47">
        <v>42461</v>
      </c>
      <c r="E370" s="46" t="s">
        <v>74</v>
      </c>
      <c r="F370" s="46" t="s">
        <v>103</v>
      </c>
      <c r="G370" s="46" t="s">
        <v>1307</v>
      </c>
      <c r="H370" s="46" t="s">
        <v>75</v>
      </c>
      <c r="I370" s="46" t="s">
        <v>88</v>
      </c>
      <c r="J370" s="46" t="s">
        <v>103</v>
      </c>
      <c r="K370" s="46" t="s">
        <v>77</v>
      </c>
      <c r="L370" s="46" t="s">
        <v>103</v>
      </c>
      <c r="M370" s="48">
        <v>1000</v>
      </c>
      <c r="N370" s="48">
        <v>9.4</v>
      </c>
      <c r="O370" s="48">
        <v>17</v>
      </c>
      <c r="P370" s="48">
        <v>19.5</v>
      </c>
      <c r="Q370" s="48">
        <v>160.54</v>
      </c>
      <c r="R370" s="48">
        <v>1.78</v>
      </c>
      <c r="S370" s="48">
        <v>900</v>
      </c>
      <c r="T370" s="48">
        <v>1600</v>
      </c>
      <c r="U370" s="48">
        <v>1.4</v>
      </c>
      <c r="V370" s="48">
        <v>8969</v>
      </c>
      <c r="W370" s="48">
        <v>60</v>
      </c>
      <c r="X370" s="48">
        <v>31.6</v>
      </c>
      <c r="Y370" s="46" t="s">
        <v>83</v>
      </c>
      <c r="Z370" s="46" t="s">
        <v>83</v>
      </c>
      <c r="AA370" s="46"/>
      <c r="AB370" s="46"/>
      <c r="AC370" s="46" t="s">
        <v>81</v>
      </c>
      <c r="AD370" s="46" t="s">
        <v>80</v>
      </c>
      <c r="AE370" s="46" t="s">
        <v>195</v>
      </c>
      <c r="AF370" s="46" t="s">
        <v>103</v>
      </c>
      <c r="AG370" s="46" t="s">
        <v>83</v>
      </c>
      <c r="AH370" s="46" t="s">
        <v>103</v>
      </c>
      <c r="AI370" s="46" t="s">
        <v>83</v>
      </c>
      <c r="AJ370" s="46" t="s">
        <v>83</v>
      </c>
      <c r="AK370" s="46" t="s">
        <v>195</v>
      </c>
      <c r="AL370" s="46" t="s">
        <v>103</v>
      </c>
      <c r="AM370" s="46" t="s">
        <v>83</v>
      </c>
      <c r="AN370" s="46" t="s">
        <v>83</v>
      </c>
      <c r="AO370" s="46" t="s">
        <v>83</v>
      </c>
      <c r="AP370" s="46" t="s">
        <v>91</v>
      </c>
      <c r="AQ370" s="46" t="s">
        <v>103</v>
      </c>
      <c r="AR370" s="46" t="s">
        <v>81</v>
      </c>
      <c r="AS370" s="46" t="s">
        <v>86</v>
      </c>
      <c r="AT370" s="46" t="s">
        <v>103</v>
      </c>
      <c r="AU370" s="48">
        <v>0</v>
      </c>
      <c r="AV370" s="46" t="s">
        <v>81</v>
      </c>
      <c r="AW370" s="46" t="s">
        <v>81</v>
      </c>
      <c r="AX370" s="48">
        <v>250</v>
      </c>
      <c r="AY370" s="48">
        <v>225.1</v>
      </c>
      <c r="AZ370" s="48">
        <v>195.4</v>
      </c>
      <c r="BA370" s="48">
        <v>200.1</v>
      </c>
      <c r="BB370" s="46"/>
      <c r="BC370" s="46"/>
      <c r="BD370" s="48">
        <v>11.95</v>
      </c>
      <c r="BE370" s="46"/>
      <c r="BF370" s="48">
        <v>0.36</v>
      </c>
      <c r="BG370" s="46"/>
      <c r="BH370" s="46"/>
      <c r="BI370" s="48">
        <v>0.23</v>
      </c>
      <c r="BJ370" s="48">
        <v>38.69</v>
      </c>
      <c r="BK370" s="48">
        <v>38.69</v>
      </c>
      <c r="BL370" s="48">
        <v>42</v>
      </c>
      <c r="BM370" s="46"/>
      <c r="BN370" s="46"/>
      <c r="BO370" s="48">
        <v>0.26</v>
      </c>
      <c r="BP370" s="48">
        <v>0.36</v>
      </c>
      <c r="BQ370" s="46"/>
      <c r="BR370" s="48">
        <v>12</v>
      </c>
      <c r="BS370" s="48">
        <v>38.840000000000003</v>
      </c>
      <c r="BT370" s="46"/>
      <c r="BU370" s="48">
        <v>0</v>
      </c>
      <c r="BV370" s="39">
        <v>478</v>
      </c>
      <c r="BW370" s="39">
        <f t="shared" si="30"/>
        <v>1</v>
      </c>
      <c r="BX370" s="39">
        <f>IF(COUNTIF($C$2:C370,C370)=1,1,0)</f>
        <v>1</v>
      </c>
      <c r="BY370" s="39">
        <f t="shared" si="31"/>
        <v>0</v>
      </c>
      <c r="BZ370" s="39" t="b">
        <f t="shared" si="32"/>
        <v>0</v>
      </c>
      <c r="CA370" s="39" t="b">
        <f t="array" ref="CA370">ISNUMBER(SEARCH("Touch Screen",$AI370))</f>
        <v>0</v>
      </c>
      <c r="CB370" s="39" t="b">
        <f t="array" ref="CB370">ISNUMBER(SEARCH("Occupancy Sensor",$AI370))</f>
        <v>0</v>
      </c>
      <c r="CC370" s="39" t="b">
        <f t="array" ref="CC370">ISNUMBER(SEARCH("Full Network Connectivity",$AI370))</f>
        <v>0</v>
      </c>
      <c r="CD370" s="49">
        <f t="shared" si="33"/>
        <v>38.688539999999989</v>
      </c>
      <c r="CE370" s="50">
        <f t="shared" si="35"/>
        <v>1.4</v>
      </c>
      <c r="CF370" s="39">
        <f t="shared" si="34"/>
        <v>1</v>
      </c>
      <c r="CG370" s="49">
        <f>IF($BW370=1,($Q370*'2. Monitor Criteria'!$C$4)+('2. Monitor Criteria'!$D$4*'1. Data'!$CE370)+'2. Monitor Criteria'!$C$6,IF('1. Data'!$BW370=2,($Q370*'2. Monitor Criteria'!$C$4)+('2. Monitor Criteria'!$D$4*'1. Data'!$CE370)+'2. Monitor Criteria'!$D$6,IF('1. Data'!$BW370=5,($Q370*'2. Monitor Criteria'!$C$4)+('2. Monitor Criteria'!$D$4*'1. Data'!$CE370)+'2. Monitor Criteria'!$F$6,($Q370*'2. Monitor Criteria'!$C$4)+('2. Monitor Criteria'!$D$4*'1. Data'!$CE370)+'2. Monitor Criteria'!$E$6)))</f>
        <v>34.11242</v>
      </c>
      <c r="CH370" s="51">
        <f>CD370-('2. Monitor Criteria'!$D$4*CE370)</f>
        <v>33.102539999999991</v>
      </c>
      <c r="CI370" s="49">
        <f>IF($BY370=0,CH370,IF($BY370=1,CH370-('2. Monitor Criteria'!$B$10*'1. Data'!CG370),CH370-('2. Monitor Criteria'!$C$10*'1. Data'!CG370)))</f>
        <v>33.102539999999991</v>
      </c>
      <c r="CJ370" s="51">
        <f>IF($CA370=TRUE,CI370-(CG370*'2. Monitor Criteria'!$E$10),CI370)</f>
        <v>33.102539999999991</v>
      </c>
      <c r="CK370" s="51">
        <f>IF($BZ370=TRUE,CJ370-('1. Data'!CG370*'2. Monitor Criteria'!$D$10),CJ370)</f>
        <v>33.102539999999991</v>
      </c>
    </row>
    <row r="371" spans="1:89" s="39" customFormat="1" ht="15.75" customHeight="1" x14ac:dyDescent="0.2">
      <c r="A371" s="39">
        <v>479</v>
      </c>
      <c r="B371" s="46" t="s">
        <v>593</v>
      </c>
      <c r="C371" s="46" t="s">
        <v>630</v>
      </c>
      <c r="D371" s="47">
        <v>42045</v>
      </c>
      <c r="E371" s="46" t="s">
        <v>74</v>
      </c>
      <c r="F371" s="46" t="s">
        <v>103</v>
      </c>
      <c r="G371" s="46" t="s">
        <v>1307</v>
      </c>
      <c r="H371" s="46" t="s">
        <v>75</v>
      </c>
      <c r="I371" s="46" t="s">
        <v>88</v>
      </c>
      <c r="J371" s="46" t="s">
        <v>103</v>
      </c>
      <c r="K371" s="46" t="s">
        <v>77</v>
      </c>
      <c r="L371" s="46" t="s">
        <v>103</v>
      </c>
      <c r="M371" s="48">
        <v>1000</v>
      </c>
      <c r="N371" s="48">
        <v>9.4</v>
      </c>
      <c r="O371" s="48">
        <v>17.100000000000001</v>
      </c>
      <c r="P371" s="48">
        <v>19.5</v>
      </c>
      <c r="Q371" s="48">
        <v>161.24</v>
      </c>
      <c r="R371" s="48">
        <v>1.78</v>
      </c>
      <c r="S371" s="48">
        <v>900</v>
      </c>
      <c r="T371" s="48">
        <v>1600</v>
      </c>
      <c r="U371" s="48">
        <v>1.4</v>
      </c>
      <c r="V371" s="48">
        <v>8931</v>
      </c>
      <c r="W371" s="48">
        <v>60</v>
      </c>
      <c r="X371" s="48">
        <v>32.200000000000003</v>
      </c>
      <c r="Y371" s="46" t="s">
        <v>114</v>
      </c>
      <c r="Z371" s="46" t="s">
        <v>83</v>
      </c>
      <c r="AA371" s="46"/>
      <c r="AB371" s="46"/>
      <c r="AC371" s="46" t="s">
        <v>81</v>
      </c>
      <c r="AD371" s="46" t="s">
        <v>80</v>
      </c>
      <c r="AE371" s="46" t="s">
        <v>195</v>
      </c>
      <c r="AF371" s="46" t="s">
        <v>103</v>
      </c>
      <c r="AG371" s="46" t="s">
        <v>83</v>
      </c>
      <c r="AH371" s="46" t="s">
        <v>103</v>
      </c>
      <c r="AI371" s="46" t="s">
        <v>83</v>
      </c>
      <c r="AJ371" s="46" t="s">
        <v>83</v>
      </c>
      <c r="AK371" s="46" t="s">
        <v>195</v>
      </c>
      <c r="AL371" s="46" t="s">
        <v>103</v>
      </c>
      <c r="AM371" s="46" t="s">
        <v>83</v>
      </c>
      <c r="AN371" s="46" t="s">
        <v>83</v>
      </c>
      <c r="AO371" s="46" t="s">
        <v>83</v>
      </c>
      <c r="AP371" s="46" t="s">
        <v>91</v>
      </c>
      <c r="AQ371" s="46" t="s">
        <v>103</v>
      </c>
      <c r="AR371" s="46" t="s">
        <v>81</v>
      </c>
      <c r="AS371" s="46" t="s">
        <v>86</v>
      </c>
      <c r="AT371" s="46" t="s">
        <v>103</v>
      </c>
      <c r="AU371" s="48">
        <v>0</v>
      </c>
      <c r="AV371" s="46" t="s">
        <v>81</v>
      </c>
      <c r="AW371" s="46" t="s">
        <v>80</v>
      </c>
      <c r="AX371" s="48">
        <v>200</v>
      </c>
      <c r="AY371" s="48">
        <v>228</v>
      </c>
      <c r="AZ371" s="48">
        <v>154</v>
      </c>
      <c r="BA371" s="48">
        <v>200</v>
      </c>
      <c r="BB371" s="46"/>
      <c r="BC371" s="46"/>
      <c r="BD371" s="48">
        <v>12</v>
      </c>
      <c r="BE371" s="46"/>
      <c r="BF371" s="48">
        <v>0.24</v>
      </c>
      <c r="BG371" s="46"/>
      <c r="BH371" s="46"/>
      <c r="BI371" s="48">
        <v>0.13</v>
      </c>
      <c r="BJ371" s="48">
        <v>38.159999999999997</v>
      </c>
      <c r="BK371" s="48">
        <v>38.159999999999997</v>
      </c>
      <c r="BL371" s="48">
        <v>42.2</v>
      </c>
      <c r="BM371" s="46"/>
      <c r="BN371" s="46"/>
      <c r="BO371" s="48">
        <v>0.2</v>
      </c>
      <c r="BP371" s="48">
        <v>0.3</v>
      </c>
      <c r="BQ371" s="46"/>
      <c r="BR371" s="48">
        <v>12.2</v>
      </c>
      <c r="BS371" s="48">
        <v>39.11</v>
      </c>
      <c r="BT371" s="46"/>
      <c r="BU371" s="48">
        <v>0</v>
      </c>
      <c r="BV371" s="39">
        <v>479</v>
      </c>
      <c r="BW371" s="39">
        <f t="shared" si="30"/>
        <v>1</v>
      </c>
      <c r="BX371" s="39">
        <f>IF(COUNTIF($C$2:C371,C371)=1,1,0)</f>
        <v>1</v>
      </c>
      <c r="BY371" s="39">
        <f t="shared" si="31"/>
        <v>0</v>
      </c>
      <c r="BZ371" s="39" t="b">
        <f t="shared" si="32"/>
        <v>0</v>
      </c>
      <c r="CA371" s="39" t="b">
        <f t="array" ref="CA371">ISNUMBER(SEARCH("Touch Screen",$AI371))</f>
        <v>0</v>
      </c>
      <c r="CB371" s="39" t="b">
        <f t="array" ref="CB371">ISNUMBER(SEARCH("Occupancy Sensor",$AI371))</f>
        <v>0</v>
      </c>
      <c r="CC371" s="39" t="b">
        <f t="array" ref="CC371">ISNUMBER(SEARCH("Full Network Connectivity",$AI371))</f>
        <v>0</v>
      </c>
      <c r="CD371" s="49">
        <f t="shared" si="33"/>
        <v>38.158559999999987</v>
      </c>
      <c r="CE371" s="50">
        <f t="shared" si="35"/>
        <v>1.4</v>
      </c>
      <c r="CF371" s="39">
        <f t="shared" si="34"/>
        <v>1</v>
      </c>
      <c r="CG371" s="49">
        <f>IF($BW371=1,($Q371*'2. Monitor Criteria'!$C$4)+('2. Monitor Criteria'!$D$4*'1. Data'!$CE371)+'2. Monitor Criteria'!$C$6,IF('1. Data'!$BW371=2,($Q371*'2. Monitor Criteria'!$C$4)+('2. Monitor Criteria'!$D$4*'1. Data'!$CE371)+'2. Monitor Criteria'!$D$6,IF('1. Data'!$BW371=5,($Q371*'2. Monitor Criteria'!$C$4)+('2. Monitor Criteria'!$D$4*'1. Data'!$CE371)+'2. Monitor Criteria'!$F$6,($Q371*'2. Monitor Criteria'!$C$4)+('2. Monitor Criteria'!$D$4*'1. Data'!$CE371)+'2. Monitor Criteria'!$E$6)))</f>
        <v>34.198520000000002</v>
      </c>
      <c r="CH371" s="51">
        <f>CD371-('2. Monitor Criteria'!$D$4*CE371)</f>
        <v>32.572559999999989</v>
      </c>
      <c r="CI371" s="49">
        <f>IF($BY371=0,CH371,IF($BY371=1,CH371-('2. Monitor Criteria'!$B$10*'1. Data'!CG371),CH371-('2. Monitor Criteria'!$C$10*'1. Data'!CG371)))</f>
        <v>32.572559999999989</v>
      </c>
      <c r="CJ371" s="51">
        <f>IF($CA371=TRUE,CI371-(CG371*'2. Monitor Criteria'!$E$10),CI371)</f>
        <v>32.572559999999989</v>
      </c>
      <c r="CK371" s="51">
        <f>IF($BZ371=TRUE,CJ371-('1. Data'!CG371*'2. Monitor Criteria'!$D$10),CJ371)</f>
        <v>32.572559999999989</v>
      </c>
    </row>
    <row r="372" spans="1:89" s="39" customFormat="1" ht="15.75" customHeight="1" x14ac:dyDescent="0.2">
      <c r="A372" s="39">
        <v>480</v>
      </c>
      <c r="B372" s="46" t="s">
        <v>593</v>
      </c>
      <c r="C372" s="46" t="s">
        <v>631</v>
      </c>
      <c r="D372" s="47">
        <v>42277</v>
      </c>
      <c r="E372" s="46" t="s">
        <v>74</v>
      </c>
      <c r="F372" s="46"/>
      <c r="G372" s="46" t="s">
        <v>1307</v>
      </c>
      <c r="H372" s="46" t="s">
        <v>75</v>
      </c>
      <c r="I372" s="46" t="s">
        <v>85</v>
      </c>
      <c r="J372" s="46" t="s">
        <v>119</v>
      </c>
      <c r="K372" s="46" t="s">
        <v>77</v>
      </c>
      <c r="L372" s="46"/>
      <c r="M372" s="48">
        <v>1000</v>
      </c>
      <c r="N372" s="48">
        <v>10.3</v>
      </c>
      <c r="O372" s="48">
        <v>16.5</v>
      </c>
      <c r="P372" s="48">
        <v>19.5</v>
      </c>
      <c r="Q372" s="48">
        <v>170.9</v>
      </c>
      <c r="R372" s="48">
        <v>1.6</v>
      </c>
      <c r="S372" s="48">
        <v>900</v>
      </c>
      <c r="T372" s="48">
        <v>1440</v>
      </c>
      <c r="U372" s="48">
        <v>1.3</v>
      </c>
      <c r="V372" s="48">
        <v>7583</v>
      </c>
      <c r="W372" s="48">
        <v>60</v>
      </c>
      <c r="X372" s="48">
        <v>0.3</v>
      </c>
      <c r="Y372" s="46" t="s">
        <v>83</v>
      </c>
      <c r="Z372" s="46" t="s">
        <v>83</v>
      </c>
      <c r="AA372" s="46"/>
      <c r="AB372" s="46"/>
      <c r="AC372" s="46" t="s">
        <v>81</v>
      </c>
      <c r="AD372" s="46" t="s">
        <v>80</v>
      </c>
      <c r="AE372" s="46" t="s">
        <v>136</v>
      </c>
      <c r="AF372" s="46" t="s">
        <v>632</v>
      </c>
      <c r="AG372" s="46" t="s">
        <v>83</v>
      </c>
      <c r="AH372" s="46"/>
      <c r="AI372" s="46" t="s">
        <v>83</v>
      </c>
      <c r="AJ372" s="46" t="s">
        <v>83</v>
      </c>
      <c r="AK372" s="46" t="s">
        <v>84</v>
      </c>
      <c r="AL372" s="46" t="s">
        <v>632</v>
      </c>
      <c r="AM372" s="46" t="s">
        <v>83</v>
      </c>
      <c r="AN372" s="46" t="s">
        <v>83</v>
      </c>
      <c r="AO372" s="46" t="s">
        <v>83</v>
      </c>
      <c r="AP372" s="46" t="s">
        <v>91</v>
      </c>
      <c r="AQ372" s="46"/>
      <c r="AR372" s="46" t="s">
        <v>81</v>
      </c>
      <c r="AS372" s="46" t="s">
        <v>86</v>
      </c>
      <c r="AT372" s="46"/>
      <c r="AU372" s="48">
        <v>1</v>
      </c>
      <c r="AV372" s="46" t="s">
        <v>81</v>
      </c>
      <c r="AW372" s="46" t="s">
        <v>81</v>
      </c>
      <c r="AX372" s="48">
        <v>250</v>
      </c>
      <c r="AY372" s="48">
        <v>254</v>
      </c>
      <c r="AZ372" s="48">
        <v>188.2</v>
      </c>
      <c r="BA372" s="48">
        <v>200.3</v>
      </c>
      <c r="BB372" s="46"/>
      <c r="BC372" s="46"/>
      <c r="BD372" s="48">
        <v>12.44</v>
      </c>
      <c r="BE372" s="46"/>
      <c r="BF372" s="48">
        <v>0.17</v>
      </c>
      <c r="BG372" s="46"/>
      <c r="BH372" s="46"/>
      <c r="BI372" s="48">
        <v>0.14000000000000001</v>
      </c>
      <c r="BJ372" s="48">
        <v>39.11</v>
      </c>
      <c r="BK372" s="48">
        <v>39.11</v>
      </c>
      <c r="BL372" s="48">
        <v>43.3</v>
      </c>
      <c r="BM372" s="46"/>
      <c r="BN372" s="46"/>
      <c r="BO372" s="48">
        <v>0.16</v>
      </c>
      <c r="BP372" s="48">
        <v>0.2</v>
      </c>
      <c r="BQ372" s="46"/>
      <c r="BR372" s="48">
        <v>12.46</v>
      </c>
      <c r="BS372" s="48">
        <v>39.340000000000003</v>
      </c>
      <c r="BT372" s="46"/>
      <c r="BU372" s="48">
        <v>0</v>
      </c>
      <c r="BV372" s="39">
        <v>480</v>
      </c>
      <c r="BW372" s="39">
        <f t="shared" si="30"/>
        <v>1</v>
      </c>
      <c r="BX372" s="39">
        <f>IF(COUNTIF($C$2:C372,C372)=1,1,0)</f>
        <v>1</v>
      </c>
      <c r="BY372" s="39">
        <f t="shared" si="31"/>
        <v>0</v>
      </c>
      <c r="BZ372" s="39" t="b">
        <f t="shared" si="32"/>
        <v>0</v>
      </c>
      <c r="CA372" s="39" t="b">
        <f t="array" ref="CA372">ISNUMBER(SEARCH("Touch Screen",$AI372))</f>
        <v>0</v>
      </c>
      <c r="CB372" s="39" t="b">
        <f t="array" ref="CB372">ISNUMBER(SEARCH("Occupancy Sensor",$AI372))</f>
        <v>0</v>
      </c>
      <c r="CC372" s="39" t="b">
        <f t="array" ref="CC372">ISNUMBER(SEARCH("Full Network Connectivity",$AI372))</f>
        <v>0</v>
      </c>
      <c r="CD372" s="49">
        <f t="shared" si="33"/>
        <v>39.109019999999994</v>
      </c>
      <c r="CE372" s="50">
        <f t="shared" si="35"/>
        <v>1.3</v>
      </c>
      <c r="CF372" s="39">
        <f t="shared" si="34"/>
        <v>1</v>
      </c>
      <c r="CG372" s="49">
        <f>IF($BW372=1,($Q372*'2. Monitor Criteria'!$C$4)+('2. Monitor Criteria'!$D$4*'1. Data'!$CE372)+'2. Monitor Criteria'!$C$6,IF('1. Data'!$BW372=2,($Q372*'2. Monitor Criteria'!$C$4)+('2. Monitor Criteria'!$D$4*'1. Data'!$CE372)+'2. Monitor Criteria'!$D$6,IF('1. Data'!$BW372=5,($Q372*'2. Monitor Criteria'!$C$4)+('2. Monitor Criteria'!$D$4*'1. Data'!$CE372)+'2. Monitor Criteria'!$F$6,($Q372*'2. Monitor Criteria'!$C$4)+('2. Monitor Criteria'!$D$4*'1. Data'!$CE372)+'2. Monitor Criteria'!$E$6)))</f>
        <v>34.987700000000004</v>
      </c>
      <c r="CH372" s="51">
        <f>CD372-('2. Monitor Criteria'!$D$4*CE372)</f>
        <v>33.922019999999996</v>
      </c>
      <c r="CI372" s="49">
        <f>IF($BY372=0,CH372,IF($BY372=1,CH372-('2. Monitor Criteria'!$B$10*'1. Data'!CG372),CH372-('2. Monitor Criteria'!$C$10*'1. Data'!CG372)))</f>
        <v>33.922019999999996</v>
      </c>
      <c r="CJ372" s="51">
        <f>IF($CA372=TRUE,CI372-(CG372*'2. Monitor Criteria'!$E$10),CI372)</f>
        <v>33.922019999999996</v>
      </c>
      <c r="CK372" s="51">
        <f>IF($BZ372=TRUE,CJ372-('1. Data'!CG372*'2. Monitor Criteria'!$D$10),CJ372)</f>
        <v>33.922019999999996</v>
      </c>
    </row>
    <row r="373" spans="1:89" s="39" customFormat="1" ht="15.75" customHeight="1" x14ac:dyDescent="0.2">
      <c r="A373" s="39">
        <v>481</v>
      </c>
      <c r="B373" s="46" t="s">
        <v>593</v>
      </c>
      <c r="C373" s="46" t="s">
        <v>633</v>
      </c>
      <c r="D373" s="47">
        <v>41608</v>
      </c>
      <c r="E373" s="46" t="s">
        <v>74</v>
      </c>
      <c r="F373" s="46"/>
      <c r="G373" s="46" t="s">
        <v>1307</v>
      </c>
      <c r="H373" s="46" t="s">
        <v>75</v>
      </c>
      <c r="I373" s="46" t="s">
        <v>88</v>
      </c>
      <c r="J373" s="46"/>
      <c r="K373" s="46" t="s">
        <v>77</v>
      </c>
      <c r="L373" s="46"/>
      <c r="M373" s="48">
        <v>1000</v>
      </c>
      <c r="N373" s="48">
        <v>10.5</v>
      </c>
      <c r="O373" s="48">
        <v>18.7</v>
      </c>
      <c r="P373" s="48">
        <v>21.5</v>
      </c>
      <c r="Q373" s="48">
        <v>197.6</v>
      </c>
      <c r="R373" s="48">
        <v>1.78</v>
      </c>
      <c r="S373" s="48">
        <v>1080</v>
      </c>
      <c r="T373" s="48">
        <v>1920</v>
      </c>
      <c r="U373" s="48">
        <v>2.1</v>
      </c>
      <c r="V373" s="48">
        <v>10494</v>
      </c>
      <c r="W373" s="48">
        <v>60</v>
      </c>
      <c r="X373" s="48">
        <v>0.3</v>
      </c>
      <c r="Y373" s="46" t="s">
        <v>83</v>
      </c>
      <c r="Z373" s="46" t="s">
        <v>83</v>
      </c>
      <c r="AA373" s="46"/>
      <c r="AB373" s="46"/>
      <c r="AC373" s="46" t="s">
        <v>81</v>
      </c>
      <c r="AD373" s="46" t="s">
        <v>81</v>
      </c>
      <c r="AE373" s="46" t="s">
        <v>113</v>
      </c>
      <c r="AF373" s="46"/>
      <c r="AG373" s="46" t="s">
        <v>83</v>
      </c>
      <c r="AH373" s="46"/>
      <c r="AI373" s="46" t="s">
        <v>83</v>
      </c>
      <c r="AJ373" s="46" t="s">
        <v>83</v>
      </c>
      <c r="AK373" s="46" t="s">
        <v>94</v>
      </c>
      <c r="AL373" s="46"/>
      <c r="AM373" s="46" t="s">
        <v>83</v>
      </c>
      <c r="AN373" s="46" t="s">
        <v>83</v>
      </c>
      <c r="AO373" s="46" t="s">
        <v>83</v>
      </c>
      <c r="AP373" s="46" t="s">
        <v>91</v>
      </c>
      <c r="AQ373" s="46"/>
      <c r="AR373" s="46" t="s">
        <v>81</v>
      </c>
      <c r="AS373" s="46" t="s">
        <v>86</v>
      </c>
      <c r="AT373" s="46"/>
      <c r="AU373" s="48">
        <v>1</v>
      </c>
      <c r="AV373" s="46" t="s">
        <v>81</v>
      </c>
      <c r="AW373" s="46" t="s">
        <v>81</v>
      </c>
      <c r="AX373" s="48">
        <v>250</v>
      </c>
      <c r="AY373" s="48">
        <v>282.39999999999998</v>
      </c>
      <c r="AZ373" s="48">
        <v>223.3</v>
      </c>
      <c r="BA373" s="48">
        <v>201.2</v>
      </c>
      <c r="BB373" s="46"/>
      <c r="BC373" s="46"/>
      <c r="BD373" s="48">
        <v>13.45</v>
      </c>
      <c r="BE373" s="46"/>
      <c r="BF373" s="48">
        <v>0.15</v>
      </c>
      <c r="BG373" s="48">
        <v>0.15</v>
      </c>
      <c r="BH373" s="46"/>
      <c r="BI373" s="48">
        <v>0.09</v>
      </c>
      <c r="BJ373" s="48">
        <v>42.09</v>
      </c>
      <c r="BK373" s="48">
        <v>42.09</v>
      </c>
      <c r="BL373" s="48">
        <v>50.6</v>
      </c>
      <c r="BM373" s="46"/>
      <c r="BN373" s="46"/>
      <c r="BO373" s="48">
        <v>0.1</v>
      </c>
      <c r="BP373" s="48">
        <v>0.16</v>
      </c>
      <c r="BQ373" s="48">
        <v>0.16</v>
      </c>
      <c r="BR373" s="48">
        <v>13.64</v>
      </c>
      <c r="BS373" s="48">
        <v>42.73</v>
      </c>
      <c r="BT373" s="46"/>
      <c r="BU373" s="48">
        <v>0</v>
      </c>
      <c r="BV373" s="39">
        <v>481</v>
      </c>
      <c r="BW373" s="39">
        <f t="shared" si="30"/>
        <v>2</v>
      </c>
      <c r="BX373" s="39">
        <f>IF(COUNTIF($C$2:C373,C373)=1,1,0)</f>
        <v>1</v>
      </c>
      <c r="BY373" s="39">
        <f t="shared" si="31"/>
        <v>0</v>
      </c>
      <c r="BZ373" s="39" t="b">
        <f t="shared" si="32"/>
        <v>0</v>
      </c>
      <c r="CA373" s="39" t="b">
        <f t="array" ref="CA373">ISNUMBER(SEARCH("Touch Screen",$AI373))</f>
        <v>0</v>
      </c>
      <c r="CB373" s="39" t="b">
        <f t="array" ref="CB373">ISNUMBER(SEARCH("Occupancy Sensor",$AI373))</f>
        <v>0</v>
      </c>
      <c r="CC373" s="39" t="b">
        <f t="array" ref="CC373">ISNUMBER(SEARCH("Full Network Connectivity",$AI373))</f>
        <v>0</v>
      </c>
      <c r="CD373" s="49">
        <f t="shared" si="33"/>
        <v>42.091799999999999</v>
      </c>
      <c r="CE373" s="50">
        <f t="shared" si="35"/>
        <v>2.1</v>
      </c>
      <c r="CF373" s="39">
        <f t="shared" si="34"/>
        <v>2</v>
      </c>
      <c r="CG373" s="49">
        <f>IF($BW373=1,($Q373*'2. Monitor Criteria'!$C$4)+('2. Monitor Criteria'!$D$4*'1. Data'!$CE373)+'2. Monitor Criteria'!$C$6,IF('1. Data'!$BW373=2,($Q373*'2. Monitor Criteria'!$C$4)+('2. Monitor Criteria'!$D$4*'1. Data'!$CE373)+'2. Monitor Criteria'!$D$6,IF('1. Data'!$BW373=5,($Q373*'2. Monitor Criteria'!$C$4)+('2. Monitor Criteria'!$D$4*'1. Data'!$CE373)+'2. Monitor Criteria'!$F$6,($Q373*'2. Monitor Criteria'!$C$4)+('2. Monitor Criteria'!$D$4*'1. Data'!$CE373)+'2. Monitor Criteria'!$E$6)))</f>
        <v>42.693800000000003</v>
      </c>
      <c r="CH373" s="51">
        <f>CD373-('2. Monitor Criteria'!$D$4*CE373)</f>
        <v>33.712800000000001</v>
      </c>
      <c r="CI373" s="49">
        <f>IF($BY373=0,CH373,IF($BY373=1,CH373-('2. Monitor Criteria'!$B$10*'1. Data'!CG373),CH373-('2. Monitor Criteria'!$C$10*'1. Data'!CG373)))</f>
        <v>33.712800000000001</v>
      </c>
      <c r="CJ373" s="51">
        <f>IF($CA373=TRUE,CI373-(CG373*'2. Monitor Criteria'!$E$10),CI373)</f>
        <v>33.712800000000001</v>
      </c>
      <c r="CK373" s="51">
        <f>IF($BZ373=TRUE,CJ373-('1. Data'!CG373*'2. Monitor Criteria'!$D$10),CJ373)</f>
        <v>33.712800000000001</v>
      </c>
    </row>
    <row r="374" spans="1:89" s="39" customFormat="1" ht="15.75" customHeight="1" x14ac:dyDescent="0.2">
      <c r="A374" s="39">
        <v>482</v>
      </c>
      <c r="B374" s="46" t="s">
        <v>593</v>
      </c>
      <c r="C374" s="46" t="s">
        <v>634</v>
      </c>
      <c r="D374" s="47">
        <v>42374</v>
      </c>
      <c r="E374" s="46" t="s">
        <v>74</v>
      </c>
      <c r="F374" s="46" t="s">
        <v>103</v>
      </c>
      <c r="G374" s="46" t="s">
        <v>1307</v>
      </c>
      <c r="H374" s="46" t="s">
        <v>75</v>
      </c>
      <c r="I374" s="46" t="s">
        <v>88</v>
      </c>
      <c r="J374" s="46" t="s">
        <v>103</v>
      </c>
      <c r="K374" s="46" t="s">
        <v>77</v>
      </c>
      <c r="L374" s="46" t="s">
        <v>103</v>
      </c>
      <c r="M374" s="48">
        <v>1000</v>
      </c>
      <c r="N374" s="48">
        <v>10.5</v>
      </c>
      <c r="O374" s="48">
        <v>18.7</v>
      </c>
      <c r="P374" s="48">
        <v>21.5</v>
      </c>
      <c r="Q374" s="48">
        <v>197.52</v>
      </c>
      <c r="R374" s="48">
        <v>1.78</v>
      </c>
      <c r="S374" s="48">
        <v>1080</v>
      </c>
      <c r="T374" s="48">
        <v>1920</v>
      </c>
      <c r="U374" s="48">
        <v>2.1</v>
      </c>
      <c r="V374" s="48">
        <v>10498</v>
      </c>
      <c r="W374" s="48">
        <v>60</v>
      </c>
      <c r="X374" s="48">
        <v>33</v>
      </c>
      <c r="Y374" s="46" t="s">
        <v>114</v>
      </c>
      <c r="Z374" s="46" t="s">
        <v>83</v>
      </c>
      <c r="AA374" s="46"/>
      <c r="AB374" s="46"/>
      <c r="AC374" s="46" t="s">
        <v>81</v>
      </c>
      <c r="AD374" s="46" t="s">
        <v>80</v>
      </c>
      <c r="AE374" s="46" t="s">
        <v>355</v>
      </c>
      <c r="AF374" s="46" t="s">
        <v>103</v>
      </c>
      <c r="AG374" s="46" t="s">
        <v>83</v>
      </c>
      <c r="AH374" s="46" t="s">
        <v>103</v>
      </c>
      <c r="AI374" s="46" t="s">
        <v>83</v>
      </c>
      <c r="AJ374" s="46" t="s">
        <v>83</v>
      </c>
      <c r="AK374" s="46" t="s">
        <v>84</v>
      </c>
      <c r="AL374" s="46" t="s">
        <v>103</v>
      </c>
      <c r="AM374" s="46" t="s">
        <v>83</v>
      </c>
      <c r="AN374" s="46" t="s">
        <v>83</v>
      </c>
      <c r="AO374" s="46" t="s">
        <v>83</v>
      </c>
      <c r="AP374" s="46" t="s">
        <v>91</v>
      </c>
      <c r="AQ374" s="46" t="s">
        <v>103</v>
      </c>
      <c r="AR374" s="46" t="s">
        <v>81</v>
      </c>
      <c r="AS374" s="46" t="s">
        <v>86</v>
      </c>
      <c r="AT374" s="46" t="s">
        <v>103</v>
      </c>
      <c r="AU374" s="48">
        <v>0</v>
      </c>
      <c r="AV374" s="46" t="s">
        <v>81</v>
      </c>
      <c r="AW374" s="46" t="s">
        <v>80</v>
      </c>
      <c r="AX374" s="48">
        <v>250</v>
      </c>
      <c r="AY374" s="48">
        <v>253</v>
      </c>
      <c r="AZ374" s="48">
        <v>186</v>
      </c>
      <c r="BA374" s="48">
        <v>200</v>
      </c>
      <c r="BB374" s="46"/>
      <c r="BC374" s="46"/>
      <c r="BD374" s="48">
        <v>14.5</v>
      </c>
      <c r="BE374" s="46"/>
      <c r="BF374" s="48">
        <v>0.13</v>
      </c>
      <c r="BG374" s="46"/>
      <c r="BH374" s="46"/>
      <c r="BI374" s="48">
        <v>0.1</v>
      </c>
      <c r="BJ374" s="48">
        <v>45.2</v>
      </c>
      <c r="BK374" s="48">
        <v>45.2</v>
      </c>
      <c r="BL374" s="48">
        <v>50.6</v>
      </c>
      <c r="BM374" s="46"/>
      <c r="BN374" s="46"/>
      <c r="BO374" s="48">
        <v>0.12</v>
      </c>
      <c r="BP374" s="48">
        <v>0.17</v>
      </c>
      <c r="BQ374" s="46"/>
      <c r="BR374" s="48">
        <v>14.7</v>
      </c>
      <c r="BS374" s="48">
        <v>46.04</v>
      </c>
      <c r="BT374" s="46"/>
      <c r="BU374" s="48">
        <v>0</v>
      </c>
      <c r="BV374" s="39">
        <v>482</v>
      </c>
      <c r="BW374" s="39">
        <f t="shared" si="30"/>
        <v>2</v>
      </c>
      <c r="BX374" s="39">
        <f>IF(COUNTIF($C$2:C374,C374)=1,1,0)</f>
        <v>1</v>
      </c>
      <c r="BY374" s="39">
        <f t="shared" si="31"/>
        <v>0</v>
      </c>
      <c r="BZ374" s="39" t="b">
        <f t="shared" si="32"/>
        <v>0</v>
      </c>
      <c r="CA374" s="39" t="b">
        <f t="array" ref="CA374">ISNUMBER(SEARCH("Touch Screen",$AI374))</f>
        <v>0</v>
      </c>
      <c r="CB374" s="39" t="b">
        <f t="array" ref="CB374">ISNUMBER(SEARCH("Occupancy Sensor",$AI374))</f>
        <v>0</v>
      </c>
      <c r="CC374" s="39" t="b">
        <f t="array" ref="CC374">ISNUMBER(SEARCH("Full Network Connectivity",$AI374))</f>
        <v>0</v>
      </c>
      <c r="CD374" s="49">
        <f t="shared" si="33"/>
        <v>45.197219999999994</v>
      </c>
      <c r="CE374" s="50">
        <f t="shared" si="35"/>
        <v>2.1</v>
      </c>
      <c r="CF374" s="39">
        <f t="shared" si="34"/>
        <v>2</v>
      </c>
      <c r="CG374" s="49">
        <f>IF($BW374=1,($Q374*'2. Monitor Criteria'!$C$4)+('2. Monitor Criteria'!$D$4*'1. Data'!$CE374)+'2. Monitor Criteria'!$C$6,IF('1. Data'!$BW374=2,($Q374*'2. Monitor Criteria'!$C$4)+('2. Monitor Criteria'!$D$4*'1. Data'!$CE374)+'2. Monitor Criteria'!$D$6,IF('1. Data'!$BW374=5,($Q374*'2. Monitor Criteria'!$C$4)+('2. Monitor Criteria'!$D$4*'1. Data'!$CE374)+'2. Monitor Criteria'!$F$6,($Q374*'2. Monitor Criteria'!$C$4)+('2. Monitor Criteria'!$D$4*'1. Data'!$CE374)+'2. Monitor Criteria'!$E$6)))</f>
        <v>42.683959999999999</v>
      </c>
      <c r="CH374" s="51">
        <f>CD374-('2. Monitor Criteria'!$D$4*CE374)</f>
        <v>36.818219999999997</v>
      </c>
      <c r="CI374" s="49">
        <f>IF($BY374=0,CH374,IF($BY374=1,CH374-('2. Monitor Criteria'!$B$10*'1. Data'!CG374),CH374-('2. Monitor Criteria'!$C$10*'1. Data'!CG374)))</f>
        <v>36.818219999999997</v>
      </c>
      <c r="CJ374" s="51">
        <f>IF($CA374=TRUE,CI374-(CG374*'2. Monitor Criteria'!$E$10),CI374)</f>
        <v>36.818219999999997</v>
      </c>
      <c r="CK374" s="51">
        <f>IF($BZ374=TRUE,CJ374-('1. Data'!CG374*'2. Monitor Criteria'!$D$10),CJ374)</f>
        <v>36.818219999999997</v>
      </c>
    </row>
    <row r="375" spans="1:89" s="39" customFormat="1" ht="15.75" customHeight="1" x14ac:dyDescent="0.2">
      <c r="A375" s="39">
        <v>483</v>
      </c>
      <c r="B375" s="46" t="s">
        <v>593</v>
      </c>
      <c r="C375" s="46" t="s">
        <v>635</v>
      </c>
      <c r="D375" s="47">
        <v>42461</v>
      </c>
      <c r="E375" s="46" t="s">
        <v>602</v>
      </c>
      <c r="F375" s="46" t="s">
        <v>585</v>
      </c>
      <c r="G375" s="46" t="s">
        <v>1307</v>
      </c>
      <c r="H375" s="46" t="s">
        <v>75</v>
      </c>
      <c r="I375" s="46" t="s">
        <v>88</v>
      </c>
      <c r="J375" s="46"/>
      <c r="K375" s="46" t="s">
        <v>77</v>
      </c>
      <c r="L375" s="46"/>
      <c r="M375" s="48">
        <v>1000</v>
      </c>
      <c r="N375" s="48">
        <v>10.6</v>
      </c>
      <c r="O375" s="48">
        <v>18.8</v>
      </c>
      <c r="P375" s="48">
        <v>21.5</v>
      </c>
      <c r="Q375" s="48">
        <v>197.52</v>
      </c>
      <c r="R375" s="48">
        <v>1.78</v>
      </c>
      <c r="S375" s="48">
        <v>1080</v>
      </c>
      <c r="T375" s="48">
        <v>1920</v>
      </c>
      <c r="U375" s="48">
        <v>2.1</v>
      </c>
      <c r="V375" s="48">
        <v>179</v>
      </c>
      <c r="W375" s="48">
        <v>60</v>
      </c>
      <c r="X375" s="48">
        <v>0.7</v>
      </c>
      <c r="Y375" s="46" t="s">
        <v>114</v>
      </c>
      <c r="Z375" s="46" t="s">
        <v>83</v>
      </c>
      <c r="AA375" s="46"/>
      <c r="AB375" s="46"/>
      <c r="AC375" s="46" t="s">
        <v>81</v>
      </c>
      <c r="AD375" s="46" t="s">
        <v>81</v>
      </c>
      <c r="AE375" s="46" t="s">
        <v>93</v>
      </c>
      <c r="AF375" s="46"/>
      <c r="AG375" s="46" t="s">
        <v>83</v>
      </c>
      <c r="AH375" s="46"/>
      <c r="AI375" s="46" t="s">
        <v>83</v>
      </c>
      <c r="AJ375" s="46" t="s">
        <v>83</v>
      </c>
      <c r="AK375" s="46" t="s">
        <v>94</v>
      </c>
      <c r="AL375" s="46"/>
      <c r="AM375" s="46" t="s">
        <v>83</v>
      </c>
      <c r="AN375" s="46" t="s">
        <v>83</v>
      </c>
      <c r="AO375" s="46" t="s">
        <v>83</v>
      </c>
      <c r="AP375" s="46" t="s">
        <v>91</v>
      </c>
      <c r="AQ375" s="46"/>
      <c r="AR375" s="46" t="s">
        <v>81</v>
      </c>
      <c r="AS375" s="46" t="s">
        <v>86</v>
      </c>
      <c r="AT375" s="46"/>
      <c r="AU375" s="48">
        <v>0</v>
      </c>
      <c r="AV375" s="46" t="s">
        <v>81</v>
      </c>
      <c r="AW375" s="46" t="s">
        <v>81</v>
      </c>
      <c r="AX375" s="48">
        <v>234.6</v>
      </c>
      <c r="AY375" s="48">
        <v>281</v>
      </c>
      <c r="AZ375" s="48">
        <v>234.6</v>
      </c>
      <c r="BA375" s="48">
        <v>200.8</v>
      </c>
      <c r="BB375" s="46"/>
      <c r="BC375" s="46"/>
      <c r="BD375" s="48">
        <v>13.68</v>
      </c>
      <c r="BE375" s="46"/>
      <c r="BF375" s="48">
        <v>0.34</v>
      </c>
      <c r="BG375" s="48">
        <v>0.16</v>
      </c>
      <c r="BH375" s="48">
        <v>0.5</v>
      </c>
      <c r="BI375" s="48">
        <v>0.28999999999999998</v>
      </c>
      <c r="BJ375" s="48">
        <v>43.86</v>
      </c>
      <c r="BK375" s="48">
        <v>43.86</v>
      </c>
      <c r="BL375" s="48">
        <v>50.6</v>
      </c>
      <c r="BM375" s="46"/>
      <c r="BN375" s="46"/>
      <c r="BO375" s="48">
        <v>0.4</v>
      </c>
      <c r="BP375" s="48">
        <v>0.45</v>
      </c>
      <c r="BQ375" s="48">
        <v>0.25</v>
      </c>
      <c r="BR375" s="48">
        <v>13.86</v>
      </c>
      <c r="BS375" s="48">
        <v>45.03</v>
      </c>
      <c r="BT375" s="46"/>
      <c r="BU375" s="48">
        <v>1</v>
      </c>
      <c r="BV375" s="39">
        <v>483</v>
      </c>
      <c r="BW375" s="39">
        <f t="shared" si="30"/>
        <v>2</v>
      </c>
      <c r="BX375" s="39">
        <f>IF(COUNTIF($C$2:C375,C375)=1,1,0)</f>
        <v>1</v>
      </c>
      <c r="BY375" s="39">
        <f t="shared" si="31"/>
        <v>0</v>
      </c>
      <c r="BZ375" s="39" t="b">
        <f t="shared" si="32"/>
        <v>0</v>
      </c>
      <c r="CA375" s="39" t="b">
        <f t="array" ref="CA375">ISNUMBER(SEARCH("Touch Screen",$AI375))</f>
        <v>0</v>
      </c>
      <c r="CB375" s="39" t="b">
        <f t="array" ref="CB375">ISNUMBER(SEARCH("Occupancy Sensor",$AI375))</f>
        <v>0</v>
      </c>
      <c r="CC375" s="39" t="b">
        <f t="array" ref="CC375">ISNUMBER(SEARCH("Full Network Connectivity",$AI375))</f>
        <v>0</v>
      </c>
      <c r="CD375" s="49">
        <f t="shared" si="33"/>
        <v>43.878839999999997</v>
      </c>
      <c r="CE375" s="50">
        <f t="shared" si="35"/>
        <v>2.1</v>
      </c>
      <c r="CF375" s="39">
        <f t="shared" si="34"/>
        <v>2</v>
      </c>
      <c r="CG375" s="49">
        <f>IF($BW375=1,($Q375*'2. Monitor Criteria'!$C$4)+('2. Monitor Criteria'!$D$4*'1. Data'!$CE375)+'2. Monitor Criteria'!$C$6,IF('1. Data'!$BW375=2,($Q375*'2. Monitor Criteria'!$C$4)+('2. Monitor Criteria'!$D$4*'1. Data'!$CE375)+'2. Monitor Criteria'!$D$6,IF('1. Data'!$BW375=5,($Q375*'2. Monitor Criteria'!$C$4)+('2. Monitor Criteria'!$D$4*'1. Data'!$CE375)+'2. Monitor Criteria'!$F$6,($Q375*'2. Monitor Criteria'!$C$4)+('2. Monitor Criteria'!$D$4*'1. Data'!$CE375)+'2. Monitor Criteria'!$E$6)))</f>
        <v>42.683959999999999</v>
      </c>
      <c r="CH375" s="51">
        <f>CD375-('2. Monitor Criteria'!$D$4*CE375)</f>
        <v>35.499839999999992</v>
      </c>
      <c r="CI375" s="49">
        <f>IF($BY375=0,CH375,IF($BY375=1,CH375-('2. Monitor Criteria'!$B$10*'1. Data'!CG375),CH375-('2. Monitor Criteria'!$C$10*'1. Data'!CG375)))</f>
        <v>35.499839999999992</v>
      </c>
      <c r="CJ375" s="51">
        <f>IF($CA375=TRUE,CI375-(CG375*'2. Monitor Criteria'!$E$10),CI375)</f>
        <v>35.499839999999992</v>
      </c>
      <c r="CK375" s="51">
        <f>IF($BZ375=TRUE,CJ375-('1. Data'!CG375*'2. Monitor Criteria'!$D$10),CJ375)</f>
        <v>35.499839999999992</v>
      </c>
    </row>
    <row r="376" spans="1:89" s="39" customFormat="1" ht="15.75" customHeight="1" x14ac:dyDescent="0.2">
      <c r="A376" s="39">
        <v>484</v>
      </c>
      <c r="B376" s="46" t="s">
        <v>593</v>
      </c>
      <c r="C376" s="46" t="s">
        <v>636</v>
      </c>
      <c r="D376" s="47">
        <v>42461</v>
      </c>
      <c r="E376" s="46" t="s">
        <v>602</v>
      </c>
      <c r="F376" s="46" t="s">
        <v>585</v>
      </c>
      <c r="G376" s="46" t="s">
        <v>1307</v>
      </c>
      <c r="H376" s="46" t="s">
        <v>75</v>
      </c>
      <c r="I376" s="46" t="s">
        <v>88</v>
      </c>
      <c r="J376" s="46"/>
      <c r="K376" s="46" t="s">
        <v>77</v>
      </c>
      <c r="L376" s="46"/>
      <c r="M376" s="48">
        <v>1000</v>
      </c>
      <c r="N376" s="48">
        <v>10.6</v>
      </c>
      <c r="O376" s="48">
        <v>18.8</v>
      </c>
      <c r="P376" s="48">
        <v>21.5</v>
      </c>
      <c r="Q376" s="48">
        <v>197.52</v>
      </c>
      <c r="R376" s="48">
        <v>1.78</v>
      </c>
      <c r="S376" s="48">
        <v>1080</v>
      </c>
      <c r="T376" s="48">
        <v>1920</v>
      </c>
      <c r="U376" s="48">
        <v>2.1</v>
      </c>
      <c r="V376" s="48">
        <v>179</v>
      </c>
      <c r="W376" s="48">
        <v>60</v>
      </c>
      <c r="X376" s="48">
        <v>72</v>
      </c>
      <c r="Y376" s="46" t="s">
        <v>114</v>
      </c>
      <c r="Z376" s="46" t="s">
        <v>83</v>
      </c>
      <c r="AA376" s="46"/>
      <c r="AB376" s="46"/>
      <c r="AC376" s="46" t="s">
        <v>81</v>
      </c>
      <c r="AD376" s="46" t="s">
        <v>81</v>
      </c>
      <c r="AE376" s="46" t="s">
        <v>93</v>
      </c>
      <c r="AF376" s="46"/>
      <c r="AG376" s="46" t="s">
        <v>83</v>
      </c>
      <c r="AH376" s="46"/>
      <c r="AI376" s="46" t="s">
        <v>83</v>
      </c>
      <c r="AJ376" s="46" t="s">
        <v>83</v>
      </c>
      <c r="AK376" s="46" t="s">
        <v>94</v>
      </c>
      <c r="AL376" s="46"/>
      <c r="AM376" s="46" t="s">
        <v>83</v>
      </c>
      <c r="AN376" s="46" t="s">
        <v>83</v>
      </c>
      <c r="AO376" s="46" t="s">
        <v>83</v>
      </c>
      <c r="AP376" s="46" t="s">
        <v>91</v>
      </c>
      <c r="AQ376" s="46"/>
      <c r="AR376" s="46" t="s">
        <v>81</v>
      </c>
      <c r="AS376" s="46" t="s">
        <v>86</v>
      </c>
      <c r="AT376" s="46"/>
      <c r="AU376" s="48">
        <v>0</v>
      </c>
      <c r="AV376" s="46" t="s">
        <v>81</v>
      </c>
      <c r="AW376" s="46" t="s">
        <v>81</v>
      </c>
      <c r="AX376" s="48">
        <v>255.5</v>
      </c>
      <c r="AY376" s="48">
        <v>294.5</v>
      </c>
      <c r="AZ376" s="48">
        <v>255.5</v>
      </c>
      <c r="BA376" s="48">
        <v>202</v>
      </c>
      <c r="BB376" s="46"/>
      <c r="BC376" s="46"/>
      <c r="BD376" s="48">
        <v>12.48</v>
      </c>
      <c r="BE376" s="46"/>
      <c r="BF376" s="48">
        <v>0.37</v>
      </c>
      <c r="BG376" s="48">
        <v>0.16</v>
      </c>
      <c r="BH376" s="48">
        <v>0.5</v>
      </c>
      <c r="BI376" s="48">
        <v>0.28999999999999998</v>
      </c>
      <c r="BJ376" s="48">
        <v>40.39</v>
      </c>
      <c r="BK376" s="48">
        <v>40.39</v>
      </c>
      <c r="BL376" s="48">
        <v>50.6</v>
      </c>
      <c r="BM376" s="46"/>
      <c r="BN376" s="46"/>
      <c r="BO376" s="48">
        <v>0.39</v>
      </c>
      <c r="BP376" s="48">
        <v>0.47</v>
      </c>
      <c r="BQ376" s="48">
        <v>0.25</v>
      </c>
      <c r="BR376" s="48">
        <v>12.65</v>
      </c>
      <c r="BS376" s="48">
        <v>41.46</v>
      </c>
      <c r="BT376" s="46"/>
      <c r="BU376" s="48">
        <v>1</v>
      </c>
      <c r="BV376" s="39">
        <v>484</v>
      </c>
      <c r="BW376" s="39">
        <f t="shared" si="30"/>
        <v>2</v>
      </c>
      <c r="BX376" s="39">
        <f>IF(COUNTIF($C$2:C376,C376)=1,1,0)</f>
        <v>1</v>
      </c>
      <c r="BY376" s="39">
        <f t="shared" si="31"/>
        <v>0</v>
      </c>
      <c r="BZ376" s="39" t="b">
        <f t="shared" si="32"/>
        <v>0</v>
      </c>
      <c r="CA376" s="39" t="b">
        <f t="array" ref="CA376">ISNUMBER(SEARCH("Touch Screen",$AI376))</f>
        <v>0</v>
      </c>
      <c r="CB376" s="39" t="b">
        <f t="array" ref="CB376">ISNUMBER(SEARCH("Occupancy Sensor",$AI376))</f>
        <v>0</v>
      </c>
      <c r="CC376" s="39" t="b">
        <f t="array" ref="CC376">ISNUMBER(SEARCH("Full Network Connectivity",$AI376))</f>
        <v>0</v>
      </c>
      <c r="CD376" s="49">
        <f t="shared" si="33"/>
        <v>40.370459999999994</v>
      </c>
      <c r="CE376" s="50">
        <f t="shared" si="35"/>
        <v>2.1</v>
      </c>
      <c r="CF376" s="39">
        <f t="shared" si="34"/>
        <v>2</v>
      </c>
      <c r="CG376" s="49">
        <f>IF($BW376=1,($Q376*'2. Monitor Criteria'!$C$4)+('2. Monitor Criteria'!$D$4*'1. Data'!$CE376)+'2. Monitor Criteria'!$C$6,IF('1. Data'!$BW376=2,($Q376*'2. Monitor Criteria'!$C$4)+('2. Monitor Criteria'!$D$4*'1. Data'!$CE376)+'2. Monitor Criteria'!$D$6,IF('1. Data'!$BW376=5,($Q376*'2. Monitor Criteria'!$C$4)+('2. Monitor Criteria'!$D$4*'1. Data'!$CE376)+'2. Monitor Criteria'!$F$6,($Q376*'2. Monitor Criteria'!$C$4)+('2. Monitor Criteria'!$D$4*'1. Data'!$CE376)+'2. Monitor Criteria'!$E$6)))</f>
        <v>42.683959999999999</v>
      </c>
      <c r="CH376" s="51">
        <f>CD376-('2. Monitor Criteria'!$D$4*CE376)</f>
        <v>31.991459999999993</v>
      </c>
      <c r="CI376" s="49">
        <f>IF($BY376=0,CH376,IF($BY376=1,CH376-('2. Monitor Criteria'!$B$10*'1. Data'!CG376),CH376-('2. Monitor Criteria'!$C$10*'1. Data'!CG376)))</f>
        <v>31.991459999999993</v>
      </c>
      <c r="CJ376" s="51">
        <f>IF($CA376=TRUE,CI376-(CG376*'2. Monitor Criteria'!$E$10),CI376)</f>
        <v>31.991459999999993</v>
      </c>
      <c r="CK376" s="51">
        <f>IF($BZ376=TRUE,CJ376-('1. Data'!CG376*'2. Monitor Criteria'!$D$10),CJ376)</f>
        <v>31.991459999999993</v>
      </c>
    </row>
    <row r="377" spans="1:89" s="39" customFormat="1" ht="15.75" customHeight="1" x14ac:dyDescent="0.2">
      <c r="A377" s="39">
        <v>485</v>
      </c>
      <c r="B377" s="46" t="s">
        <v>593</v>
      </c>
      <c r="C377" s="46" t="s">
        <v>637</v>
      </c>
      <c r="D377" s="47">
        <v>42374</v>
      </c>
      <c r="E377" s="46" t="s">
        <v>74</v>
      </c>
      <c r="F377" s="46" t="s">
        <v>103</v>
      </c>
      <c r="G377" s="46" t="s">
        <v>1307</v>
      </c>
      <c r="H377" s="46" t="s">
        <v>75</v>
      </c>
      <c r="I377" s="46" t="s">
        <v>88</v>
      </c>
      <c r="J377" s="46" t="s">
        <v>103</v>
      </c>
      <c r="K377" s="46" t="s">
        <v>77</v>
      </c>
      <c r="L377" s="46" t="s">
        <v>103</v>
      </c>
      <c r="M377" s="48">
        <v>1000</v>
      </c>
      <c r="N377" s="48">
        <v>10.5</v>
      </c>
      <c r="O377" s="48">
        <v>18.7</v>
      </c>
      <c r="P377" s="48">
        <v>21.5</v>
      </c>
      <c r="Q377" s="48">
        <v>197.52</v>
      </c>
      <c r="R377" s="48">
        <v>1.78</v>
      </c>
      <c r="S377" s="48">
        <v>1080</v>
      </c>
      <c r="T377" s="48">
        <v>1920</v>
      </c>
      <c r="U377" s="48">
        <v>2.1</v>
      </c>
      <c r="V377" s="48">
        <v>10498</v>
      </c>
      <c r="W377" s="48">
        <v>60</v>
      </c>
      <c r="X377" s="48">
        <v>33</v>
      </c>
      <c r="Y377" s="46" t="s">
        <v>114</v>
      </c>
      <c r="Z377" s="46" t="s">
        <v>83</v>
      </c>
      <c r="AA377" s="46"/>
      <c r="AB377" s="46"/>
      <c r="AC377" s="46" t="s">
        <v>81</v>
      </c>
      <c r="AD377" s="46" t="s">
        <v>80</v>
      </c>
      <c r="AE377" s="46" t="s">
        <v>355</v>
      </c>
      <c r="AF377" s="46" t="s">
        <v>103</v>
      </c>
      <c r="AG377" s="46" t="s">
        <v>638</v>
      </c>
      <c r="AH377" s="46" t="s">
        <v>103</v>
      </c>
      <c r="AI377" s="46" t="s">
        <v>638</v>
      </c>
      <c r="AJ377" s="46" t="s">
        <v>83</v>
      </c>
      <c r="AK377" s="46" t="s">
        <v>84</v>
      </c>
      <c r="AL377" s="46" t="s">
        <v>103</v>
      </c>
      <c r="AM377" s="46" t="s">
        <v>83</v>
      </c>
      <c r="AN377" s="46" t="s">
        <v>83</v>
      </c>
      <c r="AO377" s="46" t="s">
        <v>83</v>
      </c>
      <c r="AP377" s="46" t="s">
        <v>91</v>
      </c>
      <c r="AQ377" s="46" t="s">
        <v>103</v>
      </c>
      <c r="AR377" s="46" t="s">
        <v>81</v>
      </c>
      <c r="AS377" s="46" t="s">
        <v>86</v>
      </c>
      <c r="AT377" s="46" t="s">
        <v>103</v>
      </c>
      <c r="AU377" s="48">
        <v>0</v>
      </c>
      <c r="AV377" s="46" t="s">
        <v>81</v>
      </c>
      <c r="AW377" s="46" t="s">
        <v>80</v>
      </c>
      <c r="AX377" s="48">
        <v>250</v>
      </c>
      <c r="AY377" s="48">
        <v>248</v>
      </c>
      <c r="AZ377" s="48">
        <v>180</v>
      </c>
      <c r="BA377" s="48">
        <v>200</v>
      </c>
      <c r="BB377" s="46"/>
      <c r="BC377" s="46"/>
      <c r="BD377" s="48">
        <v>15.4</v>
      </c>
      <c r="BE377" s="46"/>
      <c r="BF377" s="48">
        <v>0.16</v>
      </c>
      <c r="BG377" s="46"/>
      <c r="BH377" s="46"/>
      <c r="BI377" s="48">
        <v>0.11</v>
      </c>
      <c r="BJ377" s="48">
        <v>48.13</v>
      </c>
      <c r="BK377" s="48">
        <v>48.13</v>
      </c>
      <c r="BL377" s="48">
        <v>56.3</v>
      </c>
      <c r="BM377" s="46"/>
      <c r="BN377" s="46"/>
      <c r="BO377" s="48">
        <v>0.13</v>
      </c>
      <c r="BP377" s="48">
        <v>0.18</v>
      </c>
      <c r="BQ377" s="46"/>
      <c r="BR377" s="48">
        <v>15.5</v>
      </c>
      <c r="BS377" s="48">
        <v>48.55</v>
      </c>
      <c r="BT377" s="46"/>
      <c r="BU377" s="48">
        <v>0</v>
      </c>
      <c r="BV377" s="39">
        <v>485</v>
      </c>
      <c r="BW377" s="39">
        <f t="shared" si="30"/>
        <v>2</v>
      </c>
      <c r="BX377" s="39">
        <f>IF(COUNTIF($C$2:C377,C377)=1,1,0)</f>
        <v>1</v>
      </c>
      <c r="BY377" s="39">
        <f t="shared" si="31"/>
        <v>0</v>
      </c>
      <c r="BZ377" s="39" t="b">
        <f t="shared" si="32"/>
        <v>0</v>
      </c>
      <c r="CA377" s="39" t="b">
        <f t="array" ref="CA377">ISNUMBER(SEARCH("Touch Screen",$AI377))</f>
        <v>0</v>
      </c>
      <c r="CB377" s="39" t="b">
        <f t="array" ref="CB377">ISNUMBER(SEARCH("Occupancy Sensor",$AI377))</f>
        <v>0</v>
      </c>
      <c r="CC377" s="39" t="b">
        <f t="array" ref="CC377">ISNUMBER(SEARCH("Full Network Connectivity",$AI377))</f>
        <v>0</v>
      </c>
      <c r="CD377" s="49">
        <f t="shared" si="33"/>
        <v>48.12744</v>
      </c>
      <c r="CE377" s="50">
        <f t="shared" si="35"/>
        <v>2.1</v>
      </c>
      <c r="CF377" s="39">
        <f t="shared" si="34"/>
        <v>2</v>
      </c>
      <c r="CG377" s="49">
        <f>IF($BW377=1,($Q377*'2. Monitor Criteria'!$C$4)+('2. Monitor Criteria'!$D$4*'1. Data'!$CE377)+'2. Monitor Criteria'!$C$6,IF('1. Data'!$BW377=2,($Q377*'2. Monitor Criteria'!$C$4)+('2. Monitor Criteria'!$D$4*'1. Data'!$CE377)+'2. Monitor Criteria'!$D$6,IF('1. Data'!$BW377=5,($Q377*'2. Monitor Criteria'!$C$4)+('2. Monitor Criteria'!$D$4*'1. Data'!$CE377)+'2. Monitor Criteria'!$F$6,($Q377*'2. Monitor Criteria'!$C$4)+('2. Monitor Criteria'!$D$4*'1. Data'!$CE377)+'2. Monitor Criteria'!$E$6)))</f>
        <v>42.683959999999999</v>
      </c>
      <c r="CH377" s="51">
        <f>CD377-('2. Monitor Criteria'!$D$4*CE377)</f>
        <v>39.748440000000002</v>
      </c>
      <c r="CI377" s="49">
        <f>IF($BY377=0,CH377,IF($BY377=1,CH377-('2. Monitor Criteria'!$B$10*'1. Data'!CG377),CH377-('2. Monitor Criteria'!$C$10*'1. Data'!CG377)))</f>
        <v>39.748440000000002</v>
      </c>
      <c r="CJ377" s="51">
        <f>IF($CA377=TRUE,CI377-(CG377*'2. Monitor Criteria'!$E$10),CI377)</f>
        <v>39.748440000000002</v>
      </c>
      <c r="CK377" s="51">
        <f>IF($BZ377=TRUE,CJ377-('1. Data'!CG377*'2. Monitor Criteria'!$D$10),CJ377)</f>
        <v>39.748440000000002</v>
      </c>
    </row>
    <row r="378" spans="1:89" s="39" customFormat="1" ht="15.75" customHeight="1" x14ac:dyDescent="0.2">
      <c r="A378" s="39">
        <v>486</v>
      </c>
      <c r="B378" s="46" t="s">
        <v>593</v>
      </c>
      <c r="C378" s="46" t="s">
        <v>639</v>
      </c>
      <c r="D378" s="47">
        <v>42540</v>
      </c>
      <c r="E378" s="46" t="s">
        <v>74</v>
      </c>
      <c r="F378" s="46"/>
      <c r="G378" s="46" t="s">
        <v>1307</v>
      </c>
      <c r="H378" s="46" t="s">
        <v>75</v>
      </c>
      <c r="I378" s="46" t="s">
        <v>88</v>
      </c>
      <c r="J378" s="46"/>
      <c r="K378" s="46" t="s">
        <v>77</v>
      </c>
      <c r="L378" s="46"/>
      <c r="M378" s="48">
        <v>1000</v>
      </c>
      <c r="N378" s="48">
        <v>11.7</v>
      </c>
      <c r="O378" s="48">
        <v>18.7</v>
      </c>
      <c r="P378" s="48">
        <v>22</v>
      </c>
      <c r="Q378" s="48">
        <v>217.53</v>
      </c>
      <c r="R378" s="48">
        <v>1.6</v>
      </c>
      <c r="S378" s="48">
        <v>1050</v>
      </c>
      <c r="T378" s="48">
        <v>1680</v>
      </c>
      <c r="U378" s="48">
        <v>1.8</v>
      </c>
      <c r="V378" s="48">
        <v>8109</v>
      </c>
      <c r="W378" s="48">
        <v>60</v>
      </c>
      <c r="X378" s="48">
        <v>0.3</v>
      </c>
      <c r="Y378" s="46" t="s">
        <v>83</v>
      </c>
      <c r="Z378" s="46" t="s">
        <v>83</v>
      </c>
      <c r="AA378" s="46"/>
      <c r="AB378" s="46"/>
      <c r="AC378" s="46" t="s">
        <v>81</v>
      </c>
      <c r="AD378" s="46" t="s">
        <v>81</v>
      </c>
      <c r="AE378" s="46" t="s">
        <v>113</v>
      </c>
      <c r="AF378" s="46" t="s">
        <v>83</v>
      </c>
      <c r="AG378" s="46" t="s">
        <v>83</v>
      </c>
      <c r="AH378" s="46"/>
      <c r="AI378" s="46" t="s">
        <v>83</v>
      </c>
      <c r="AJ378" s="46" t="s">
        <v>83</v>
      </c>
      <c r="AK378" s="46" t="s">
        <v>94</v>
      </c>
      <c r="AL378" s="46" t="s">
        <v>83</v>
      </c>
      <c r="AM378" s="46" t="s">
        <v>83</v>
      </c>
      <c r="AN378" s="46" t="s">
        <v>83</v>
      </c>
      <c r="AO378" s="46" t="s">
        <v>83</v>
      </c>
      <c r="AP378" s="46" t="s">
        <v>91</v>
      </c>
      <c r="AQ378" s="46"/>
      <c r="AR378" s="46" t="s">
        <v>81</v>
      </c>
      <c r="AS378" s="46" t="s">
        <v>86</v>
      </c>
      <c r="AT378" s="46"/>
      <c r="AU378" s="48">
        <v>5</v>
      </c>
      <c r="AV378" s="46" t="s">
        <v>81</v>
      </c>
      <c r="AW378" s="46" t="s">
        <v>81</v>
      </c>
      <c r="AX378" s="48">
        <v>250</v>
      </c>
      <c r="AY378" s="48">
        <v>243.1</v>
      </c>
      <c r="AZ378" s="48">
        <v>188.9</v>
      </c>
      <c r="BA378" s="48">
        <v>200</v>
      </c>
      <c r="BB378" s="46"/>
      <c r="BC378" s="46"/>
      <c r="BD378" s="48">
        <v>13.36</v>
      </c>
      <c r="BE378" s="46"/>
      <c r="BF378" s="48">
        <v>0.35</v>
      </c>
      <c r="BG378" s="48">
        <v>0</v>
      </c>
      <c r="BH378" s="46"/>
      <c r="BI378" s="48">
        <v>0.22</v>
      </c>
      <c r="BJ378" s="48">
        <v>42.95</v>
      </c>
      <c r="BK378" s="48">
        <v>42.95</v>
      </c>
      <c r="BL378" s="48">
        <v>48.7</v>
      </c>
      <c r="BM378" s="46"/>
      <c r="BN378" s="46"/>
      <c r="BO378" s="48">
        <v>0.23</v>
      </c>
      <c r="BP378" s="48">
        <v>0.36</v>
      </c>
      <c r="BQ378" s="48">
        <v>0</v>
      </c>
      <c r="BR378" s="48">
        <v>13.57</v>
      </c>
      <c r="BS378" s="48">
        <v>43.66</v>
      </c>
      <c r="BT378" s="46"/>
      <c r="BU378" s="48">
        <v>0</v>
      </c>
      <c r="BV378" s="39">
        <v>486</v>
      </c>
      <c r="BW378" s="39">
        <f t="shared" si="30"/>
        <v>2</v>
      </c>
      <c r="BX378" s="39">
        <f>IF(COUNTIF($C$2:C378,C378)=1,1,0)</f>
        <v>1</v>
      </c>
      <c r="BY378" s="39">
        <f t="shared" si="31"/>
        <v>0</v>
      </c>
      <c r="BZ378" s="39" t="b">
        <f t="shared" si="32"/>
        <v>0</v>
      </c>
      <c r="CA378" s="39" t="b">
        <f t="array" ref="CA378">ISNUMBER(SEARCH("Touch Screen",$AI378))</f>
        <v>0</v>
      </c>
      <c r="CB378" s="39" t="b">
        <f t="array" ref="CB378">ISNUMBER(SEARCH("Occupancy Sensor",$AI378))</f>
        <v>0</v>
      </c>
      <c r="CC378" s="39" t="b">
        <f t="array" ref="CC378">ISNUMBER(SEARCH("Full Network Connectivity",$AI378))</f>
        <v>0</v>
      </c>
      <c r="CD378" s="49">
        <f t="shared" si="33"/>
        <v>42.95465999999999</v>
      </c>
      <c r="CE378" s="50">
        <f t="shared" si="35"/>
        <v>1.8</v>
      </c>
      <c r="CF378" s="39">
        <f t="shared" si="34"/>
        <v>2</v>
      </c>
      <c r="CG378" s="49">
        <f>IF($BW378=1,($Q378*'2. Monitor Criteria'!$C$4)+('2. Monitor Criteria'!$D$4*'1. Data'!$CE378)+'2. Monitor Criteria'!$C$6,IF('1. Data'!$BW378=2,($Q378*'2. Monitor Criteria'!$C$4)+('2. Monitor Criteria'!$D$4*'1. Data'!$CE378)+'2. Monitor Criteria'!$D$6,IF('1. Data'!$BW378=5,($Q378*'2. Monitor Criteria'!$C$4)+('2. Monitor Criteria'!$D$4*'1. Data'!$CE378)+'2. Monitor Criteria'!$F$6,($Q378*'2. Monitor Criteria'!$C$4)+('2. Monitor Criteria'!$D$4*'1. Data'!$CE378)+'2. Monitor Criteria'!$E$6)))</f>
        <v>43.948189999999997</v>
      </c>
      <c r="CH378" s="51">
        <f>CD378-('2. Monitor Criteria'!$D$4*CE378)</f>
        <v>35.772659999999988</v>
      </c>
      <c r="CI378" s="49">
        <f>IF($BY378=0,CH378,IF($BY378=1,CH378-('2. Monitor Criteria'!$B$10*'1. Data'!CG378),CH378-('2. Monitor Criteria'!$C$10*'1. Data'!CG378)))</f>
        <v>35.772659999999988</v>
      </c>
      <c r="CJ378" s="51">
        <f>IF($CA378=TRUE,CI378-(CG378*'2. Monitor Criteria'!$E$10),CI378)</f>
        <v>35.772659999999988</v>
      </c>
      <c r="CK378" s="51">
        <f>IF($BZ378=TRUE,CJ378-('1. Data'!CG378*'2. Monitor Criteria'!$D$10),CJ378)</f>
        <v>35.772659999999988</v>
      </c>
    </row>
    <row r="379" spans="1:89" s="39" customFormat="1" ht="15.75" customHeight="1" x14ac:dyDescent="0.2">
      <c r="A379" s="39">
        <v>487</v>
      </c>
      <c r="B379" s="46" t="s">
        <v>593</v>
      </c>
      <c r="C379" s="46" t="s">
        <v>640</v>
      </c>
      <c r="D379" s="47">
        <v>42078</v>
      </c>
      <c r="E379" s="46" t="s">
        <v>74</v>
      </c>
      <c r="F379" s="46"/>
      <c r="G379" s="46" t="s">
        <v>1307</v>
      </c>
      <c r="H379" s="46" t="s">
        <v>75</v>
      </c>
      <c r="I379" s="46" t="s">
        <v>85</v>
      </c>
      <c r="J379" s="46" t="s">
        <v>119</v>
      </c>
      <c r="K379" s="46" t="s">
        <v>77</v>
      </c>
      <c r="L379" s="46"/>
      <c r="M379" s="48">
        <v>1000</v>
      </c>
      <c r="N379" s="48">
        <v>11.7</v>
      </c>
      <c r="O379" s="48">
        <v>18.7</v>
      </c>
      <c r="P379" s="48">
        <v>22.1</v>
      </c>
      <c r="Q379" s="48">
        <v>217.53</v>
      </c>
      <c r="R379" s="48">
        <v>1.6</v>
      </c>
      <c r="S379" s="48">
        <v>1050</v>
      </c>
      <c r="T379" s="48">
        <v>1680</v>
      </c>
      <c r="U379" s="48">
        <v>1.8</v>
      </c>
      <c r="V379" s="48">
        <v>8109</v>
      </c>
      <c r="W379" s="48">
        <v>60</v>
      </c>
      <c r="X379" s="48">
        <v>0.3</v>
      </c>
      <c r="Y379" s="46" t="s">
        <v>83</v>
      </c>
      <c r="Z379" s="46" t="s">
        <v>83</v>
      </c>
      <c r="AA379" s="46"/>
      <c r="AB379" s="46"/>
      <c r="AC379" s="46" t="s">
        <v>81</v>
      </c>
      <c r="AD379" s="46" t="s">
        <v>80</v>
      </c>
      <c r="AE379" s="46" t="s">
        <v>136</v>
      </c>
      <c r="AF379" s="46" t="s">
        <v>137</v>
      </c>
      <c r="AG379" s="46" t="s">
        <v>83</v>
      </c>
      <c r="AH379" s="46"/>
      <c r="AI379" s="46" t="s">
        <v>83</v>
      </c>
      <c r="AJ379" s="46" t="s">
        <v>83</v>
      </c>
      <c r="AK379" s="46" t="s">
        <v>84</v>
      </c>
      <c r="AL379" s="46" t="s">
        <v>137</v>
      </c>
      <c r="AM379" s="46" t="s">
        <v>83</v>
      </c>
      <c r="AN379" s="46" t="s">
        <v>83</v>
      </c>
      <c r="AO379" s="46" t="s">
        <v>83</v>
      </c>
      <c r="AP379" s="46" t="s">
        <v>91</v>
      </c>
      <c r="AQ379" s="46"/>
      <c r="AR379" s="46" t="s">
        <v>81</v>
      </c>
      <c r="AS379" s="46" t="s">
        <v>86</v>
      </c>
      <c r="AT379" s="46"/>
      <c r="AU379" s="48">
        <v>1</v>
      </c>
      <c r="AV379" s="46" t="s">
        <v>81</v>
      </c>
      <c r="AW379" s="46" t="s">
        <v>81</v>
      </c>
      <c r="AX379" s="48">
        <v>250</v>
      </c>
      <c r="AY379" s="48">
        <v>227.2</v>
      </c>
      <c r="AZ379" s="48">
        <v>167.8</v>
      </c>
      <c r="BA379" s="48">
        <v>200.3</v>
      </c>
      <c r="BB379" s="46"/>
      <c r="BC379" s="46"/>
      <c r="BD379" s="48">
        <v>14.2</v>
      </c>
      <c r="BE379" s="46"/>
      <c r="BF379" s="48">
        <v>0.14000000000000001</v>
      </c>
      <c r="BG379" s="46"/>
      <c r="BH379" s="46"/>
      <c r="BI379" s="48">
        <v>0.12</v>
      </c>
      <c r="BJ379" s="48">
        <v>44.33</v>
      </c>
      <c r="BK379" s="48">
        <v>44.33</v>
      </c>
      <c r="BL379" s="48">
        <v>48.7</v>
      </c>
      <c r="BM379" s="46"/>
      <c r="BN379" s="46"/>
      <c r="BO379" s="48">
        <v>0.17</v>
      </c>
      <c r="BP379" s="48">
        <v>0.19</v>
      </c>
      <c r="BQ379" s="46"/>
      <c r="BR379" s="48">
        <v>14.24</v>
      </c>
      <c r="BS379" s="48">
        <v>44.74</v>
      </c>
      <c r="BT379" s="46"/>
      <c r="BU379" s="48">
        <v>0</v>
      </c>
      <c r="BV379" s="39">
        <v>487</v>
      </c>
      <c r="BW379" s="39">
        <f t="shared" si="30"/>
        <v>2</v>
      </c>
      <c r="BX379" s="39">
        <f>IF(COUNTIF($C$2:C379,C379)=1,1,0)</f>
        <v>1</v>
      </c>
      <c r="BY379" s="39">
        <f t="shared" si="31"/>
        <v>0</v>
      </c>
      <c r="BZ379" s="39" t="b">
        <f t="shared" si="32"/>
        <v>0</v>
      </c>
      <c r="CA379" s="39" t="b">
        <f t="array" ref="CA379">ISNUMBER(SEARCH("Touch Screen",$AI379))</f>
        <v>0</v>
      </c>
      <c r="CB379" s="39" t="b">
        <f t="array" ref="CB379">ISNUMBER(SEARCH("Occupancy Sensor",$AI379))</f>
        <v>0</v>
      </c>
      <c r="CC379" s="39" t="b">
        <f t="array" ref="CC379">ISNUMBER(SEARCH("Full Network Connectivity",$AI379))</f>
        <v>0</v>
      </c>
      <c r="CD379" s="49">
        <f t="shared" si="33"/>
        <v>44.334359999999997</v>
      </c>
      <c r="CE379" s="50">
        <f t="shared" si="35"/>
        <v>1.8</v>
      </c>
      <c r="CF379" s="39">
        <f t="shared" si="34"/>
        <v>2</v>
      </c>
      <c r="CG379" s="49">
        <f>IF($BW379=1,($Q379*'2. Monitor Criteria'!$C$4)+('2. Monitor Criteria'!$D$4*'1. Data'!$CE379)+'2. Monitor Criteria'!$C$6,IF('1. Data'!$BW379=2,($Q379*'2. Monitor Criteria'!$C$4)+('2. Monitor Criteria'!$D$4*'1. Data'!$CE379)+'2. Monitor Criteria'!$D$6,IF('1. Data'!$BW379=5,($Q379*'2. Monitor Criteria'!$C$4)+('2. Monitor Criteria'!$D$4*'1. Data'!$CE379)+'2. Monitor Criteria'!$F$6,($Q379*'2. Monitor Criteria'!$C$4)+('2. Monitor Criteria'!$D$4*'1. Data'!$CE379)+'2. Monitor Criteria'!$E$6)))</f>
        <v>43.948189999999997</v>
      </c>
      <c r="CH379" s="51">
        <f>CD379-('2. Monitor Criteria'!$D$4*CE379)</f>
        <v>37.152359999999994</v>
      </c>
      <c r="CI379" s="49">
        <f>IF($BY379=0,CH379,IF($BY379=1,CH379-('2. Monitor Criteria'!$B$10*'1. Data'!CG379),CH379-('2. Monitor Criteria'!$C$10*'1. Data'!CG379)))</f>
        <v>37.152359999999994</v>
      </c>
      <c r="CJ379" s="51">
        <f>IF($CA379=TRUE,CI379-(CG379*'2. Monitor Criteria'!$E$10),CI379)</f>
        <v>37.152359999999994</v>
      </c>
      <c r="CK379" s="51">
        <f>IF($BZ379=TRUE,CJ379-('1. Data'!CG379*'2. Monitor Criteria'!$D$10),CJ379)</f>
        <v>37.152359999999994</v>
      </c>
    </row>
    <row r="380" spans="1:89" s="39" customFormat="1" ht="15.75" customHeight="1" x14ac:dyDescent="0.2">
      <c r="A380" s="39">
        <v>488</v>
      </c>
      <c r="B380" s="46" t="s">
        <v>593</v>
      </c>
      <c r="C380" s="46" t="s">
        <v>641</v>
      </c>
      <c r="D380" s="47">
        <v>42515</v>
      </c>
      <c r="E380" s="46" t="s">
        <v>74</v>
      </c>
      <c r="F380" s="46"/>
      <c r="G380" s="46" t="s">
        <v>1307</v>
      </c>
      <c r="H380" s="46" t="s">
        <v>75</v>
      </c>
      <c r="I380" s="46" t="s">
        <v>88</v>
      </c>
      <c r="J380" s="46"/>
      <c r="K380" s="46" t="s">
        <v>77</v>
      </c>
      <c r="L380" s="46"/>
      <c r="M380" s="48">
        <v>1000</v>
      </c>
      <c r="N380" s="48">
        <v>11.3</v>
      </c>
      <c r="O380" s="48">
        <v>20.100000000000001</v>
      </c>
      <c r="P380" s="48">
        <v>23</v>
      </c>
      <c r="Q380" s="48">
        <v>226.04</v>
      </c>
      <c r="R380" s="48">
        <v>1.78</v>
      </c>
      <c r="S380" s="48">
        <v>1080</v>
      </c>
      <c r="T380" s="48">
        <v>1920</v>
      </c>
      <c r="U380" s="48">
        <v>2.1</v>
      </c>
      <c r="V380" s="48">
        <v>9174</v>
      </c>
      <c r="W380" s="48">
        <v>60</v>
      </c>
      <c r="X380" s="48">
        <v>0.3</v>
      </c>
      <c r="Y380" s="46" t="s">
        <v>78</v>
      </c>
      <c r="Z380" s="46" t="s">
        <v>83</v>
      </c>
      <c r="AA380" s="46"/>
      <c r="AB380" s="46"/>
      <c r="AC380" s="46" t="s">
        <v>81</v>
      </c>
      <c r="AD380" s="46" t="s">
        <v>80</v>
      </c>
      <c r="AE380" s="46" t="s">
        <v>93</v>
      </c>
      <c r="AF380" s="46"/>
      <c r="AG380" s="46" t="s">
        <v>83</v>
      </c>
      <c r="AH380" s="46"/>
      <c r="AI380" s="46" t="s">
        <v>83</v>
      </c>
      <c r="AJ380" s="46" t="s">
        <v>83</v>
      </c>
      <c r="AK380" s="46" t="s">
        <v>94</v>
      </c>
      <c r="AL380" s="46"/>
      <c r="AM380" s="46" t="s">
        <v>83</v>
      </c>
      <c r="AN380" s="46" t="s">
        <v>83</v>
      </c>
      <c r="AO380" s="46" t="s">
        <v>83</v>
      </c>
      <c r="AP380" s="46" t="s">
        <v>91</v>
      </c>
      <c r="AQ380" s="46"/>
      <c r="AR380" s="46" t="s">
        <v>81</v>
      </c>
      <c r="AS380" s="46" t="s">
        <v>86</v>
      </c>
      <c r="AT380" s="46"/>
      <c r="AU380" s="48">
        <v>1</v>
      </c>
      <c r="AV380" s="46" t="s">
        <v>81</v>
      </c>
      <c r="AW380" s="46" t="s">
        <v>81</v>
      </c>
      <c r="AX380" s="48">
        <v>250</v>
      </c>
      <c r="AY380" s="48">
        <v>316.3</v>
      </c>
      <c r="AZ380" s="48">
        <v>195.6</v>
      </c>
      <c r="BA380" s="48">
        <v>200.1</v>
      </c>
      <c r="BB380" s="46"/>
      <c r="BC380" s="46"/>
      <c r="BD380" s="48">
        <v>13.45</v>
      </c>
      <c r="BE380" s="46"/>
      <c r="BF380" s="48">
        <v>0.21</v>
      </c>
      <c r="BG380" s="46"/>
      <c r="BH380" s="46"/>
      <c r="BI380" s="48">
        <v>0.17</v>
      </c>
      <c r="BJ380" s="48">
        <v>42.43</v>
      </c>
      <c r="BK380" s="48">
        <v>42.43</v>
      </c>
      <c r="BL380" s="48">
        <v>50.8</v>
      </c>
      <c r="BM380" s="46"/>
      <c r="BN380" s="46"/>
      <c r="BO380" s="48">
        <v>0.23</v>
      </c>
      <c r="BP380" s="48">
        <v>0.26</v>
      </c>
      <c r="BQ380" s="46"/>
      <c r="BR380" s="48">
        <v>13.5</v>
      </c>
      <c r="BS380" s="48">
        <v>42.87</v>
      </c>
      <c r="BT380" s="46"/>
      <c r="BU380" s="48">
        <v>0</v>
      </c>
      <c r="BV380" s="39">
        <v>488</v>
      </c>
      <c r="BW380" s="39">
        <f t="shared" si="30"/>
        <v>3</v>
      </c>
      <c r="BX380" s="39">
        <f>IF(COUNTIF($C$2:C380,C380)=1,1,0)</f>
        <v>1</v>
      </c>
      <c r="BY380" s="39">
        <f t="shared" si="31"/>
        <v>0</v>
      </c>
      <c r="BZ380" s="39" t="b">
        <f t="shared" si="32"/>
        <v>0</v>
      </c>
      <c r="CA380" s="39" t="b">
        <f t="array" ref="CA380">ISNUMBER(SEARCH("Touch Screen",$AI380))</f>
        <v>0</v>
      </c>
      <c r="CB380" s="39" t="b">
        <f t="array" ref="CB380">ISNUMBER(SEARCH("Occupancy Sensor",$AI380))</f>
        <v>0</v>
      </c>
      <c r="CC380" s="39" t="b">
        <f t="array" ref="CC380">ISNUMBER(SEARCH("Full Network Connectivity",$AI380))</f>
        <v>0</v>
      </c>
      <c r="CD380" s="49">
        <f t="shared" si="33"/>
        <v>42.433439999999997</v>
      </c>
      <c r="CE380" s="50">
        <f t="shared" si="35"/>
        <v>2.1</v>
      </c>
      <c r="CF380" s="39">
        <f t="shared" si="34"/>
        <v>3</v>
      </c>
      <c r="CG380" s="49">
        <f>IF($BW380=1,($Q380*'2. Monitor Criteria'!$C$4)+('2. Monitor Criteria'!$D$4*'1. Data'!$CE380)+'2. Monitor Criteria'!$C$6,IF('1. Data'!$BW380=2,($Q380*'2. Monitor Criteria'!$C$4)+('2. Monitor Criteria'!$D$4*'1. Data'!$CE380)+'2. Monitor Criteria'!$D$6,IF('1. Data'!$BW380=5,($Q380*'2. Monitor Criteria'!$C$4)+('2. Monitor Criteria'!$D$4*'1. Data'!$CE380)+'2. Monitor Criteria'!$F$6,($Q380*'2. Monitor Criteria'!$C$4)+('2. Monitor Criteria'!$D$4*'1. Data'!$CE380)+'2. Monitor Criteria'!$E$6)))</f>
        <v>44.661920000000009</v>
      </c>
      <c r="CH380" s="51">
        <f>CD380-('2. Monitor Criteria'!$D$4*CE380)</f>
        <v>34.05444</v>
      </c>
      <c r="CI380" s="49">
        <f>IF($BY380=0,CH380,IF($BY380=1,CH380-('2. Monitor Criteria'!$B$10*'1. Data'!CG380),CH380-('2. Monitor Criteria'!$C$10*'1. Data'!CG380)))</f>
        <v>34.05444</v>
      </c>
      <c r="CJ380" s="51">
        <f>IF($CA380=TRUE,CI380-(CG380*'2. Monitor Criteria'!$E$10),CI380)</f>
        <v>34.05444</v>
      </c>
      <c r="CK380" s="51">
        <f>IF($BZ380=TRUE,CJ380-('1. Data'!CG380*'2. Monitor Criteria'!$D$10),CJ380)</f>
        <v>34.05444</v>
      </c>
    </row>
    <row r="381" spans="1:89" s="39" customFormat="1" ht="15.75" customHeight="1" x14ac:dyDescent="0.2">
      <c r="A381" s="39">
        <v>489</v>
      </c>
      <c r="B381" s="46" t="s">
        <v>593</v>
      </c>
      <c r="C381" s="46" t="s">
        <v>642</v>
      </c>
      <c r="D381" s="47">
        <v>42515</v>
      </c>
      <c r="E381" s="46" t="s">
        <v>74</v>
      </c>
      <c r="F381" s="46"/>
      <c r="G381" s="46" t="s">
        <v>1307</v>
      </c>
      <c r="H381" s="46" t="s">
        <v>75</v>
      </c>
      <c r="I381" s="46" t="s">
        <v>88</v>
      </c>
      <c r="J381" s="46"/>
      <c r="K381" s="46" t="s">
        <v>77</v>
      </c>
      <c r="L381" s="46"/>
      <c r="M381" s="48">
        <v>1000</v>
      </c>
      <c r="N381" s="48">
        <v>11.3</v>
      </c>
      <c r="O381" s="48">
        <v>20.100000000000001</v>
      </c>
      <c r="P381" s="48">
        <v>23</v>
      </c>
      <c r="Q381" s="48">
        <v>226.04</v>
      </c>
      <c r="R381" s="48">
        <v>1.78</v>
      </c>
      <c r="S381" s="48">
        <v>1080</v>
      </c>
      <c r="T381" s="48">
        <v>1920</v>
      </c>
      <c r="U381" s="48">
        <v>2.1</v>
      </c>
      <c r="V381" s="48">
        <v>9174</v>
      </c>
      <c r="W381" s="48">
        <v>60</v>
      </c>
      <c r="X381" s="48">
        <v>0.3</v>
      </c>
      <c r="Y381" s="46" t="s">
        <v>78</v>
      </c>
      <c r="Z381" s="46" t="s">
        <v>83</v>
      </c>
      <c r="AA381" s="46"/>
      <c r="AB381" s="46"/>
      <c r="AC381" s="46" t="s">
        <v>81</v>
      </c>
      <c r="AD381" s="46" t="s">
        <v>80</v>
      </c>
      <c r="AE381" s="46" t="s">
        <v>343</v>
      </c>
      <c r="AF381" s="46"/>
      <c r="AG381" s="46" t="s">
        <v>83</v>
      </c>
      <c r="AH381" s="46"/>
      <c r="AI381" s="46" t="s">
        <v>83</v>
      </c>
      <c r="AJ381" s="46" t="s">
        <v>83</v>
      </c>
      <c r="AK381" s="46" t="s">
        <v>84</v>
      </c>
      <c r="AL381" s="46"/>
      <c r="AM381" s="46" t="s">
        <v>83</v>
      </c>
      <c r="AN381" s="46" t="s">
        <v>83</v>
      </c>
      <c r="AO381" s="46" t="s">
        <v>83</v>
      </c>
      <c r="AP381" s="46" t="s">
        <v>91</v>
      </c>
      <c r="AQ381" s="46"/>
      <c r="AR381" s="46" t="s">
        <v>81</v>
      </c>
      <c r="AS381" s="46" t="s">
        <v>86</v>
      </c>
      <c r="AT381" s="46"/>
      <c r="AU381" s="48">
        <v>1</v>
      </c>
      <c r="AV381" s="46" t="s">
        <v>81</v>
      </c>
      <c r="AW381" s="46" t="s">
        <v>81</v>
      </c>
      <c r="AX381" s="48">
        <v>250</v>
      </c>
      <c r="AY381" s="48">
        <v>322.5</v>
      </c>
      <c r="AZ381" s="48">
        <v>232.2</v>
      </c>
      <c r="BA381" s="48">
        <v>200.4</v>
      </c>
      <c r="BB381" s="46"/>
      <c r="BC381" s="46"/>
      <c r="BD381" s="48">
        <v>13.39</v>
      </c>
      <c r="BE381" s="46"/>
      <c r="BF381" s="48">
        <v>0.18</v>
      </c>
      <c r="BG381" s="46"/>
      <c r="BH381" s="46"/>
      <c r="BI381" s="48">
        <v>0.15</v>
      </c>
      <c r="BJ381" s="48">
        <v>42.08</v>
      </c>
      <c r="BK381" s="48">
        <v>42.08</v>
      </c>
      <c r="BL381" s="48">
        <v>50.8</v>
      </c>
      <c r="BM381" s="46"/>
      <c r="BN381" s="46"/>
      <c r="BO381" s="48">
        <v>0.19</v>
      </c>
      <c r="BP381" s="48">
        <v>0.22</v>
      </c>
      <c r="BQ381" s="46"/>
      <c r="BR381" s="48">
        <v>13.43</v>
      </c>
      <c r="BS381" s="48">
        <v>42.43</v>
      </c>
      <c r="BT381" s="46"/>
      <c r="BU381" s="48">
        <v>0</v>
      </c>
      <c r="BV381" s="39">
        <v>489</v>
      </c>
      <c r="BW381" s="39">
        <f t="shared" si="30"/>
        <v>3</v>
      </c>
      <c r="BX381" s="39">
        <f>IF(COUNTIF($C$2:C381,C381)=1,1,0)</f>
        <v>1</v>
      </c>
      <c r="BY381" s="39">
        <f t="shared" si="31"/>
        <v>0</v>
      </c>
      <c r="BZ381" s="39" t="b">
        <f t="shared" si="32"/>
        <v>0</v>
      </c>
      <c r="CA381" s="39" t="b">
        <f t="array" ref="CA381">ISNUMBER(SEARCH("Touch Screen",$AI381))</f>
        <v>0</v>
      </c>
      <c r="CB381" s="39" t="b">
        <f t="array" ref="CB381">ISNUMBER(SEARCH("Occupancy Sensor",$AI381))</f>
        <v>0</v>
      </c>
      <c r="CC381" s="39" t="b">
        <f t="array" ref="CC381">ISNUMBER(SEARCH("Full Network Connectivity",$AI381))</f>
        <v>0</v>
      </c>
      <c r="CD381" s="49">
        <f t="shared" si="33"/>
        <v>42.078659999999999</v>
      </c>
      <c r="CE381" s="50">
        <f t="shared" si="35"/>
        <v>2.1</v>
      </c>
      <c r="CF381" s="39">
        <f t="shared" si="34"/>
        <v>3</v>
      </c>
      <c r="CG381" s="49">
        <f>IF($BW381=1,($Q381*'2. Monitor Criteria'!$C$4)+('2. Monitor Criteria'!$D$4*'1. Data'!$CE381)+'2. Monitor Criteria'!$C$6,IF('1. Data'!$BW381=2,($Q381*'2. Monitor Criteria'!$C$4)+('2. Monitor Criteria'!$D$4*'1. Data'!$CE381)+'2. Monitor Criteria'!$D$6,IF('1. Data'!$BW381=5,($Q381*'2. Monitor Criteria'!$C$4)+('2. Monitor Criteria'!$D$4*'1. Data'!$CE381)+'2. Monitor Criteria'!$F$6,($Q381*'2. Monitor Criteria'!$C$4)+('2. Monitor Criteria'!$D$4*'1. Data'!$CE381)+'2. Monitor Criteria'!$E$6)))</f>
        <v>44.661920000000009</v>
      </c>
      <c r="CH381" s="51">
        <f>CD381-('2. Monitor Criteria'!$D$4*CE381)</f>
        <v>33.699659999999994</v>
      </c>
      <c r="CI381" s="49">
        <f>IF($BY381=0,CH381,IF($BY381=1,CH381-('2. Monitor Criteria'!$B$10*'1. Data'!CG381),CH381-('2. Monitor Criteria'!$C$10*'1. Data'!CG381)))</f>
        <v>33.699659999999994</v>
      </c>
      <c r="CJ381" s="51">
        <f>IF($CA381=TRUE,CI381-(CG381*'2. Monitor Criteria'!$E$10),CI381)</f>
        <v>33.699659999999994</v>
      </c>
      <c r="CK381" s="51">
        <f>IF($BZ381=TRUE,CJ381-('1. Data'!CG381*'2. Monitor Criteria'!$D$10),CJ381)</f>
        <v>33.699659999999994</v>
      </c>
    </row>
    <row r="382" spans="1:89" s="39" customFormat="1" ht="15.75" customHeight="1" x14ac:dyDescent="0.2">
      <c r="A382" s="39">
        <v>490</v>
      </c>
      <c r="B382" s="46" t="s">
        <v>593</v>
      </c>
      <c r="C382" s="46" t="s">
        <v>643</v>
      </c>
      <c r="D382" s="47">
        <v>42540</v>
      </c>
      <c r="E382" s="46" t="s">
        <v>74</v>
      </c>
      <c r="F382" s="46"/>
      <c r="G382" s="46" t="s">
        <v>1307</v>
      </c>
      <c r="H382" s="46" t="s">
        <v>75</v>
      </c>
      <c r="I382" s="46" t="s">
        <v>88</v>
      </c>
      <c r="J382" s="46"/>
      <c r="K382" s="46" t="s">
        <v>77</v>
      </c>
      <c r="L382" s="46"/>
      <c r="M382" s="48">
        <v>1000</v>
      </c>
      <c r="N382" s="48">
        <v>11.3</v>
      </c>
      <c r="O382" s="48">
        <v>20</v>
      </c>
      <c r="P382" s="48">
        <v>23</v>
      </c>
      <c r="Q382" s="48">
        <v>226.04</v>
      </c>
      <c r="R382" s="48">
        <v>1.78</v>
      </c>
      <c r="S382" s="48">
        <v>1080</v>
      </c>
      <c r="T382" s="48">
        <v>1920</v>
      </c>
      <c r="U382" s="48">
        <v>2.1</v>
      </c>
      <c r="V382" s="48">
        <v>9174</v>
      </c>
      <c r="W382" s="48">
        <v>60</v>
      </c>
      <c r="X382" s="48">
        <v>0.3</v>
      </c>
      <c r="Y382" s="46" t="s">
        <v>83</v>
      </c>
      <c r="Z382" s="46" t="s">
        <v>83</v>
      </c>
      <c r="AA382" s="46"/>
      <c r="AB382" s="46"/>
      <c r="AC382" s="46" t="s">
        <v>81</v>
      </c>
      <c r="AD382" s="46" t="s">
        <v>81</v>
      </c>
      <c r="AE382" s="46" t="s">
        <v>136</v>
      </c>
      <c r="AF382" s="46" t="s">
        <v>137</v>
      </c>
      <c r="AG382" s="46" t="s">
        <v>83</v>
      </c>
      <c r="AH382" s="46"/>
      <c r="AI382" s="46" t="s">
        <v>83</v>
      </c>
      <c r="AJ382" s="46" t="s">
        <v>83</v>
      </c>
      <c r="AK382" s="46" t="s">
        <v>84</v>
      </c>
      <c r="AL382" s="46" t="s">
        <v>137</v>
      </c>
      <c r="AM382" s="46" t="s">
        <v>83</v>
      </c>
      <c r="AN382" s="46" t="s">
        <v>83</v>
      </c>
      <c r="AO382" s="46" t="s">
        <v>83</v>
      </c>
      <c r="AP382" s="46" t="s">
        <v>91</v>
      </c>
      <c r="AQ382" s="46"/>
      <c r="AR382" s="46" t="s">
        <v>81</v>
      </c>
      <c r="AS382" s="46" t="s">
        <v>86</v>
      </c>
      <c r="AT382" s="46"/>
      <c r="AU382" s="48">
        <v>5</v>
      </c>
      <c r="AV382" s="46" t="s">
        <v>81</v>
      </c>
      <c r="AW382" s="46" t="s">
        <v>81</v>
      </c>
      <c r="AX382" s="48">
        <v>250</v>
      </c>
      <c r="AY382" s="48">
        <v>267</v>
      </c>
      <c r="AZ382" s="48">
        <v>187.8</v>
      </c>
      <c r="BA382" s="48">
        <v>200</v>
      </c>
      <c r="BB382" s="46"/>
      <c r="BC382" s="46"/>
      <c r="BD382" s="48">
        <v>15.68</v>
      </c>
      <c r="BE382" s="46"/>
      <c r="BF382" s="48">
        <v>0.21</v>
      </c>
      <c r="BG382" s="48">
        <v>0</v>
      </c>
      <c r="BH382" s="46"/>
      <c r="BI382" s="48">
        <v>0.17</v>
      </c>
      <c r="BJ382" s="48">
        <v>49.27</v>
      </c>
      <c r="BK382" s="48">
        <v>49.27</v>
      </c>
      <c r="BL382" s="48">
        <v>50.8</v>
      </c>
      <c r="BM382" s="46"/>
      <c r="BN382" s="46"/>
      <c r="BO382" s="48">
        <v>0.22</v>
      </c>
      <c r="BP382" s="48">
        <v>0.26</v>
      </c>
      <c r="BQ382" s="48">
        <v>0</v>
      </c>
      <c r="BR382" s="48">
        <v>15.4</v>
      </c>
      <c r="BS382" s="48">
        <v>48.7</v>
      </c>
      <c r="BT382" s="46"/>
      <c r="BU382" s="48">
        <v>0</v>
      </c>
      <c r="BV382" s="39">
        <v>490</v>
      </c>
      <c r="BW382" s="39">
        <f t="shared" si="30"/>
        <v>3</v>
      </c>
      <c r="BX382" s="39">
        <f>IF(COUNTIF($C$2:C382,C382)=1,1,0)</f>
        <v>1</v>
      </c>
      <c r="BY382" s="39">
        <f t="shared" si="31"/>
        <v>0</v>
      </c>
      <c r="BZ382" s="39" t="b">
        <f t="shared" si="32"/>
        <v>0</v>
      </c>
      <c r="CA382" s="39" t="b">
        <f t="array" ref="CA382">ISNUMBER(SEARCH("Touch Screen",$AI382))</f>
        <v>0</v>
      </c>
      <c r="CB382" s="39" t="b">
        <f t="array" ref="CB382">ISNUMBER(SEARCH("Occupancy Sensor",$AI382))</f>
        <v>0</v>
      </c>
      <c r="CC382" s="39" t="b">
        <f t="array" ref="CC382">ISNUMBER(SEARCH("Full Network Connectivity",$AI382))</f>
        <v>0</v>
      </c>
      <c r="CD382" s="49">
        <f t="shared" si="33"/>
        <v>49.270619999999994</v>
      </c>
      <c r="CE382" s="50">
        <f t="shared" si="35"/>
        <v>2.1</v>
      </c>
      <c r="CF382" s="39">
        <f t="shared" si="34"/>
        <v>3</v>
      </c>
      <c r="CG382" s="49">
        <f>IF($BW382=1,($Q382*'2. Monitor Criteria'!$C$4)+('2. Monitor Criteria'!$D$4*'1. Data'!$CE382)+'2. Monitor Criteria'!$C$6,IF('1. Data'!$BW382=2,($Q382*'2. Monitor Criteria'!$C$4)+('2. Monitor Criteria'!$D$4*'1. Data'!$CE382)+'2. Monitor Criteria'!$D$6,IF('1. Data'!$BW382=5,($Q382*'2. Monitor Criteria'!$C$4)+('2. Monitor Criteria'!$D$4*'1. Data'!$CE382)+'2. Monitor Criteria'!$F$6,($Q382*'2. Monitor Criteria'!$C$4)+('2. Monitor Criteria'!$D$4*'1. Data'!$CE382)+'2. Monitor Criteria'!$E$6)))</f>
        <v>44.661920000000009</v>
      </c>
      <c r="CH382" s="51">
        <f>CD382-('2. Monitor Criteria'!$D$4*CE382)</f>
        <v>40.891619999999989</v>
      </c>
      <c r="CI382" s="49">
        <f>IF($BY382=0,CH382,IF($BY382=1,CH382-('2. Monitor Criteria'!$B$10*'1. Data'!CG382),CH382-('2. Monitor Criteria'!$C$10*'1. Data'!CG382)))</f>
        <v>40.891619999999989</v>
      </c>
      <c r="CJ382" s="51">
        <f>IF($CA382=TRUE,CI382-(CG382*'2. Monitor Criteria'!$E$10),CI382)</f>
        <v>40.891619999999989</v>
      </c>
      <c r="CK382" s="51">
        <f>IF($BZ382=TRUE,CJ382-('1. Data'!CG382*'2. Monitor Criteria'!$D$10),CJ382)</f>
        <v>40.891619999999989</v>
      </c>
    </row>
    <row r="383" spans="1:89" s="39" customFormat="1" ht="15.75" customHeight="1" x14ac:dyDescent="0.2">
      <c r="A383" s="39">
        <v>491</v>
      </c>
      <c r="B383" s="46" t="s">
        <v>593</v>
      </c>
      <c r="C383" s="46" t="s">
        <v>644</v>
      </c>
      <c r="D383" s="47">
        <v>42644</v>
      </c>
      <c r="E383" s="46" t="s">
        <v>74</v>
      </c>
      <c r="F383" s="46"/>
      <c r="G383" s="46" t="s">
        <v>1307</v>
      </c>
      <c r="H383" s="46" t="s">
        <v>75</v>
      </c>
      <c r="I383" s="46" t="s">
        <v>88</v>
      </c>
      <c r="J383" s="46"/>
      <c r="K383" s="46" t="s">
        <v>77</v>
      </c>
      <c r="L383" s="46"/>
      <c r="M383" s="48">
        <v>1000</v>
      </c>
      <c r="N383" s="48">
        <v>11.3</v>
      </c>
      <c r="O383" s="48">
        <v>20</v>
      </c>
      <c r="P383" s="48">
        <v>23</v>
      </c>
      <c r="Q383" s="48">
        <v>226.04</v>
      </c>
      <c r="R383" s="48">
        <v>1.78</v>
      </c>
      <c r="S383" s="48">
        <v>1080</v>
      </c>
      <c r="T383" s="48">
        <v>1920</v>
      </c>
      <c r="U383" s="48">
        <v>2.1</v>
      </c>
      <c r="V383" s="48">
        <v>9174</v>
      </c>
      <c r="W383" s="48">
        <v>60</v>
      </c>
      <c r="X383" s="48">
        <v>0.3</v>
      </c>
      <c r="Y383" s="46" t="s">
        <v>83</v>
      </c>
      <c r="Z383" s="46" t="s">
        <v>83</v>
      </c>
      <c r="AA383" s="46"/>
      <c r="AB383" s="46"/>
      <c r="AC383" s="46" t="s">
        <v>81</v>
      </c>
      <c r="AD383" s="46" t="s">
        <v>81</v>
      </c>
      <c r="AE383" s="46" t="s">
        <v>136</v>
      </c>
      <c r="AF383" s="46" t="s">
        <v>137</v>
      </c>
      <c r="AG383" s="46" t="s">
        <v>83</v>
      </c>
      <c r="AH383" s="46"/>
      <c r="AI383" s="46" t="s">
        <v>83</v>
      </c>
      <c r="AJ383" s="46" t="s">
        <v>83</v>
      </c>
      <c r="AK383" s="46" t="s">
        <v>84</v>
      </c>
      <c r="AL383" s="46" t="s">
        <v>137</v>
      </c>
      <c r="AM383" s="46" t="s">
        <v>83</v>
      </c>
      <c r="AN383" s="46" t="s">
        <v>83</v>
      </c>
      <c r="AO383" s="46" t="s">
        <v>83</v>
      </c>
      <c r="AP383" s="46" t="s">
        <v>91</v>
      </c>
      <c r="AQ383" s="46"/>
      <c r="AR383" s="46" t="s">
        <v>81</v>
      </c>
      <c r="AS383" s="46" t="s">
        <v>86</v>
      </c>
      <c r="AT383" s="46"/>
      <c r="AU383" s="48">
        <v>5</v>
      </c>
      <c r="AV383" s="46" t="s">
        <v>81</v>
      </c>
      <c r="AW383" s="46" t="s">
        <v>81</v>
      </c>
      <c r="AX383" s="48">
        <v>250</v>
      </c>
      <c r="AY383" s="48">
        <v>324</v>
      </c>
      <c r="AZ383" s="48">
        <v>197.2</v>
      </c>
      <c r="BA383" s="48">
        <v>200</v>
      </c>
      <c r="BB383" s="46"/>
      <c r="BC383" s="46"/>
      <c r="BD383" s="48">
        <v>14.83</v>
      </c>
      <c r="BE383" s="46"/>
      <c r="BF383" s="48">
        <v>0.55000000000000004</v>
      </c>
      <c r="BG383" s="48">
        <v>0</v>
      </c>
      <c r="BH383" s="46"/>
      <c r="BI383" s="48">
        <v>0.11</v>
      </c>
      <c r="BJ383" s="48">
        <v>48.6</v>
      </c>
      <c r="BK383" s="48">
        <v>48.6</v>
      </c>
      <c r="BL383" s="48">
        <v>50.82</v>
      </c>
      <c r="BM383" s="46"/>
      <c r="BN383" s="46"/>
      <c r="BO383" s="48">
        <v>0.15</v>
      </c>
      <c r="BP383" s="48">
        <v>0.62</v>
      </c>
      <c r="BQ383" s="48">
        <v>0</v>
      </c>
      <c r="BR383" s="48">
        <v>15</v>
      </c>
      <c r="BS383" s="48">
        <v>49.52</v>
      </c>
      <c r="BT383" s="46"/>
      <c r="BU383" s="48">
        <v>0</v>
      </c>
      <c r="BV383" s="39">
        <v>491</v>
      </c>
      <c r="BW383" s="39">
        <f t="shared" si="30"/>
        <v>3</v>
      </c>
      <c r="BX383" s="39">
        <f>IF(COUNTIF($C$2:C383,C383)=1,1,0)</f>
        <v>1</v>
      </c>
      <c r="BY383" s="39">
        <f t="shared" si="31"/>
        <v>0</v>
      </c>
      <c r="BZ383" s="39" t="b">
        <f t="shared" si="32"/>
        <v>0</v>
      </c>
      <c r="CA383" s="39" t="b">
        <f t="array" ref="CA383">ISNUMBER(SEARCH("Touch Screen",$AI383))</f>
        <v>0</v>
      </c>
      <c r="CB383" s="39" t="b">
        <f t="array" ref="CB383">ISNUMBER(SEARCH("Occupancy Sensor",$AI383))</f>
        <v>0</v>
      </c>
      <c r="CC383" s="39" t="b">
        <f t="array" ref="CC383">ISNUMBER(SEARCH("Full Network Connectivity",$AI383))</f>
        <v>0</v>
      </c>
      <c r="CD383" s="49">
        <f t="shared" si="33"/>
        <v>48.600479999999997</v>
      </c>
      <c r="CE383" s="50">
        <f t="shared" si="35"/>
        <v>2.1</v>
      </c>
      <c r="CF383" s="39">
        <f t="shared" si="34"/>
        <v>3</v>
      </c>
      <c r="CG383" s="49">
        <f>IF($BW383=1,($Q383*'2. Monitor Criteria'!$C$4)+('2. Monitor Criteria'!$D$4*'1. Data'!$CE383)+'2. Monitor Criteria'!$C$6,IF('1. Data'!$BW383=2,($Q383*'2. Monitor Criteria'!$C$4)+('2. Monitor Criteria'!$D$4*'1. Data'!$CE383)+'2. Monitor Criteria'!$D$6,IF('1. Data'!$BW383=5,($Q383*'2. Monitor Criteria'!$C$4)+('2. Monitor Criteria'!$D$4*'1. Data'!$CE383)+'2. Monitor Criteria'!$F$6,($Q383*'2. Monitor Criteria'!$C$4)+('2. Monitor Criteria'!$D$4*'1. Data'!$CE383)+'2. Monitor Criteria'!$E$6)))</f>
        <v>44.661920000000009</v>
      </c>
      <c r="CH383" s="51">
        <f>CD383-('2. Monitor Criteria'!$D$4*CE383)</f>
        <v>40.22148</v>
      </c>
      <c r="CI383" s="49">
        <f>IF($BY383=0,CH383,IF($BY383=1,CH383-('2. Monitor Criteria'!$B$10*'1. Data'!CG383),CH383-('2. Monitor Criteria'!$C$10*'1. Data'!CG383)))</f>
        <v>40.22148</v>
      </c>
      <c r="CJ383" s="51">
        <f>IF($CA383=TRUE,CI383-(CG383*'2. Monitor Criteria'!$E$10),CI383)</f>
        <v>40.22148</v>
      </c>
      <c r="CK383" s="51">
        <f>IF($BZ383=TRUE,CJ383-('1. Data'!CG383*'2. Monitor Criteria'!$D$10),CJ383)</f>
        <v>40.22148</v>
      </c>
    </row>
    <row r="384" spans="1:89" s="39" customFormat="1" ht="15.75" customHeight="1" x14ac:dyDescent="0.2">
      <c r="A384" s="39">
        <v>492</v>
      </c>
      <c r="B384" s="46" t="s">
        <v>593</v>
      </c>
      <c r="C384" s="46" t="s">
        <v>645</v>
      </c>
      <c r="D384" s="47">
        <v>42540</v>
      </c>
      <c r="E384" s="46" t="s">
        <v>74</v>
      </c>
      <c r="F384" s="46"/>
      <c r="G384" s="46" t="s">
        <v>1307</v>
      </c>
      <c r="H384" s="46" t="s">
        <v>75</v>
      </c>
      <c r="I384" s="46" t="s">
        <v>88</v>
      </c>
      <c r="J384" s="46"/>
      <c r="K384" s="46" t="s">
        <v>77</v>
      </c>
      <c r="L384" s="46"/>
      <c r="M384" s="48">
        <v>1000</v>
      </c>
      <c r="N384" s="48">
        <v>11.7</v>
      </c>
      <c r="O384" s="48">
        <v>20.7</v>
      </c>
      <c r="P384" s="48">
        <v>23.8</v>
      </c>
      <c r="Q384" s="48">
        <v>242.04</v>
      </c>
      <c r="R384" s="48">
        <v>1.78</v>
      </c>
      <c r="S384" s="48">
        <v>1080</v>
      </c>
      <c r="T384" s="48">
        <v>1920</v>
      </c>
      <c r="U384" s="48">
        <v>2.1</v>
      </c>
      <c r="V384" s="48">
        <v>8567</v>
      </c>
      <c r="W384" s="48">
        <v>60</v>
      </c>
      <c r="X384" s="48">
        <v>0.3</v>
      </c>
      <c r="Y384" s="46" t="s">
        <v>83</v>
      </c>
      <c r="Z384" s="46" t="s">
        <v>83</v>
      </c>
      <c r="AA384" s="46"/>
      <c r="AB384" s="46"/>
      <c r="AC384" s="46" t="s">
        <v>81</v>
      </c>
      <c r="AD384" s="46" t="s">
        <v>81</v>
      </c>
      <c r="AE384" s="46" t="s">
        <v>136</v>
      </c>
      <c r="AF384" s="46" t="s">
        <v>137</v>
      </c>
      <c r="AG384" s="46" t="s">
        <v>83</v>
      </c>
      <c r="AH384" s="46"/>
      <c r="AI384" s="46" t="s">
        <v>83</v>
      </c>
      <c r="AJ384" s="46" t="s">
        <v>83</v>
      </c>
      <c r="AK384" s="46" t="s">
        <v>84</v>
      </c>
      <c r="AL384" s="46" t="s">
        <v>137</v>
      </c>
      <c r="AM384" s="46" t="s">
        <v>83</v>
      </c>
      <c r="AN384" s="46" t="s">
        <v>83</v>
      </c>
      <c r="AO384" s="46" t="s">
        <v>83</v>
      </c>
      <c r="AP384" s="46" t="s">
        <v>91</v>
      </c>
      <c r="AQ384" s="46"/>
      <c r="AR384" s="46" t="s">
        <v>81</v>
      </c>
      <c r="AS384" s="46" t="s">
        <v>86</v>
      </c>
      <c r="AT384" s="46"/>
      <c r="AU384" s="48">
        <v>5</v>
      </c>
      <c r="AV384" s="46" t="s">
        <v>81</v>
      </c>
      <c r="AW384" s="46" t="s">
        <v>81</v>
      </c>
      <c r="AX384" s="48">
        <v>250</v>
      </c>
      <c r="AY384" s="48">
        <v>243.1</v>
      </c>
      <c r="AZ384" s="48">
        <v>188.9</v>
      </c>
      <c r="BA384" s="48">
        <v>200</v>
      </c>
      <c r="BB384" s="46"/>
      <c r="BC384" s="46"/>
      <c r="BD384" s="48">
        <v>16.100000000000001</v>
      </c>
      <c r="BE384" s="46"/>
      <c r="BF384" s="48">
        <v>0.2</v>
      </c>
      <c r="BG384" s="48">
        <v>0</v>
      </c>
      <c r="BH384" s="46"/>
      <c r="BI384" s="48">
        <v>0.13</v>
      </c>
      <c r="BJ384" s="48">
        <v>50.5</v>
      </c>
      <c r="BK384" s="48">
        <v>50.5</v>
      </c>
      <c r="BL384" s="48">
        <v>54.1</v>
      </c>
      <c r="BM384" s="46"/>
      <c r="BN384" s="46"/>
      <c r="BO384" s="48">
        <v>0.17</v>
      </c>
      <c r="BP384" s="48">
        <v>0.24</v>
      </c>
      <c r="BQ384" s="48">
        <v>0</v>
      </c>
      <c r="BR384" s="48">
        <v>16.11</v>
      </c>
      <c r="BS384" s="48">
        <v>50.76</v>
      </c>
      <c r="BT384" s="46"/>
      <c r="BU384" s="48">
        <v>0</v>
      </c>
      <c r="BV384" s="39">
        <v>492</v>
      </c>
      <c r="BW384" s="39">
        <f t="shared" si="30"/>
        <v>3</v>
      </c>
      <c r="BX384" s="39">
        <f>IF(COUNTIF($C$2:C384,C384)=1,1,0)</f>
        <v>1</v>
      </c>
      <c r="BY384" s="39">
        <f t="shared" si="31"/>
        <v>0</v>
      </c>
      <c r="BZ384" s="39" t="b">
        <f t="shared" si="32"/>
        <v>0</v>
      </c>
      <c r="CA384" s="39" t="b">
        <f t="array" ref="CA384">ISNUMBER(SEARCH("Touch Screen",$AI384))</f>
        <v>0</v>
      </c>
      <c r="CB384" s="39" t="b">
        <f t="array" ref="CB384">ISNUMBER(SEARCH("Occupancy Sensor",$AI384))</f>
        <v>0</v>
      </c>
      <c r="CC384" s="39" t="b">
        <f t="array" ref="CC384">ISNUMBER(SEARCH("Full Network Connectivity",$AI384))</f>
        <v>0</v>
      </c>
      <c r="CD384" s="49">
        <f t="shared" si="33"/>
        <v>50.501399999999997</v>
      </c>
      <c r="CE384" s="50">
        <f t="shared" si="35"/>
        <v>2.1</v>
      </c>
      <c r="CF384" s="39">
        <f t="shared" si="34"/>
        <v>3</v>
      </c>
      <c r="CG384" s="49">
        <f>IF($BW384=1,($Q384*'2. Monitor Criteria'!$C$4)+('2. Monitor Criteria'!$D$4*'1. Data'!$CE384)+'2. Monitor Criteria'!$C$6,IF('1. Data'!$BW384=2,($Q384*'2. Monitor Criteria'!$C$4)+('2. Monitor Criteria'!$D$4*'1. Data'!$CE384)+'2. Monitor Criteria'!$D$6,IF('1. Data'!$BW384=5,($Q384*'2. Monitor Criteria'!$C$4)+('2. Monitor Criteria'!$D$4*'1. Data'!$CE384)+'2. Monitor Criteria'!$F$6,($Q384*'2. Monitor Criteria'!$C$4)+('2. Monitor Criteria'!$D$4*'1. Data'!$CE384)+'2. Monitor Criteria'!$E$6)))</f>
        <v>46.629919999999998</v>
      </c>
      <c r="CH384" s="51">
        <f>CD384-('2. Monitor Criteria'!$D$4*CE384)</f>
        <v>42.122399999999999</v>
      </c>
      <c r="CI384" s="49">
        <f>IF($BY384=0,CH384,IF($BY384=1,CH384-('2. Monitor Criteria'!$B$10*'1. Data'!CG384),CH384-('2. Monitor Criteria'!$C$10*'1. Data'!CG384)))</f>
        <v>42.122399999999999</v>
      </c>
      <c r="CJ384" s="51">
        <f>IF($CA384=TRUE,CI384-(CG384*'2. Monitor Criteria'!$E$10),CI384)</f>
        <v>42.122399999999999</v>
      </c>
      <c r="CK384" s="51">
        <f>IF($BZ384=TRUE,CJ384-('1. Data'!CG384*'2. Monitor Criteria'!$D$10),CJ384)</f>
        <v>42.122399999999999</v>
      </c>
    </row>
    <row r="385" spans="1:89" s="39" customFormat="1" ht="15.75" customHeight="1" x14ac:dyDescent="0.2">
      <c r="A385" s="39">
        <v>493</v>
      </c>
      <c r="B385" s="46" t="s">
        <v>593</v>
      </c>
      <c r="C385" s="46" t="s">
        <v>646</v>
      </c>
      <c r="D385" s="47">
        <v>42540</v>
      </c>
      <c r="E385" s="46" t="s">
        <v>74</v>
      </c>
      <c r="F385" s="46"/>
      <c r="G385" s="46" t="s">
        <v>1307</v>
      </c>
      <c r="H385" s="46" t="s">
        <v>75</v>
      </c>
      <c r="I385" s="46" t="s">
        <v>88</v>
      </c>
      <c r="J385" s="46"/>
      <c r="K385" s="46" t="s">
        <v>77</v>
      </c>
      <c r="L385" s="46"/>
      <c r="M385" s="48">
        <v>1000</v>
      </c>
      <c r="N385" s="48">
        <v>11.7</v>
      </c>
      <c r="O385" s="48">
        <v>20.7</v>
      </c>
      <c r="P385" s="48">
        <v>23.8</v>
      </c>
      <c r="Q385" s="48">
        <v>242.04</v>
      </c>
      <c r="R385" s="48">
        <v>1.78</v>
      </c>
      <c r="S385" s="48">
        <v>1080</v>
      </c>
      <c r="T385" s="48">
        <v>1920</v>
      </c>
      <c r="U385" s="48">
        <v>2.1</v>
      </c>
      <c r="V385" s="48">
        <v>8567</v>
      </c>
      <c r="W385" s="48">
        <v>60</v>
      </c>
      <c r="X385" s="48">
        <v>0.3</v>
      </c>
      <c r="Y385" s="46" t="s">
        <v>83</v>
      </c>
      <c r="Z385" s="46" t="s">
        <v>83</v>
      </c>
      <c r="AA385" s="46"/>
      <c r="AB385" s="46"/>
      <c r="AC385" s="46" t="s">
        <v>81</v>
      </c>
      <c r="AD385" s="46" t="s">
        <v>81</v>
      </c>
      <c r="AE385" s="46" t="s">
        <v>136</v>
      </c>
      <c r="AF385" s="46" t="s">
        <v>137</v>
      </c>
      <c r="AG385" s="46" t="s">
        <v>83</v>
      </c>
      <c r="AH385" s="46"/>
      <c r="AI385" s="46" t="s">
        <v>83</v>
      </c>
      <c r="AJ385" s="46" t="s">
        <v>83</v>
      </c>
      <c r="AK385" s="46" t="s">
        <v>84</v>
      </c>
      <c r="AL385" s="46" t="s">
        <v>137</v>
      </c>
      <c r="AM385" s="46" t="s">
        <v>83</v>
      </c>
      <c r="AN385" s="46" t="s">
        <v>83</v>
      </c>
      <c r="AO385" s="46" t="s">
        <v>83</v>
      </c>
      <c r="AP385" s="46" t="s">
        <v>91</v>
      </c>
      <c r="AQ385" s="46"/>
      <c r="AR385" s="46" t="s">
        <v>81</v>
      </c>
      <c r="AS385" s="46" t="s">
        <v>86</v>
      </c>
      <c r="AT385" s="46"/>
      <c r="AU385" s="48">
        <v>5</v>
      </c>
      <c r="AV385" s="46" t="s">
        <v>81</v>
      </c>
      <c r="AW385" s="46" t="s">
        <v>81</v>
      </c>
      <c r="AX385" s="48">
        <v>250</v>
      </c>
      <c r="AY385" s="48">
        <v>267</v>
      </c>
      <c r="AZ385" s="48">
        <v>199.9</v>
      </c>
      <c r="BA385" s="48">
        <v>200</v>
      </c>
      <c r="BB385" s="46"/>
      <c r="BC385" s="46"/>
      <c r="BD385" s="48">
        <v>14.82</v>
      </c>
      <c r="BE385" s="46"/>
      <c r="BF385" s="48">
        <v>0.64</v>
      </c>
      <c r="BG385" s="48">
        <v>0</v>
      </c>
      <c r="BH385" s="46"/>
      <c r="BI385" s="48">
        <v>0.13</v>
      </c>
      <c r="BJ385" s="48">
        <v>49.08</v>
      </c>
      <c r="BK385" s="48">
        <v>49.08</v>
      </c>
      <c r="BL385" s="48">
        <v>54.1</v>
      </c>
      <c r="BM385" s="46"/>
      <c r="BN385" s="46"/>
      <c r="BO385" s="48">
        <v>0.18</v>
      </c>
      <c r="BP385" s="48">
        <v>0.68</v>
      </c>
      <c r="BQ385" s="48">
        <v>0</v>
      </c>
      <c r="BR385" s="48">
        <v>15.28</v>
      </c>
      <c r="BS385" s="48">
        <v>50.72</v>
      </c>
      <c r="BT385" s="46"/>
      <c r="BU385" s="48">
        <v>0</v>
      </c>
      <c r="BV385" s="39">
        <v>493</v>
      </c>
      <c r="BW385" s="39">
        <f t="shared" si="30"/>
        <v>3</v>
      </c>
      <c r="BX385" s="39">
        <f>IF(COUNTIF($C$2:C385,C385)=1,1,0)</f>
        <v>1</v>
      </c>
      <c r="BY385" s="39">
        <f t="shared" si="31"/>
        <v>0</v>
      </c>
      <c r="BZ385" s="39" t="b">
        <f t="shared" si="32"/>
        <v>0</v>
      </c>
      <c r="CA385" s="39" t="b">
        <f t="array" ref="CA385">ISNUMBER(SEARCH("Touch Screen",$AI385))</f>
        <v>0</v>
      </c>
      <c r="CB385" s="39" t="b">
        <f t="array" ref="CB385">ISNUMBER(SEARCH("Occupancy Sensor",$AI385))</f>
        <v>0</v>
      </c>
      <c r="CC385" s="39" t="b">
        <f t="array" ref="CC385">ISNUMBER(SEARCH("Full Network Connectivity",$AI385))</f>
        <v>0</v>
      </c>
      <c r="CD385" s="49">
        <f t="shared" si="33"/>
        <v>49.082279999999997</v>
      </c>
      <c r="CE385" s="50">
        <f t="shared" si="35"/>
        <v>2.1</v>
      </c>
      <c r="CF385" s="39">
        <f t="shared" si="34"/>
        <v>3</v>
      </c>
      <c r="CG385" s="49">
        <f>IF($BW385=1,($Q385*'2. Monitor Criteria'!$C$4)+('2. Monitor Criteria'!$D$4*'1. Data'!$CE385)+'2. Monitor Criteria'!$C$6,IF('1. Data'!$BW385=2,($Q385*'2. Monitor Criteria'!$C$4)+('2. Monitor Criteria'!$D$4*'1. Data'!$CE385)+'2. Monitor Criteria'!$D$6,IF('1. Data'!$BW385=5,($Q385*'2. Monitor Criteria'!$C$4)+('2. Monitor Criteria'!$D$4*'1. Data'!$CE385)+'2. Monitor Criteria'!$F$6,($Q385*'2. Monitor Criteria'!$C$4)+('2. Monitor Criteria'!$D$4*'1. Data'!$CE385)+'2. Monitor Criteria'!$E$6)))</f>
        <v>46.629919999999998</v>
      </c>
      <c r="CH385" s="51">
        <f>CD385-('2. Monitor Criteria'!$D$4*CE385)</f>
        <v>40.703279999999992</v>
      </c>
      <c r="CI385" s="49">
        <f>IF($BY385=0,CH385,IF($BY385=1,CH385-('2. Monitor Criteria'!$B$10*'1. Data'!CG385),CH385-('2. Monitor Criteria'!$C$10*'1. Data'!CG385)))</f>
        <v>40.703279999999992</v>
      </c>
      <c r="CJ385" s="51">
        <f>IF($CA385=TRUE,CI385-(CG385*'2. Monitor Criteria'!$E$10),CI385)</f>
        <v>40.703279999999992</v>
      </c>
      <c r="CK385" s="51">
        <f>IF($BZ385=TRUE,CJ385-('1. Data'!CG385*'2. Monitor Criteria'!$D$10),CJ385)</f>
        <v>40.703279999999992</v>
      </c>
    </row>
    <row r="386" spans="1:89" s="39" customFormat="1" ht="15.75" customHeight="1" x14ac:dyDescent="0.2">
      <c r="A386" s="39">
        <v>494</v>
      </c>
      <c r="B386" s="46" t="s">
        <v>593</v>
      </c>
      <c r="C386" s="46" t="s">
        <v>647</v>
      </c>
      <c r="D386" s="47">
        <v>42540</v>
      </c>
      <c r="E386" s="46" t="s">
        <v>74</v>
      </c>
      <c r="F386" s="46"/>
      <c r="G386" s="46" t="s">
        <v>1307</v>
      </c>
      <c r="H386" s="46" t="s">
        <v>75</v>
      </c>
      <c r="I386" s="46" t="s">
        <v>88</v>
      </c>
      <c r="J386" s="46"/>
      <c r="K386" s="46" t="s">
        <v>77</v>
      </c>
      <c r="L386" s="46"/>
      <c r="M386" s="48">
        <v>1000</v>
      </c>
      <c r="N386" s="48">
        <v>12.8</v>
      </c>
      <c r="O386" s="48">
        <v>20.399999999999999</v>
      </c>
      <c r="P386" s="48">
        <v>24.1</v>
      </c>
      <c r="Q386" s="48">
        <v>258.88</v>
      </c>
      <c r="R386" s="48">
        <v>1.6</v>
      </c>
      <c r="S386" s="48">
        <v>1200</v>
      </c>
      <c r="T386" s="48">
        <v>1920</v>
      </c>
      <c r="U386" s="48">
        <v>2.2999999999999998</v>
      </c>
      <c r="V386" s="48">
        <v>8900</v>
      </c>
      <c r="W386" s="48">
        <v>60</v>
      </c>
      <c r="X386" s="48">
        <v>0.3</v>
      </c>
      <c r="Y386" s="46" t="s">
        <v>83</v>
      </c>
      <c r="Z386" s="46" t="s">
        <v>83</v>
      </c>
      <c r="AA386" s="46"/>
      <c r="AB386" s="46"/>
      <c r="AC386" s="46" t="s">
        <v>81</v>
      </c>
      <c r="AD386" s="46" t="s">
        <v>81</v>
      </c>
      <c r="AE386" s="46" t="s">
        <v>136</v>
      </c>
      <c r="AF386" s="46" t="s">
        <v>137</v>
      </c>
      <c r="AG386" s="46" t="s">
        <v>83</v>
      </c>
      <c r="AH386" s="46"/>
      <c r="AI386" s="46" t="s">
        <v>83</v>
      </c>
      <c r="AJ386" s="46" t="s">
        <v>83</v>
      </c>
      <c r="AK386" s="46" t="s">
        <v>84</v>
      </c>
      <c r="AL386" s="46" t="s">
        <v>137</v>
      </c>
      <c r="AM386" s="46" t="s">
        <v>83</v>
      </c>
      <c r="AN386" s="46" t="s">
        <v>83</v>
      </c>
      <c r="AO386" s="46" t="s">
        <v>83</v>
      </c>
      <c r="AP386" s="46" t="s">
        <v>91</v>
      </c>
      <c r="AQ386" s="46"/>
      <c r="AR386" s="46" t="s">
        <v>81</v>
      </c>
      <c r="AS386" s="46" t="s">
        <v>86</v>
      </c>
      <c r="AT386" s="46"/>
      <c r="AU386" s="48">
        <v>5</v>
      </c>
      <c r="AV386" s="46" t="s">
        <v>81</v>
      </c>
      <c r="AW386" s="46" t="s">
        <v>81</v>
      </c>
      <c r="AX386" s="48">
        <v>300</v>
      </c>
      <c r="AY386" s="48">
        <v>267</v>
      </c>
      <c r="AZ386" s="48">
        <v>187.8</v>
      </c>
      <c r="BA386" s="48">
        <v>200</v>
      </c>
      <c r="BB386" s="46"/>
      <c r="BC386" s="46"/>
      <c r="BD386" s="48">
        <v>16.38</v>
      </c>
      <c r="BE386" s="46"/>
      <c r="BF386" s="48">
        <v>0.24</v>
      </c>
      <c r="BG386" s="48">
        <v>0</v>
      </c>
      <c r="BH386" s="46"/>
      <c r="BI386" s="48">
        <v>0.14000000000000001</v>
      </c>
      <c r="BJ386" s="48">
        <v>51.59</v>
      </c>
      <c r="BK386" s="48">
        <v>51.59</v>
      </c>
      <c r="BL386" s="48">
        <v>58.9</v>
      </c>
      <c r="BM386" s="46"/>
      <c r="BN386" s="46"/>
      <c r="BO386" s="48">
        <v>0.19</v>
      </c>
      <c r="BP386" s="48">
        <v>0.28000000000000003</v>
      </c>
      <c r="BQ386" s="48">
        <v>0</v>
      </c>
      <c r="BR386" s="48">
        <v>16.82</v>
      </c>
      <c r="BS386" s="48">
        <v>53.16</v>
      </c>
      <c r="BT386" s="46"/>
      <c r="BU386" s="48">
        <v>0</v>
      </c>
      <c r="BV386" s="39">
        <v>494</v>
      </c>
      <c r="BW386" s="39">
        <f t="shared" ref="BW386:BW449" si="36">IF(Q386&lt;171,1,IF(Q386&lt;226,2,IF(Q386&lt;266,3,IF(Q386&lt;385,4,5))))</f>
        <v>3</v>
      </c>
      <c r="BX386" s="39">
        <f>IF(COUNTIF($C$2:C386,C386)=1,1,0)</f>
        <v>1</v>
      </c>
      <c r="BY386" s="39">
        <f t="shared" ref="BY386:BY449" si="37">IF(Z386="EPD I (32.9% CIE LUV/99% sRGB area or greater)",1,IF(Z386="EPD II (38.4 CIE LUV/99% Adobe RGB area or greater)",2,0))</f>
        <v>0</v>
      </c>
      <c r="BZ386" s="39" t="b">
        <f t="shared" ref="BZ386:BZ449" si="38">ISNUMBER(SEARCH("Automatic Brightness Control",AI386))</f>
        <v>0</v>
      </c>
      <c r="CA386" s="39" t="b">
        <f t="array" ref="CA386">ISNUMBER(SEARCH("Touch Screen",$AI386))</f>
        <v>0</v>
      </c>
      <c r="CB386" s="39" t="b">
        <f t="array" ref="CB386">ISNUMBER(SEARCH("Occupancy Sensor",$AI386))</f>
        <v>0</v>
      </c>
      <c r="CC386" s="39" t="b">
        <f t="array" ref="CC386">ISNUMBER(SEARCH("Full Network Connectivity",$AI386))</f>
        <v>0</v>
      </c>
      <c r="CD386" s="49">
        <f t="shared" ref="CD386:CD449" si="39">8.76*((0.65*BF386)+(0.35*BD386))</f>
        <v>51.587639999999993</v>
      </c>
      <c r="CE386" s="50">
        <f t="shared" si="35"/>
        <v>2.2999999999999998</v>
      </c>
      <c r="CF386" s="39">
        <f t="shared" ref="CF386:CF449" si="40">IF(AND(U386&lt;=5, P386&lt;20),1,IF(AND(U386&lt;=5,P386&lt;23),2,IF(AND(U386&lt;=5,P386&lt;25),3,IF(AND(U386&lt;=5,P386&lt;30),4,IF(U386&lt;=5,5,IF(AND(U386&gt;5,P386&lt;20),6,IF(AND(U386&gt;5,P386&lt;23),7,IF(AND(U386&gt;5,P386&lt;25),8,IF(AND(U386&gt;5,P386&lt;30),9,10)))))))))</f>
        <v>3</v>
      </c>
      <c r="CG386" s="49">
        <f>IF($BW386=1,($Q386*'2. Monitor Criteria'!$C$4)+('2. Monitor Criteria'!$D$4*'1. Data'!$CE386)+'2. Monitor Criteria'!$C$6,IF('1. Data'!$BW386=2,($Q386*'2. Monitor Criteria'!$C$4)+('2. Monitor Criteria'!$D$4*'1. Data'!$CE386)+'2. Monitor Criteria'!$D$6,IF('1. Data'!$BW386=5,($Q386*'2. Monitor Criteria'!$C$4)+('2. Monitor Criteria'!$D$4*'1. Data'!$CE386)+'2. Monitor Criteria'!$F$6,($Q386*'2. Monitor Criteria'!$C$4)+('2. Monitor Criteria'!$D$4*'1. Data'!$CE386)+'2. Monitor Criteria'!$E$6)))</f>
        <v>49.49924</v>
      </c>
      <c r="CH386" s="51">
        <f>CD386-('2. Monitor Criteria'!$D$4*CE386)</f>
        <v>42.410639999999994</v>
      </c>
      <c r="CI386" s="49">
        <f>IF($BY386=0,CH386,IF($BY386=1,CH386-('2. Monitor Criteria'!$B$10*'1. Data'!CG386),CH386-('2. Monitor Criteria'!$C$10*'1. Data'!CG386)))</f>
        <v>42.410639999999994</v>
      </c>
      <c r="CJ386" s="51">
        <f>IF($CA386=TRUE,CI386-(CG386*'2. Monitor Criteria'!$E$10),CI386)</f>
        <v>42.410639999999994</v>
      </c>
      <c r="CK386" s="51">
        <f>IF($BZ386=TRUE,CJ386-('1. Data'!CG386*'2. Monitor Criteria'!$D$10),CJ386)</f>
        <v>42.410639999999994</v>
      </c>
    </row>
    <row r="387" spans="1:89" s="39" customFormat="1" ht="15.75" customHeight="1" x14ac:dyDescent="0.2">
      <c r="A387" s="39">
        <v>495</v>
      </c>
      <c r="B387" s="46" t="s">
        <v>593</v>
      </c>
      <c r="C387" s="46" t="s">
        <v>648</v>
      </c>
      <c r="D387" s="47">
        <v>42410</v>
      </c>
      <c r="E387" s="46" t="s">
        <v>74</v>
      </c>
      <c r="F387" s="46" t="s">
        <v>103</v>
      </c>
      <c r="G387" s="46" t="s">
        <v>1307</v>
      </c>
      <c r="H387" s="46" t="s">
        <v>75</v>
      </c>
      <c r="I387" s="46" t="s">
        <v>76</v>
      </c>
      <c r="J387" s="46" t="s">
        <v>103</v>
      </c>
      <c r="K387" s="46" t="s">
        <v>77</v>
      </c>
      <c r="L387" s="46" t="s">
        <v>103</v>
      </c>
      <c r="M387" s="48">
        <v>1000</v>
      </c>
      <c r="N387" s="48">
        <v>10.5</v>
      </c>
      <c r="O387" s="48">
        <v>18.7</v>
      </c>
      <c r="P387" s="48">
        <v>21.5</v>
      </c>
      <c r="Q387" s="48">
        <v>197.52</v>
      </c>
      <c r="R387" s="48">
        <v>1.78</v>
      </c>
      <c r="S387" s="48">
        <v>1080</v>
      </c>
      <c r="T387" s="48">
        <v>1920</v>
      </c>
      <c r="U387" s="48">
        <v>2.1</v>
      </c>
      <c r="V387" s="48">
        <v>10498</v>
      </c>
      <c r="W387" s="48">
        <v>60</v>
      </c>
      <c r="X387" s="48">
        <v>32.9</v>
      </c>
      <c r="Y387" s="46" t="s">
        <v>114</v>
      </c>
      <c r="Z387" s="46" t="s">
        <v>83</v>
      </c>
      <c r="AA387" s="48">
        <v>50</v>
      </c>
      <c r="AB387" s="48">
        <v>50</v>
      </c>
      <c r="AC387" s="46" t="s">
        <v>80</v>
      </c>
      <c r="AD387" s="46" t="s">
        <v>80</v>
      </c>
      <c r="AE387" s="46" t="s">
        <v>649</v>
      </c>
      <c r="AF387" s="46" t="s">
        <v>103</v>
      </c>
      <c r="AG387" s="46" t="s">
        <v>99</v>
      </c>
      <c r="AH387" s="46" t="s">
        <v>103</v>
      </c>
      <c r="AI387" s="46" t="s">
        <v>99</v>
      </c>
      <c r="AJ387" s="46" t="s">
        <v>83</v>
      </c>
      <c r="AK387" s="46" t="s">
        <v>84</v>
      </c>
      <c r="AL387" s="46" t="s">
        <v>103</v>
      </c>
      <c r="AM387" s="46" t="s">
        <v>83</v>
      </c>
      <c r="AN387" s="46" t="s">
        <v>83</v>
      </c>
      <c r="AO387" s="46" t="s">
        <v>83</v>
      </c>
      <c r="AP387" s="46" t="s">
        <v>91</v>
      </c>
      <c r="AQ387" s="46" t="s">
        <v>103</v>
      </c>
      <c r="AR387" s="46" t="s">
        <v>81</v>
      </c>
      <c r="AS387" s="46" t="s">
        <v>86</v>
      </c>
      <c r="AT387" s="46" t="s">
        <v>103</v>
      </c>
      <c r="AU387" s="48">
        <v>0</v>
      </c>
      <c r="AV387" s="46" t="s">
        <v>81</v>
      </c>
      <c r="AW387" s="46" t="s">
        <v>80</v>
      </c>
      <c r="AX387" s="48">
        <v>250</v>
      </c>
      <c r="AY387" s="48">
        <v>228.5</v>
      </c>
      <c r="AZ387" s="48">
        <v>177</v>
      </c>
      <c r="BA387" s="48">
        <v>200</v>
      </c>
      <c r="BB387" s="46"/>
      <c r="BC387" s="46"/>
      <c r="BD387" s="48">
        <v>14.5</v>
      </c>
      <c r="BE387" s="46"/>
      <c r="BF387" s="48">
        <v>0.39</v>
      </c>
      <c r="BG387" s="46"/>
      <c r="BH387" s="46"/>
      <c r="BI387" s="48">
        <v>0.3</v>
      </c>
      <c r="BJ387" s="48">
        <v>46.68</v>
      </c>
      <c r="BK387" s="48">
        <v>46.68</v>
      </c>
      <c r="BL387" s="48">
        <v>50.6</v>
      </c>
      <c r="BM387" s="46"/>
      <c r="BN387" s="46"/>
      <c r="BO387" s="48">
        <v>0.32</v>
      </c>
      <c r="BP387" s="48">
        <v>0.41</v>
      </c>
      <c r="BQ387" s="46"/>
      <c r="BR387" s="48">
        <v>14.7</v>
      </c>
      <c r="BS387" s="48">
        <v>47.4</v>
      </c>
      <c r="BT387" s="46"/>
      <c r="BU387" s="48">
        <v>0</v>
      </c>
      <c r="BV387" s="39">
        <v>495</v>
      </c>
      <c r="BW387" s="39">
        <f t="shared" si="36"/>
        <v>2</v>
      </c>
      <c r="BX387" s="39">
        <f>IF(COUNTIF($C$2:C387,C387)=1,1,0)</f>
        <v>1</v>
      </c>
      <c r="BY387" s="39">
        <f t="shared" si="37"/>
        <v>0</v>
      </c>
      <c r="BZ387" s="39" t="b">
        <f t="shared" si="38"/>
        <v>0</v>
      </c>
      <c r="CA387" s="39" t="b">
        <f t="array" ref="CA387">ISNUMBER(SEARCH("Touch Screen",$AI387))</f>
        <v>0</v>
      </c>
      <c r="CB387" s="39" t="b">
        <f t="array" ref="CB387">ISNUMBER(SEARCH("Occupancy Sensor",$AI387))</f>
        <v>0</v>
      </c>
      <c r="CC387" s="39" t="b">
        <f t="array" ref="CC387">ISNUMBER(SEARCH("Full Network Connectivity",$AI387))</f>
        <v>0</v>
      </c>
      <c r="CD387" s="49">
        <f t="shared" si="39"/>
        <v>46.677659999999989</v>
      </c>
      <c r="CE387" s="50">
        <f t="shared" ref="CE387:CE450" si="41">U387</f>
        <v>2.1</v>
      </c>
      <c r="CF387" s="39">
        <f t="shared" si="40"/>
        <v>2</v>
      </c>
      <c r="CG387" s="49">
        <f>IF($BW387=1,($Q387*'2. Monitor Criteria'!$C$4)+('2. Monitor Criteria'!$D$4*'1. Data'!$CE387)+'2. Monitor Criteria'!$C$6,IF('1. Data'!$BW387=2,($Q387*'2. Monitor Criteria'!$C$4)+('2. Monitor Criteria'!$D$4*'1. Data'!$CE387)+'2. Monitor Criteria'!$D$6,IF('1. Data'!$BW387=5,($Q387*'2. Monitor Criteria'!$C$4)+('2. Monitor Criteria'!$D$4*'1. Data'!$CE387)+'2. Monitor Criteria'!$F$6,($Q387*'2. Monitor Criteria'!$C$4)+('2. Monitor Criteria'!$D$4*'1. Data'!$CE387)+'2. Monitor Criteria'!$E$6)))</f>
        <v>42.683959999999999</v>
      </c>
      <c r="CH387" s="51">
        <f>CD387-('2. Monitor Criteria'!$D$4*CE387)</f>
        <v>38.298659999999984</v>
      </c>
      <c r="CI387" s="49">
        <f>IF($BY387=0,CH387,IF($BY387=1,CH387-('2. Monitor Criteria'!$B$10*'1. Data'!CG387),CH387-('2. Monitor Criteria'!$C$10*'1. Data'!CG387)))</f>
        <v>38.298659999999984</v>
      </c>
      <c r="CJ387" s="51">
        <f>IF($CA387=TRUE,CI387-(CG387*'2. Monitor Criteria'!$E$10),CI387)</f>
        <v>38.298659999999984</v>
      </c>
      <c r="CK387" s="51">
        <f>IF($BZ387=TRUE,CJ387-('1. Data'!CG387*'2. Monitor Criteria'!$D$10),CJ387)</f>
        <v>38.298659999999984</v>
      </c>
    </row>
    <row r="388" spans="1:89" s="39" customFormat="1" ht="15.75" customHeight="1" x14ac:dyDescent="0.2">
      <c r="A388" s="39">
        <v>496</v>
      </c>
      <c r="B388" s="46" t="s">
        <v>593</v>
      </c>
      <c r="C388" s="46" t="s">
        <v>650</v>
      </c>
      <c r="D388" s="47">
        <v>42491</v>
      </c>
      <c r="E388" s="46" t="s">
        <v>74</v>
      </c>
      <c r="F388" s="46" t="s">
        <v>103</v>
      </c>
      <c r="G388" s="46" t="s">
        <v>1307</v>
      </c>
      <c r="H388" s="46" t="s">
        <v>75</v>
      </c>
      <c r="I388" s="46" t="s">
        <v>76</v>
      </c>
      <c r="J388" s="46" t="s">
        <v>103</v>
      </c>
      <c r="K388" s="46" t="s">
        <v>77</v>
      </c>
      <c r="L388" s="46" t="s">
        <v>103</v>
      </c>
      <c r="M388" s="48">
        <v>1000</v>
      </c>
      <c r="N388" s="48">
        <v>11.7</v>
      </c>
      <c r="O388" s="48">
        <v>20.8</v>
      </c>
      <c r="P388" s="48">
        <v>23.8</v>
      </c>
      <c r="Q388" s="48">
        <v>242.15</v>
      </c>
      <c r="R388" s="48">
        <v>1.78</v>
      </c>
      <c r="S388" s="48">
        <v>1080</v>
      </c>
      <c r="T388" s="48">
        <v>1920</v>
      </c>
      <c r="U388" s="48">
        <v>2.1</v>
      </c>
      <c r="V388" s="48">
        <v>8563</v>
      </c>
      <c r="W388" s="48">
        <v>60</v>
      </c>
      <c r="X388" s="48">
        <v>33.200000000000003</v>
      </c>
      <c r="Y388" s="46" t="s">
        <v>114</v>
      </c>
      <c r="Z388" s="46" t="s">
        <v>83</v>
      </c>
      <c r="AA388" s="46"/>
      <c r="AB388" s="46"/>
      <c r="AC388" s="46" t="s">
        <v>80</v>
      </c>
      <c r="AD388" s="46" t="s">
        <v>80</v>
      </c>
      <c r="AE388" s="46" t="s">
        <v>649</v>
      </c>
      <c r="AF388" s="46" t="s">
        <v>103</v>
      </c>
      <c r="AG388" s="46" t="s">
        <v>99</v>
      </c>
      <c r="AH388" s="46" t="s">
        <v>103</v>
      </c>
      <c r="AI388" s="46" t="s">
        <v>99</v>
      </c>
      <c r="AJ388" s="46" t="s">
        <v>83</v>
      </c>
      <c r="AK388" s="46" t="s">
        <v>84</v>
      </c>
      <c r="AL388" s="46" t="s">
        <v>103</v>
      </c>
      <c r="AM388" s="46" t="s">
        <v>83</v>
      </c>
      <c r="AN388" s="46" t="s">
        <v>83</v>
      </c>
      <c r="AO388" s="46" t="s">
        <v>83</v>
      </c>
      <c r="AP388" s="46" t="s">
        <v>91</v>
      </c>
      <c r="AQ388" s="46" t="s">
        <v>103</v>
      </c>
      <c r="AR388" s="46" t="s">
        <v>81</v>
      </c>
      <c r="AS388" s="46" t="s">
        <v>86</v>
      </c>
      <c r="AT388" s="46" t="s">
        <v>103</v>
      </c>
      <c r="AU388" s="48">
        <v>0</v>
      </c>
      <c r="AV388" s="46" t="s">
        <v>81</v>
      </c>
      <c r="AW388" s="46" t="s">
        <v>80</v>
      </c>
      <c r="AX388" s="48">
        <v>250</v>
      </c>
      <c r="AY388" s="48">
        <v>277</v>
      </c>
      <c r="AZ388" s="48">
        <v>199</v>
      </c>
      <c r="BA388" s="48">
        <v>200</v>
      </c>
      <c r="BB388" s="46"/>
      <c r="BC388" s="46"/>
      <c r="BD388" s="48">
        <v>14.93</v>
      </c>
      <c r="BE388" s="46"/>
      <c r="BF388" s="48">
        <v>0.42</v>
      </c>
      <c r="BG388" s="46"/>
      <c r="BH388" s="46"/>
      <c r="BI388" s="48">
        <v>0.32</v>
      </c>
      <c r="BJ388" s="48">
        <v>48.17</v>
      </c>
      <c r="BK388" s="48">
        <v>48.17</v>
      </c>
      <c r="BL388" s="48">
        <v>60.4</v>
      </c>
      <c r="BM388" s="46"/>
      <c r="BN388" s="46"/>
      <c r="BO388" s="48">
        <v>0.39</v>
      </c>
      <c r="BP388" s="48">
        <v>0.49</v>
      </c>
      <c r="BQ388" s="46"/>
      <c r="BR388" s="48">
        <v>15.43</v>
      </c>
      <c r="BS388" s="48">
        <v>50.1</v>
      </c>
      <c r="BT388" s="46"/>
      <c r="BU388" s="48">
        <v>0</v>
      </c>
      <c r="BV388" s="39">
        <v>496</v>
      </c>
      <c r="BW388" s="39">
        <f t="shared" si="36"/>
        <v>3</v>
      </c>
      <c r="BX388" s="39">
        <f>IF(COUNTIF($C$2:C388,C388)=1,1,0)</f>
        <v>1</v>
      </c>
      <c r="BY388" s="39">
        <f t="shared" si="37"/>
        <v>0</v>
      </c>
      <c r="BZ388" s="39" t="b">
        <f t="shared" si="38"/>
        <v>0</v>
      </c>
      <c r="CA388" s="39" t="b">
        <f t="array" ref="CA388">ISNUMBER(SEARCH("Touch Screen",$AI388))</f>
        <v>0</v>
      </c>
      <c r="CB388" s="39" t="b">
        <f t="array" ref="CB388">ISNUMBER(SEARCH("Occupancy Sensor",$AI388))</f>
        <v>0</v>
      </c>
      <c r="CC388" s="39" t="b">
        <f t="array" ref="CC388">ISNUMBER(SEARCH("Full Network Connectivity",$AI388))</f>
        <v>0</v>
      </c>
      <c r="CD388" s="49">
        <f t="shared" si="39"/>
        <v>48.166859999999993</v>
      </c>
      <c r="CE388" s="50">
        <f t="shared" si="41"/>
        <v>2.1</v>
      </c>
      <c r="CF388" s="39">
        <f t="shared" si="40"/>
        <v>3</v>
      </c>
      <c r="CG388" s="49">
        <f>IF($BW388=1,($Q388*'2. Monitor Criteria'!$C$4)+('2. Monitor Criteria'!$D$4*'1. Data'!$CE388)+'2. Monitor Criteria'!$C$6,IF('1. Data'!$BW388=2,($Q388*'2. Monitor Criteria'!$C$4)+('2. Monitor Criteria'!$D$4*'1. Data'!$CE388)+'2. Monitor Criteria'!$D$6,IF('1. Data'!$BW388=5,($Q388*'2. Monitor Criteria'!$C$4)+('2. Monitor Criteria'!$D$4*'1. Data'!$CE388)+'2. Monitor Criteria'!$F$6,($Q388*'2. Monitor Criteria'!$C$4)+('2. Monitor Criteria'!$D$4*'1. Data'!$CE388)+'2. Monitor Criteria'!$E$6)))</f>
        <v>46.643450000000001</v>
      </c>
      <c r="CH388" s="51">
        <f>CD388-('2. Monitor Criteria'!$D$4*CE388)</f>
        <v>39.787859999999995</v>
      </c>
      <c r="CI388" s="49">
        <f>IF($BY388=0,CH388,IF($BY388=1,CH388-('2. Monitor Criteria'!$B$10*'1. Data'!CG388),CH388-('2. Monitor Criteria'!$C$10*'1. Data'!CG388)))</f>
        <v>39.787859999999995</v>
      </c>
      <c r="CJ388" s="51">
        <f>IF($CA388=TRUE,CI388-(CG388*'2. Monitor Criteria'!$E$10),CI388)</f>
        <v>39.787859999999995</v>
      </c>
      <c r="CK388" s="51">
        <f>IF($BZ388=TRUE,CJ388-('1. Data'!CG388*'2. Monitor Criteria'!$D$10),CJ388)</f>
        <v>39.787859999999995</v>
      </c>
    </row>
    <row r="389" spans="1:89" s="39" customFormat="1" ht="15.75" customHeight="1" x14ac:dyDescent="0.2">
      <c r="A389" s="39">
        <v>498</v>
      </c>
      <c r="B389" s="46" t="s">
        <v>593</v>
      </c>
      <c r="C389" s="46" t="s">
        <v>653</v>
      </c>
      <c r="D389" s="47">
        <v>42050</v>
      </c>
      <c r="E389" s="46" t="s">
        <v>74</v>
      </c>
      <c r="F389" s="46"/>
      <c r="G389" s="46" t="s">
        <v>1309</v>
      </c>
      <c r="H389" s="46" t="s">
        <v>75</v>
      </c>
      <c r="I389" s="46" t="s">
        <v>88</v>
      </c>
      <c r="J389" s="46"/>
      <c r="K389" s="46" t="s">
        <v>77</v>
      </c>
      <c r="L389" s="46"/>
      <c r="M389" s="48">
        <v>1000</v>
      </c>
      <c r="N389" s="48">
        <v>11.7</v>
      </c>
      <c r="O389" s="48">
        <v>20.7</v>
      </c>
      <c r="P389" s="48">
        <v>23.8</v>
      </c>
      <c r="Q389" s="48">
        <v>242.04</v>
      </c>
      <c r="R389" s="48">
        <v>1.78</v>
      </c>
      <c r="S389" s="48">
        <v>1080</v>
      </c>
      <c r="T389" s="48">
        <v>1920</v>
      </c>
      <c r="U389" s="48">
        <v>2.1</v>
      </c>
      <c r="V389" s="48">
        <v>8567</v>
      </c>
      <c r="W389" s="48">
        <v>60</v>
      </c>
      <c r="X389" s="48">
        <v>0.3</v>
      </c>
      <c r="Y389" s="46" t="s">
        <v>83</v>
      </c>
      <c r="Z389" s="46" t="s">
        <v>83</v>
      </c>
      <c r="AA389" s="46"/>
      <c r="AB389" s="46"/>
      <c r="AC389" s="46" t="s">
        <v>80</v>
      </c>
      <c r="AD389" s="46" t="s">
        <v>81</v>
      </c>
      <c r="AE389" s="46" t="s">
        <v>239</v>
      </c>
      <c r="AF389" s="46"/>
      <c r="AG389" s="46" t="s">
        <v>83</v>
      </c>
      <c r="AH389" s="46"/>
      <c r="AI389" s="46" t="s">
        <v>83</v>
      </c>
      <c r="AJ389" s="46" t="s">
        <v>83</v>
      </c>
      <c r="AK389" s="46" t="s">
        <v>84</v>
      </c>
      <c r="AL389" s="46"/>
      <c r="AM389" s="46" t="s">
        <v>83</v>
      </c>
      <c r="AN389" s="46" t="s">
        <v>83</v>
      </c>
      <c r="AO389" s="46" t="s">
        <v>83</v>
      </c>
      <c r="AP389" s="46" t="s">
        <v>91</v>
      </c>
      <c r="AQ389" s="46"/>
      <c r="AR389" s="46" t="s">
        <v>81</v>
      </c>
      <c r="AS389" s="46" t="s">
        <v>86</v>
      </c>
      <c r="AT389" s="46"/>
      <c r="AU389" s="48">
        <v>1</v>
      </c>
      <c r="AV389" s="46" t="s">
        <v>81</v>
      </c>
      <c r="AW389" s="46" t="s">
        <v>81</v>
      </c>
      <c r="AX389" s="48">
        <v>250</v>
      </c>
      <c r="AY389" s="48">
        <v>262.60000000000002</v>
      </c>
      <c r="AZ389" s="48">
        <v>200.3</v>
      </c>
      <c r="BA389" s="48">
        <v>200</v>
      </c>
      <c r="BB389" s="46"/>
      <c r="BC389" s="46"/>
      <c r="BD389" s="48">
        <v>14.73</v>
      </c>
      <c r="BE389" s="46"/>
      <c r="BF389" s="48">
        <v>0.31</v>
      </c>
      <c r="BG389" s="46"/>
      <c r="BH389" s="46"/>
      <c r="BI389" s="48">
        <v>0.19</v>
      </c>
      <c r="BJ389" s="48">
        <v>46.92</v>
      </c>
      <c r="BK389" s="48">
        <v>46.92</v>
      </c>
      <c r="BL389" s="48">
        <v>54.1</v>
      </c>
      <c r="BM389" s="46"/>
      <c r="BN389" s="46"/>
      <c r="BO389" s="48">
        <v>0.23</v>
      </c>
      <c r="BP389" s="48">
        <v>0.34</v>
      </c>
      <c r="BQ389" s="46"/>
      <c r="BR389" s="48">
        <v>14.81</v>
      </c>
      <c r="BS389" s="48">
        <v>47.36</v>
      </c>
      <c r="BT389" s="46"/>
      <c r="BU389" s="48">
        <v>0</v>
      </c>
      <c r="BV389" s="39">
        <v>498</v>
      </c>
      <c r="BW389" s="39">
        <f t="shared" si="36"/>
        <v>3</v>
      </c>
      <c r="BX389" s="39">
        <f>IF(COUNTIF($C$2:C389,C389)=1,1,0)</f>
        <v>1</v>
      </c>
      <c r="BY389" s="39">
        <f t="shared" si="37"/>
        <v>0</v>
      </c>
      <c r="BZ389" s="39" t="b">
        <f t="shared" si="38"/>
        <v>0</v>
      </c>
      <c r="CA389" s="39" t="b">
        <f t="array" ref="CA389">ISNUMBER(SEARCH("Touch Screen",$AI389))</f>
        <v>0</v>
      </c>
      <c r="CB389" s="39" t="b">
        <f t="array" ref="CB389">ISNUMBER(SEARCH("Occupancy Sensor",$AI389))</f>
        <v>0</v>
      </c>
      <c r="CC389" s="39" t="b">
        <f t="array" ref="CC389">ISNUMBER(SEARCH("Full Network Connectivity",$AI389))</f>
        <v>0</v>
      </c>
      <c r="CD389" s="49">
        <f t="shared" si="39"/>
        <v>46.927320000000002</v>
      </c>
      <c r="CE389" s="50">
        <f t="shared" si="41"/>
        <v>2.1</v>
      </c>
      <c r="CF389" s="39">
        <f t="shared" si="40"/>
        <v>3</v>
      </c>
      <c r="CG389" s="49">
        <f>IF($BW389=1,($Q389*'2. Monitor Criteria'!$C$4)+('2. Monitor Criteria'!$D$4*'1. Data'!$CE389)+'2. Monitor Criteria'!$C$6,IF('1. Data'!$BW389=2,($Q389*'2. Monitor Criteria'!$C$4)+('2. Monitor Criteria'!$D$4*'1. Data'!$CE389)+'2. Monitor Criteria'!$D$6,IF('1. Data'!$BW389=5,($Q389*'2. Monitor Criteria'!$C$4)+('2. Monitor Criteria'!$D$4*'1. Data'!$CE389)+'2. Monitor Criteria'!$F$6,($Q389*'2. Monitor Criteria'!$C$4)+('2. Monitor Criteria'!$D$4*'1. Data'!$CE389)+'2. Monitor Criteria'!$E$6)))</f>
        <v>46.629919999999998</v>
      </c>
      <c r="CH389" s="51">
        <f>CD389-('2. Monitor Criteria'!$D$4*CE389)</f>
        <v>38.548320000000004</v>
      </c>
      <c r="CI389" s="49">
        <f>IF($BY389=0,CH389,IF($BY389=1,CH389-('2. Monitor Criteria'!$B$10*'1. Data'!CG389),CH389-('2. Monitor Criteria'!$C$10*'1. Data'!CG389)))</f>
        <v>38.548320000000004</v>
      </c>
      <c r="CJ389" s="51">
        <f>IF($CA389=TRUE,CI389-(CG389*'2. Monitor Criteria'!$E$10),CI389)</f>
        <v>38.548320000000004</v>
      </c>
      <c r="CK389" s="51">
        <f>IF($BZ389=TRUE,CJ389-('1. Data'!CG389*'2. Monitor Criteria'!$D$10),CJ389)</f>
        <v>38.548320000000004</v>
      </c>
    </row>
    <row r="390" spans="1:89" s="39" customFormat="1" ht="15.75" customHeight="1" x14ac:dyDescent="0.2">
      <c r="A390" s="39">
        <v>499</v>
      </c>
      <c r="B390" s="46" t="s">
        <v>593</v>
      </c>
      <c r="C390" s="46" t="s">
        <v>654</v>
      </c>
      <c r="D390" s="47">
        <v>42522</v>
      </c>
      <c r="E390" s="46" t="s">
        <v>74</v>
      </c>
      <c r="F390" s="46"/>
      <c r="G390" s="46" t="s">
        <v>1307</v>
      </c>
      <c r="H390" s="46" t="s">
        <v>75</v>
      </c>
      <c r="I390" s="46" t="s">
        <v>76</v>
      </c>
      <c r="J390" s="46"/>
      <c r="K390" s="46" t="s">
        <v>77</v>
      </c>
      <c r="L390" s="46"/>
      <c r="M390" s="48">
        <v>1000</v>
      </c>
      <c r="N390" s="48">
        <v>11.7</v>
      </c>
      <c r="O390" s="48">
        <v>20.7</v>
      </c>
      <c r="P390" s="48">
        <v>23.8</v>
      </c>
      <c r="Q390" s="48">
        <v>242.04</v>
      </c>
      <c r="R390" s="48">
        <v>1.78</v>
      </c>
      <c r="S390" s="48">
        <v>1080</v>
      </c>
      <c r="T390" s="48">
        <v>1920</v>
      </c>
      <c r="U390" s="48">
        <v>2.1</v>
      </c>
      <c r="V390" s="48">
        <v>8567</v>
      </c>
      <c r="W390" s="48">
        <v>60</v>
      </c>
      <c r="X390" s="48">
        <v>0.3</v>
      </c>
      <c r="Y390" s="46" t="s">
        <v>83</v>
      </c>
      <c r="Z390" s="46" t="s">
        <v>83</v>
      </c>
      <c r="AA390" s="46"/>
      <c r="AB390" s="46"/>
      <c r="AC390" s="46" t="s">
        <v>81</v>
      </c>
      <c r="AD390" s="46" t="s">
        <v>81</v>
      </c>
      <c r="AE390" s="46" t="s">
        <v>655</v>
      </c>
      <c r="AF390" s="46" t="s">
        <v>83</v>
      </c>
      <c r="AG390" s="46" t="s">
        <v>83</v>
      </c>
      <c r="AH390" s="46"/>
      <c r="AI390" s="46" t="s">
        <v>83</v>
      </c>
      <c r="AJ390" s="46" t="s">
        <v>83</v>
      </c>
      <c r="AK390" s="46" t="s">
        <v>84</v>
      </c>
      <c r="AL390" s="46" t="s">
        <v>83</v>
      </c>
      <c r="AM390" s="46" t="s">
        <v>83</v>
      </c>
      <c r="AN390" s="46" t="s">
        <v>83</v>
      </c>
      <c r="AO390" s="46" t="s">
        <v>83</v>
      </c>
      <c r="AP390" s="46" t="s">
        <v>91</v>
      </c>
      <c r="AQ390" s="46"/>
      <c r="AR390" s="46" t="s">
        <v>81</v>
      </c>
      <c r="AS390" s="46" t="s">
        <v>86</v>
      </c>
      <c r="AT390" s="46"/>
      <c r="AU390" s="48">
        <v>5</v>
      </c>
      <c r="AV390" s="46" t="s">
        <v>81</v>
      </c>
      <c r="AW390" s="46" t="s">
        <v>81</v>
      </c>
      <c r="AX390" s="48">
        <v>250</v>
      </c>
      <c r="AY390" s="48">
        <v>266</v>
      </c>
      <c r="AZ390" s="48">
        <v>233</v>
      </c>
      <c r="BA390" s="48">
        <v>200</v>
      </c>
      <c r="BB390" s="46"/>
      <c r="BC390" s="46"/>
      <c r="BD390" s="48">
        <v>13.61</v>
      </c>
      <c r="BE390" s="46"/>
      <c r="BF390" s="48">
        <v>1.7</v>
      </c>
      <c r="BG390" s="48">
        <v>0</v>
      </c>
      <c r="BH390" s="46"/>
      <c r="BI390" s="48">
        <v>0.2</v>
      </c>
      <c r="BJ390" s="48">
        <v>51.41</v>
      </c>
      <c r="BK390" s="48">
        <v>51.41</v>
      </c>
      <c r="BL390" s="48">
        <v>54.12</v>
      </c>
      <c r="BM390" s="46"/>
      <c r="BN390" s="46"/>
      <c r="BO390" s="48">
        <v>0.28999999999999998</v>
      </c>
      <c r="BP390" s="48">
        <v>1.81</v>
      </c>
      <c r="BQ390" s="48">
        <v>0</v>
      </c>
      <c r="BR390" s="48">
        <v>13.92</v>
      </c>
      <c r="BS390" s="48">
        <v>52.98</v>
      </c>
      <c r="BT390" s="46"/>
      <c r="BU390" s="48">
        <v>0</v>
      </c>
      <c r="BV390" s="39">
        <v>499</v>
      </c>
      <c r="BW390" s="39">
        <f t="shared" si="36"/>
        <v>3</v>
      </c>
      <c r="BX390" s="39">
        <f>IF(COUNTIF($C$2:C390,C390)=1,1,0)</f>
        <v>1</v>
      </c>
      <c r="BY390" s="39">
        <f t="shared" si="37"/>
        <v>0</v>
      </c>
      <c r="BZ390" s="39" t="b">
        <f t="shared" si="38"/>
        <v>0</v>
      </c>
      <c r="CA390" s="39" t="b">
        <f t="array" ref="CA390">ISNUMBER(SEARCH("Touch Screen",$AI390))</f>
        <v>0</v>
      </c>
      <c r="CB390" s="39" t="b">
        <f t="array" ref="CB390">ISNUMBER(SEARCH("Occupancy Sensor",$AI390))</f>
        <v>0</v>
      </c>
      <c r="CC390" s="39" t="b">
        <f t="array" ref="CC390">ISNUMBER(SEARCH("Full Network Connectivity",$AI390))</f>
        <v>0</v>
      </c>
      <c r="CD390" s="49">
        <f t="shared" si="39"/>
        <v>51.408059999999992</v>
      </c>
      <c r="CE390" s="50">
        <f t="shared" si="41"/>
        <v>2.1</v>
      </c>
      <c r="CF390" s="39">
        <f t="shared" si="40"/>
        <v>3</v>
      </c>
      <c r="CG390" s="49">
        <f>IF($BW390=1,($Q390*'2. Monitor Criteria'!$C$4)+('2. Monitor Criteria'!$D$4*'1. Data'!$CE390)+'2. Monitor Criteria'!$C$6,IF('1. Data'!$BW390=2,($Q390*'2. Monitor Criteria'!$C$4)+('2. Monitor Criteria'!$D$4*'1. Data'!$CE390)+'2. Monitor Criteria'!$D$6,IF('1. Data'!$BW390=5,($Q390*'2. Monitor Criteria'!$C$4)+('2. Monitor Criteria'!$D$4*'1. Data'!$CE390)+'2. Monitor Criteria'!$F$6,($Q390*'2. Monitor Criteria'!$C$4)+('2. Monitor Criteria'!$D$4*'1. Data'!$CE390)+'2. Monitor Criteria'!$E$6)))</f>
        <v>46.629919999999998</v>
      </c>
      <c r="CH390" s="51">
        <f>CD390-('2. Monitor Criteria'!$D$4*CE390)</f>
        <v>43.029059999999987</v>
      </c>
      <c r="CI390" s="49">
        <f>IF($BY390=0,CH390,IF($BY390=1,CH390-('2. Monitor Criteria'!$B$10*'1. Data'!CG390),CH390-('2. Monitor Criteria'!$C$10*'1. Data'!CG390)))</f>
        <v>43.029059999999987</v>
      </c>
      <c r="CJ390" s="51">
        <f>IF($CA390=TRUE,CI390-(CG390*'2. Monitor Criteria'!$E$10),CI390)</f>
        <v>43.029059999999987</v>
      </c>
      <c r="CK390" s="51">
        <f>IF($BZ390=TRUE,CJ390-('1. Data'!CG390*'2. Monitor Criteria'!$D$10),CJ390)</f>
        <v>43.029059999999987</v>
      </c>
    </row>
    <row r="391" spans="1:89" s="39" customFormat="1" ht="15.75" customHeight="1" x14ac:dyDescent="0.2">
      <c r="A391" s="39">
        <v>500</v>
      </c>
      <c r="B391" s="46" t="s">
        <v>593</v>
      </c>
      <c r="C391" s="46" t="s">
        <v>1256</v>
      </c>
      <c r="D391" s="47">
        <v>42923</v>
      </c>
      <c r="E391" s="46" t="s">
        <v>74</v>
      </c>
      <c r="F391" s="46"/>
      <c r="G391" s="46" t="s">
        <v>1309</v>
      </c>
      <c r="H391" s="46" t="s">
        <v>75</v>
      </c>
      <c r="I391" s="46" t="s">
        <v>88</v>
      </c>
      <c r="J391" s="46"/>
      <c r="K391" s="46" t="s">
        <v>77</v>
      </c>
      <c r="L391" s="46"/>
      <c r="M391" s="48">
        <v>1000</v>
      </c>
      <c r="N391" s="48">
        <v>13.2</v>
      </c>
      <c r="O391" s="48">
        <v>23.5</v>
      </c>
      <c r="P391" s="48">
        <v>27</v>
      </c>
      <c r="Q391" s="48">
        <v>311.5</v>
      </c>
      <c r="R391" s="48">
        <v>1.78</v>
      </c>
      <c r="S391" s="48">
        <v>1440</v>
      </c>
      <c r="T391" s="48">
        <v>2560</v>
      </c>
      <c r="U391" s="48">
        <v>3.7</v>
      </c>
      <c r="V391" s="48">
        <v>11834</v>
      </c>
      <c r="W391" s="48">
        <v>60</v>
      </c>
      <c r="X391" s="48">
        <v>0.4</v>
      </c>
      <c r="Y391" s="46" t="s">
        <v>83</v>
      </c>
      <c r="Z391" s="46" t="s">
        <v>83</v>
      </c>
      <c r="AA391" s="46"/>
      <c r="AB391" s="46"/>
      <c r="AC391" s="46" t="s">
        <v>81</v>
      </c>
      <c r="AD391" s="46" t="s">
        <v>81</v>
      </c>
      <c r="AE391" s="46" t="s">
        <v>239</v>
      </c>
      <c r="AF391" s="46"/>
      <c r="AG391" s="46" t="s">
        <v>83</v>
      </c>
      <c r="AH391" s="46"/>
      <c r="AI391" s="46" t="s">
        <v>83</v>
      </c>
      <c r="AJ391" s="46" t="s">
        <v>83</v>
      </c>
      <c r="AK391" s="46" t="s">
        <v>84</v>
      </c>
      <c r="AL391" s="46"/>
      <c r="AM391" s="46" t="s">
        <v>83</v>
      </c>
      <c r="AN391" s="46" t="s">
        <v>83</v>
      </c>
      <c r="AO391" s="46" t="s">
        <v>83</v>
      </c>
      <c r="AP391" s="46" t="s">
        <v>91</v>
      </c>
      <c r="AQ391" s="46"/>
      <c r="AR391" s="46" t="s">
        <v>81</v>
      </c>
      <c r="AS391" s="46" t="s">
        <v>86</v>
      </c>
      <c r="AT391" s="46"/>
      <c r="AU391" s="48">
        <v>5</v>
      </c>
      <c r="AV391" s="46" t="s">
        <v>81</v>
      </c>
      <c r="AW391" s="46" t="s">
        <v>81</v>
      </c>
      <c r="AX391" s="48">
        <v>350</v>
      </c>
      <c r="AY391" s="48">
        <v>363.9</v>
      </c>
      <c r="AZ391" s="48">
        <v>284.60000000000002</v>
      </c>
      <c r="BA391" s="48">
        <v>200</v>
      </c>
      <c r="BB391" s="46"/>
      <c r="BC391" s="46"/>
      <c r="BD391" s="48">
        <v>19.28</v>
      </c>
      <c r="BE391" s="46"/>
      <c r="BF391" s="48">
        <v>0.28000000000000003</v>
      </c>
      <c r="BG391" s="48">
        <v>0</v>
      </c>
      <c r="BH391" s="46"/>
      <c r="BI391" s="48">
        <v>0.19</v>
      </c>
      <c r="BJ391" s="48">
        <v>60.71</v>
      </c>
      <c r="BK391" s="48">
        <v>60.71</v>
      </c>
      <c r="BL391" s="48">
        <v>73.900000000000006</v>
      </c>
      <c r="BM391" s="46"/>
      <c r="BN391" s="46"/>
      <c r="BO391" s="48">
        <v>0.22</v>
      </c>
      <c r="BP391" s="48">
        <v>0.32</v>
      </c>
      <c r="BQ391" s="48">
        <v>0</v>
      </c>
      <c r="BR391" s="48">
        <v>21.28</v>
      </c>
      <c r="BS391" s="48">
        <v>67.069999999999993</v>
      </c>
      <c r="BT391" s="46"/>
      <c r="BU391" s="48">
        <v>0</v>
      </c>
      <c r="BV391" s="39">
        <v>500</v>
      </c>
      <c r="BW391" s="39">
        <f t="shared" si="36"/>
        <v>4</v>
      </c>
      <c r="BX391" s="39">
        <f>IF(COUNTIF($C$2:C391,C391)=1,1,0)</f>
        <v>1</v>
      </c>
      <c r="BY391" s="39">
        <f t="shared" si="37"/>
        <v>0</v>
      </c>
      <c r="BZ391" s="39" t="b">
        <f t="shared" si="38"/>
        <v>0</v>
      </c>
      <c r="CA391" s="39" t="b">
        <f t="array" ref="CA391">ISNUMBER(SEARCH("Touch Screen",$AI391))</f>
        <v>0</v>
      </c>
      <c r="CB391" s="39" t="b">
        <f t="array" ref="CB391">ISNUMBER(SEARCH("Occupancy Sensor",$AI391))</f>
        <v>0</v>
      </c>
      <c r="CC391" s="39" t="b">
        <f t="array" ref="CC391">ISNUMBER(SEARCH("Full Network Connectivity",$AI391))</f>
        <v>0</v>
      </c>
      <c r="CD391" s="49">
        <f t="shared" si="39"/>
        <v>60.706800000000001</v>
      </c>
      <c r="CE391" s="50">
        <f t="shared" si="41"/>
        <v>3.7</v>
      </c>
      <c r="CF391" s="39">
        <f t="shared" si="40"/>
        <v>4</v>
      </c>
      <c r="CG391" s="49">
        <f>IF($BW391=1,($Q391*'2. Monitor Criteria'!$C$4)+('2. Monitor Criteria'!$D$4*'1. Data'!$CE391)+'2. Monitor Criteria'!$C$6,IF('1. Data'!$BW391=2,($Q391*'2. Monitor Criteria'!$C$4)+('2. Monitor Criteria'!$D$4*'1. Data'!$CE391)+'2. Monitor Criteria'!$D$6,IF('1. Data'!$BW391=5,($Q391*'2. Monitor Criteria'!$C$4)+('2. Monitor Criteria'!$D$4*'1. Data'!$CE391)+'2. Monitor Criteria'!$F$6,($Q391*'2. Monitor Criteria'!$C$4)+('2. Monitor Criteria'!$D$4*'1. Data'!$CE391)+'2. Monitor Criteria'!$E$6)))</f>
        <v>61.557500000000005</v>
      </c>
      <c r="CH391" s="51">
        <f>CD391-('2. Monitor Criteria'!$D$4*CE391)</f>
        <v>45.943799999999996</v>
      </c>
      <c r="CI391" s="49">
        <f>IF($BY391=0,CH391,IF($BY391=1,CH391-('2. Monitor Criteria'!$B$10*'1. Data'!CG391),CH391-('2. Monitor Criteria'!$C$10*'1. Data'!CG391)))</f>
        <v>45.943799999999996</v>
      </c>
      <c r="CJ391" s="51">
        <f>IF($CA391=TRUE,CI391-(CG391*'2. Monitor Criteria'!$E$10),CI391)</f>
        <v>45.943799999999996</v>
      </c>
      <c r="CK391" s="51">
        <f>IF($BZ391=TRUE,CJ391-('1. Data'!CG391*'2. Monitor Criteria'!$D$10),CJ391)</f>
        <v>45.943799999999996</v>
      </c>
    </row>
    <row r="392" spans="1:89" s="39" customFormat="1" ht="15.75" customHeight="1" x14ac:dyDescent="0.2">
      <c r="A392" s="39">
        <v>501</v>
      </c>
      <c r="B392" s="46" t="s">
        <v>656</v>
      </c>
      <c r="C392" s="46" t="s">
        <v>657</v>
      </c>
      <c r="D392" s="47">
        <v>42475</v>
      </c>
      <c r="E392" s="46" t="s">
        <v>658</v>
      </c>
      <c r="F392" s="46" t="s">
        <v>103</v>
      </c>
      <c r="G392" s="46" t="s">
        <v>1307</v>
      </c>
      <c r="H392" s="46" t="s">
        <v>75</v>
      </c>
      <c r="I392" s="46" t="s">
        <v>76</v>
      </c>
      <c r="J392" s="46" t="s">
        <v>103</v>
      </c>
      <c r="K392" s="46" t="s">
        <v>77</v>
      </c>
      <c r="L392" s="46" t="s">
        <v>103</v>
      </c>
      <c r="M392" s="48">
        <v>700</v>
      </c>
      <c r="N392" s="48">
        <v>11.8</v>
      </c>
      <c r="O392" s="48">
        <v>14.8</v>
      </c>
      <c r="P392" s="48">
        <v>19</v>
      </c>
      <c r="Q392" s="48">
        <v>174.64</v>
      </c>
      <c r="R392" s="48">
        <v>1.25</v>
      </c>
      <c r="S392" s="48">
        <v>1024</v>
      </c>
      <c r="T392" s="48">
        <v>1280</v>
      </c>
      <c r="U392" s="48">
        <v>1.3</v>
      </c>
      <c r="V392" s="48">
        <v>7505</v>
      </c>
      <c r="W392" s="48">
        <v>60</v>
      </c>
      <c r="X392" s="48">
        <v>33.200000000000003</v>
      </c>
      <c r="Y392" s="46" t="s">
        <v>114</v>
      </c>
      <c r="Z392" s="46" t="s">
        <v>83</v>
      </c>
      <c r="AA392" s="46"/>
      <c r="AB392" s="46"/>
      <c r="AC392" s="46" t="s">
        <v>81</v>
      </c>
      <c r="AD392" s="46" t="s">
        <v>80</v>
      </c>
      <c r="AE392" s="46" t="s">
        <v>210</v>
      </c>
      <c r="AF392" s="46" t="s">
        <v>103</v>
      </c>
      <c r="AG392" s="46" t="s">
        <v>83</v>
      </c>
      <c r="AH392" s="46" t="s">
        <v>103</v>
      </c>
      <c r="AI392" s="46" t="s">
        <v>83</v>
      </c>
      <c r="AJ392" s="46" t="s">
        <v>83</v>
      </c>
      <c r="AK392" s="46" t="s">
        <v>94</v>
      </c>
      <c r="AL392" s="46" t="s">
        <v>103</v>
      </c>
      <c r="AM392" s="46" t="s">
        <v>83</v>
      </c>
      <c r="AN392" s="46" t="s">
        <v>83</v>
      </c>
      <c r="AO392" s="46" t="s">
        <v>83</v>
      </c>
      <c r="AP392" s="46" t="s">
        <v>91</v>
      </c>
      <c r="AQ392" s="46" t="s">
        <v>103</v>
      </c>
      <c r="AR392" s="46" t="s">
        <v>81</v>
      </c>
      <c r="AS392" s="46" t="s">
        <v>86</v>
      </c>
      <c r="AT392" s="46" t="s">
        <v>103</v>
      </c>
      <c r="AU392" s="48">
        <v>4</v>
      </c>
      <c r="AV392" s="46" t="s">
        <v>81</v>
      </c>
      <c r="AW392" s="46" t="s">
        <v>80</v>
      </c>
      <c r="AX392" s="48">
        <v>220</v>
      </c>
      <c r="AY392" s="48">
        <v>244</v>
      </c>
      <c r="AZ392" s="48">
        <v>227</v>
      </c>
      <c r="BA392" s="48">
        <v>200</v>
      </c>
      <c r="BB392" s="46"/>
      <c r="BC392" s="46"/>
      <c r="BD392" s="48">
        <v>11.48</v>
      </c>
      <c r="BE392" s="46"/>
      <c r="BF392" s="48">
        <v>0.24</v>
      </c>
      <c r="BG392" s="48">
        <v>0.3</v>
      </c>
      <c r="BH392" s="46"/>
      <c r="BI392" s="48">
        <v>0.22</v>
      </c>
      <c r="BJ392" s="48">
        <v>36.56</v>
      </c>
      <c r="BK392" s="48">
        <v>41.2</v>
      </c>
      <c r="BL392" s="48">
        <v>44.2</v>
      </c>
      <c r="BM392" s="46"/>
      <c r="BN392" s="46"/>
      <c r="BO392" s="48">
        <v>0.22</v>
      </c>
      <c r="BP392" s="48">
        <v>0.24</v>
      </c>
      <c r="BQ392" s="48">
        <v>0.3</v>
      </c>
      <c r="BR392" s="48">
        <v>11.48</v>
      </c>
      <c r="BS392" s="48">
        <v>36.56</v>
      </c>
      <c r="BT392" s="46"/>
      <c r="BU392" s="48">
        <v>0</v>
      </c>
      <c r="BV392" s="39">
        <v>501</v>
      </c>
      <c r="BW392" s="39">
        <f t="shared" si="36"/>
        <v>2</v>
      </c>
      <c r="BX392" s="39">
        <f>IF(COUNTIF($C$2:C392,C392)=1,1,0)</f>
        <v>1</v>
      </c>
      <c r="BY392" s="39">
        <f t="shared" si="37"/>
        <v>0</v>
      </c>
      <c r="BZ392" s="39" t="b">
        <f t="shared" si="38"/>
        <v>0</v>
      </c>
      <c r="CA392" s="39" t="b">
        <f t="array" ref="CA392">ISNUMBER(SEARCH("Touch Screen",$AI392))</f>
        <v>0</v>
      </c>
      <c r="CB392" s="39" t="b">
        <f t="array" ref="CB392">ISNUMBER(SEARCH("Occupancy Sensor",$AI392))</f>
        <v>0</v>
      </c>
      <c r="CC392" s="39" t="b">
        <f t="array" ref="CC392">ISNUMBER(SEARCH("Full Network Connectivity",$AI392))</f>
        <v>0</v>
      </c>
      <c r="CD392" s="49">
        <f t="shared" si="39"/>
        <v>36.564239999999998</v>
      </c>
      <c r="CE392" s="50">
        <f t="shared" si="41"/>
        <v>1.3</v>
      </c>
      <c r="CF392" s="39">
        <f t="shared" si="40"/>
        <v>1</v>
      </c>
      <c r="CG392" s="49">
        <f>IF($BW392=1,($Q392*'2. Monitor Criteria'!$C$4)+('2. Monitor Criteria'!$D$4*'1. Data'!$CE392)+'2. Monitor Criteria'!$C$6,IF('1. Data'!$BW392=2,($Q392*'2. Monitor Criteria'!$C$4)+('2. Monitor Criteria'!$D$4*'1. Data'!$CE392)+'2. Monitor Criteria'!$D$6,IF('1. Data'!$BW392=5,($Q392*'2. Monitor Criteria'!$C$4)+('2. Monitor Criteria'!$D$4*'1. Data'!$CE392)+'2. Monitor Criteria'!$F$6,($Q392*'2. Monitor Criteria'!$C$4)+('2. Monitor Criteria'!$D$4*'1. Data'!$CE392)+'2. Monitor Criteria'!$E$6)))</f>
        <v>36.677720000000001</v>
      </c>
      <c r="CH392" s="51">
        <f>CD392-('2. Monitor Criteria'!$D$4*CE392)</f>
        <v>31.377239999999997</v>
      </c>
      <c r="CI392" s="49">
        <f>IF($BY392=0,CH392,IF($BY392=1,CH392-('2. Monitor Criteria'!$B$10*'1. Data'!CG392),CH392-('2. Monitor Criteria'!$C$10*'1. Data'!CG392)))</f>
        <v>31.377239999999997</v>
      </c>
      <c r="CJ392" s="51">
        <f>IF($CA392=TRUE,CI392-(CG392*'2. Monitor Criteria'!$E$10),CI392)</f>
        <v>31.377239999999997</v>
      </c>
      <c r="CK392" s="51">
        <f>IF($BZ392=TRUE,CJ392-('1. Data'!CG392*'2. Monitor Criteria'!$D$10),CJ392)</f>
        <v>31.377239999999997</v>
      </c>
    </row>
    <row r="393" spans="1:89" s="39" customFormat="1" ht="15.75" customHeight="1" x14ac:dyDescent="0.2">
      <c r="A393" s="39">
        <v>502</v>
      </c>
      <c r="B393" s="46" t="s">
        <v>656</v>
      </c>
      <c r="C393" s="46" t="s">
        <v>659</v>
      </c>
      <c r="D393" s="47">
        <v>42475</v>
      </c>
      <c r="E393" s="46" t="s">
        <v>74</v>
      </c>
      <c r="F393" s="46" t="s">
        <v>103</v>
      </c>
      <c r="G393" s="46" t="s">
        <v>1307</v>
      </c>
      <c r="H393" s="46" t="s">
        <v>75</v>
      </c>
      <c r="I393" s="46" t="s">
        <v>76</v>
      </c>
      <c r="J393" s="46" t="s">
        <v>103</v>
      </c>
      <c r="K393" s="46" t="s">
        <v>77</v>
      </c>
      <c r="L393" s="46" t="s">
        <v>103</v>
      </c>
      <c r="M393" s="48">
        <v>700</v>
      </c>
      <c r="N393" s="48">
        <v>11.8</v>
      </c>
      <c r="O393" s="48">
        <v>14.8</v>
      </c>
      <c r="P393" s="48">
        <v>19</v>
      </c>
      <c r="Q393" s="48">
        <v>174.64</v>
      </c>
      <c r="R393" s="48">
        <v>1.25</v>
      </c>
      <c r="S393" s="48">
        <v>1024</v>
      </c>
      <c r="T393" s="48">
        <v>1280</v>
      </c>
      <c r="U393" s="48">
        <v>1.3</v>
      </c>
      <c r="V393" s="48">
        <v>7505</v>
      </c>
      <c r="W393" s="48">
        <v>60</v>
      </c>
      <c r="X393" s="48">
        <v>33.200000000000003</v>
      </c>
      <c r="Y393" s="46" t="s">
        <v>114</v>
      </c>
      <c r="Z393" s="46" t="s">
        <v>83</v>
      </c>
      <c r="AA393" s="46"/>
      <c r="AB393" s="46"/>
      <c r="AC393" s="46" t="s">
        <v>81</v>
      </c>
      <c r="AD393" s="46" t="s">
        <v>80</v>
      </c>
      <c r="AE393" s="46" t="s">
        <v>93</v>
      </c>
      <c r="AF393" s="46" t="s">
        <v>103</v>
      </c>
      <c r="AG393" s="46" t="s">
        <v>83</v>
      </c>
      <c r="AH393" s="46" t="s">
        <v>103</v>
      </c>
      <c r="AI393" s="46" t="s">
        <v>83</v>
      </c>
      <c r="AJ393" s="46" t="s">
        <v>83</v>
      </c>
      <c r="AK393" s="46" t="s">
        <v>94</v>
      </c>
      <c r="AL393" s="46" t="s">
        <v>103</v>
      </c>
      <c r="AM393" s="46" t="s">
        <v>83</v>
      </c>
      <c r="AN393" s="46" t="s">
        <v>83</v>
      </c>
      <c r="AO393" s="46" t="s">
        <v>83</v>
      </c>
      <c r="AP393" s="46" t="s">
        <v>91</v>
      </c>
      <c r="AQ393" s="46" t="s">
        <v>103</v>
      </c>
      <c r="AR393" s="46" t="s">
        <v>81</v>
      </c>
      <c r="AS393" s="46" t="s">
        <v>86</v>
      </c>
      <c r="AT393" s="46" t="s">
        <v>103</v>
      </c>
      <c r="AU393" s="48">
        <v>4</v>
      </c>
      <c r="AV393" s="46" t="s">
        <v>81</v>
      </c>
      <c r="AW393" s="46" t="s">
        <v>80</v>
      </c>
      <c r="AX393" s="48">
        <v>220</v>
      </c>
      <c r="AY393" s="48">
        <v>244</v>
      </c>
      <c r="AZ393" s="48">
        <v>227</v>
      </c>
      <c r="BA393" s="48">
        <v>200</v>
      </c>
      <c r="BB393" s="46"/>
      <c r="BC393" s="46"/>
      <c r="BD393" s="48">
        <v>11.48</v>
      </c>
      <c r="BE393" s="46"/>
      <c r="BF393" s="48">
        <v>0.24</v>
      </c>
      <c r="BG393" s="48">
        <v>0.3</v>
      </c>
      <c r="BH393" s="46"/>
      <c r="BI393" s="48">
        <v>0.22</v>
      </c>
      <c r="BJ393" s="48">
        <v>36.56</v>
      </c>
      <c r="BK393" s="48">
        <v>41.2</v>
      </c>
      <c r="BL393" s="48">
        <v>44.2</v>
      </c>
      <c r="BM393" s="46"/>
      <c r="BN393" s="46"/>
      <c r="BO393" s="48">
        <v>0.22</v>
      </c>
      <c r="BP393" s="48">
        <v>0.24</v>
      </c>
      <c r="BQ393" s="48">
        <v>0.3</v>
      </c>
      <c r="BR393" s="48">
        <v>11.48</v>
      </c>
      <c r="BS393" s="48">
        <v>36.56</v>
      </c>
      <c r="BT393" s="46"/>
      <c r="BU393" s="48">
        <v>0</v>
      </c>
      <c r="BV393" s="39">
        <v>502</v>
      </c>
      <c r="BW393" s="39">
        <f t="shared" si="36"/>
        <v>2</v>
      </c>
      <c r="BX393" s="39">
        <f>IF(COUNTIF($C$2:C393,C393)=1,1,0)</f>
        <v>1</v>
      </c>
      <c r="BY393" s="39">
        <f t="shared" si="37"/>
        <v>0</v>
      </c>
      <c r="BZ393" s="39" t="b">
        <f t="shared" si="38"/>
        <v>0</v>
      </c>
      <c r="CA393" s="39" t="b">
        <f t="array" ref="CA393">ISNUMBER(SEARCH("Touch Screen",$AI393))</f>
        <v>0</v>
      </c>
      <c r="CB393" s="39" t="b">
        <f t="array" ref="CB393">ISNUMBER(SEARCH("Occupancy Sensor",$AI393))</f>
        <v>0</v>
      </c>
      <c r="CC393" s="39" t="b">
        <f t="array" ref="CC393">ISNUMBER(SEARCH("Full Network Connectivity",$AI393))</f>
        <v>0</v>
      </c>
      <c r="CD393" s="49">
        <f t="shared" si="39"/>
        <v>36.564239999999998</v>
      </c>
      <c r="CE393" s="50">
        <f t="shared" si="41"/>
        <v>1.3</v>
      </c>
      <c r="CF393" s="39">
        <f t="shared" si="40"/>
        <v>1</v>
      </c>
      <c r="CG393" s="49">
        <f>IF($BW393=1,($Q393*'2. Monitor Criteria'!$C$4)+('2. Monitor Criteria'!$D$4*'1. Data'!$CE393)+'2. Monitor Criteria'!$C$6,IF('1. Data'!$BW393=2,($Q393*'2. Monitor Criteria'!$C$4)+('2. Monitor Criteria'!$D$4*'1. Data'!$CE393)+'2. Monitor Criteria'!$D$6,IF('1. Data'!$BW393=5,($Q393*'2. Monitor Criteria'!$C$4)+('2. Monitor Criteria'!$D$4*'1. Data'!$CE393)+'2. Monitor Criteria'!$F$6,($Q393*'2. Monitor Criteria'!$C$4)+('2. Monitor Criteria'!$D$4*'1. Data'!$CE393)+'2. Monitor Criteria'!$E$6)))</f>
        <v>36.677720000000001</v>
      </c>
      <c r="CH393" s="51">
        <f>CD393-('2. Monitor Criteria'!$D$4*CE393)</f>
        <v>31.377239999999997</v>
      </c>
      <c r="CI393" s="49">
        <f>IF($BY393=0,CH393,IF($BY393=1,CH393-('2. Monitor Criteria'!$B$10*'1. Data'!CG393),CH393-('2. Monitor Criteria'!$C$10*'1. Data'!CG393)))</f>
        <v>31.377239999999997</v>
      </c>
      <c r="CJ393" s="51">
        <f>IF($CA393=TRUE,CI393-(CG393*'2. Monitor Criteria'!$E$10),CI393)</f>
        <v>31.377239999999997</v>
      </c>
      <c r="CK393" s="51">
        <f>IF($BZ393=TRUE,CJ393-('1. Data'!CG393*'2. Monitor Criteria'!$D$10),CJ393)</f>
        <v>31.377239999999997</v>
      </c>
    </row>
    <row r="394" spans="1:89" s="39" customFormat="1" ht="15.75" customHeight="1" x14ac:dyDescent="0.2">
      <c r="A394" s="39">
        <v>503</v>
      </c>
      <c r="B394" s="46" t="s">
        <v>656</v>
      </c>
      <c r="C394" s="46" t="s">
        <v>660</v>
      </c>
      <c r="D394" s="47">
        <v>42684</v>
      </c>
      <c r="E394" s="46" t="s">
        <v>74</v>
      </c>
      <c r="F394" s="46" t="s">
        <v>103</v>
      </c>
      <c r="G394" s="46" t="s">
        <v>1307</v>
      </c>
      <c r="H394" s="46" t="s">
        <v>75</v>
      </c>
      <c r="I394" s="46" t="s">
        <v>88</v>
      </c>
      <c r="J394" s="46" t="s">
        <v>103</v>
      </c>
      <c r="K394" s="46" t="s">
        <v>77</v>
      </c>
      <c r="L394" s="46" t="s">
        <v>103</v>
      </c>
      <c r="M394" s="48">
        <v>1000</v>
      </c>
      <c r="N394" s="48">
        <v>9.3000000000000007</v>
      </c>
      <c r="O394" s="48">
        <v>17.100000000000001</v>
      </c>
      <c r="P394" s="48">
        <v>19.5</v>
      </c>
      <c r="Q394" s="48">
        <v>159</v>
      </c>
      <c r="R394" s="48">
        <v>1.78</v>
      </c>
      <c r="S394" s="48">
        <v>900</v>
      </c>
      <c r="T394" s="48">
        <v>1600</v>
      </c>
      <c r="U394" s="48">
        <v>1.4</v>
      </c>
      <c r="V394" s="48">
        <v>9056</v>
      </c>
      <c r="W394" s="48">
        <v>60</v>
      </c>
      <c r="X394" s="48">
        <v>34.4</v>
      </c>
      <c r="Y394" s="46" t="s">
        <v>114</v>
      </c>
      <c r="Z394" s="46" t="s">
        <v>83</v>
      </c>
      <c r="AA394" s="46"/>
      <c r="AB394" s="46"/>
      <c r="AC394" s="46" t="s">
        <v>81</v>
      </c>
      <c r="AD394" s="46" t="s">
        <v>80</v>
      </c>
      <c r="AE394" s="46" t="s">
        <v>93</v>
      </c>
      <c r="AF394" s="46" t="s">
        <v>103</v>
      </c>
      <c r="AG394" s="46" t="s">
        <v>83</v>
      </c>
      <c r="AH394" s="46" t="s">
        <v>103</v>
      </c>
      <c r="AI394" s="46" t="s">
        <v>83</v>
      </c>
      <c r="AJ394" s="46" t="s">
        <v>83</v>
      </c>
      <c r="AK394" s="46" t="s">
        <v>94</v>
      </c>
      <c r="AL394" s="46" t="s">
        <v>103</v>
      </c>
      <c r="AM394" s="46" t="s">
        <v>83</v>
      </c>
      <c r="AN394" s="46" t="s">
        <v>83</v>
      </c>
      <c r="AO394" s="46" t="s">
        <v>83</v>
      </c>
      <c r="AP394" s="46" t="s">
        <v>91</v>
      </c>
      <c r="AQ394" s="46" t="s">
        <v>103</v>
      </c>
      <c r="AR394" s="46" t="s">
        <v>81</v>
      </c>
      <c r="AS394" s="46" t="s">
        <v>86</v>
      </c>
      <c r="AT394" s="46" t="s">
        <v>103</v>
      </c>
      <c r="AU394" s="48">
        <v>4</v>
      </c>
      <c r="AV394" s="46" t="s">
        <v>81</v>
      </c>
      <c r="AW394" s="46" t="s">
        <v>80</v>
      </c>
      <c r="AX394" s="48">
        <v>230</v>
      </c>
      <c r="AY394" s="48">
        <v>242</v>
      </c>
      <c r="AZ394" s="48">
        <v>239</v>
      </c>
      <c r="BA394" s="48">
        <v>200</v>
      </c>
      <c r="BB394" s="46"/>
      <c r="BC394" s="46"/>
      <c r="BD394" s="48">
        <v>9.76</v>
      </c>
      <c r="BE394" s="46"/>
      <c r="BF394" s="48">
        <v>0.24</v>
      </c>
      <c r="BG394" s="48">
        <v>0.3</v>
      </c>
      <c r="BH394" s="46"/>
      <c r="BI394" s="48">
        <v>0.2</v>
      </c>
      <c r="BJ394" s="48">
        <v>31.29</v>
      </c>
      <c r="BK394" s="48">
        <v>39.729999999999997</v>
      </c>
      <c r="BL394" s="48">
        <v>41.7</v>
      </c>
      <c r="BM394" s="46"/>
      <c r="BN394" s="46"/>
      <c r="BO394" s="48">
        <v>0.2</v>
      </c>
      <c r="BP394" s="48">
        <v>0.24</v>
      </c>
      <c r="BQ394" s="48">
        <v>0.3</v>
      </c>
      <c r="BR394" s="48">
        <v>9.8000000000000007</v>
      </c>
      <c r="BS394" s="48">
        <v>31.43</v>
      </c>
      <c r="BT394" s="46"/>
      <c r="BU394" s="48">
        <v>0</v>
      </c>
      <c r="BV394" s="39">
        <v>503</v>
      </c>
      <c r="BW394" s="39">
        <f t="shared" si="36"/>
        <v>1</v>
      </c>
      <c r="BX394" s="39">
        <f>IF(COUNTIF($C$2:C394,C394)=1,1,0)</f>
        <v>1</v>
      </c>
      <c r="BY394" s="39">
        <f t="shared" si="37"/>
        <v>0</v>
      </c>
      <c r="BZ394" s="39" t="b">
        <f t="shared" si="38"/>
        <v>0</v>
      </c>
      <c r="CA394" s="39" t="b">
        <f t="array" ref="CA394">ISNUMBER(SEARCH("Touch Screen",$AI394))</f>
        <v>0</v>
      </c>
      <c r="CB394" s="39" t="b">
        <f t="array" ref="CB394">ISNUMBER(SEARCH("Occupancy Sensor",$AI394))</f>
        <v>0</v>
      </c>
      <c r="CC394" s="39" t="b">
        <f t="array" ref="CC394">ISNUMBER(SEARCH("Full Network Connectivity",$AI394))</f>
        <v>0</v>
      </c>
      <c r="CD394" s="49">
        <f t="shared" si="39"/>
        <v>31.29072</v>
      </c>
      <c r="CE394" s="50">
        <f t="shared" si="41"/>
        <v>1.4</v>
      </c>
      <c r="CF394" s="39">
        <f t="shared" si="40"/>
        <v>1</v>
      </c>
      <c r="CG394" s="49">
        <f>IF($BW394=1,($Q394*'2. Monitor Criteria'!$C$4)+('2. Monitor Criteria'!$D$4*'1. Data'!$CE394)+'2. Monitor Criteria'!$C$6,IF('1. Data'!$BW394=2,($Q394*'2. Monitor Criteria'!$C$4)+('2. Monitor Criteria'!$D$4*'1. Data'!$CE394)+'2. Monitor Criteria'!$D$6,IF('1. Data'!$BW394=5,($Q394*'2. Monitor Criteria'!$C$4)+('2. Monitor Criteria'!$D$4*'1. Data'!$CE394)+'2. Monitor Criteria'!$F$6,($Q394*'2. Monitor Criteria'!$C$4)+('2. Monitor Criteria'!$D$4*'1. Data'!$CE394)+'2. Monitor Criteria'!$E$6)))</f>
        <v>33.923000000000002</v>
      </c>
      <c r="CH394" s="51">
        <f>CD394-('2. Monitor Criteria'!$D$4*CE394)</f>
        <v>25.704720000000002</v>
      </c>
      <c r="CI394" s="49">
        <f>IF($BY394=0,CH394,IF($BY394=1,CH394-('2. Monitor Criteria'!$B$10*'1. Data'!CG394),CH394-('2. Monitor Criteria'!$C$10*'1. Data'!CG394)))</f>
        <v>25.704720000000002</v>
      </c>
      <c r="CJ394" s="51">
        <f>IF($CA394=TRUE,CI394-(CG394*'2. Monitor Criteria'!$E$10),CI394)</f>
        <v>25.704720000000002</v>
      </c>
      <c r="CK394" s="51">
        <f>IF($BZ394=TRUE,CJ394-('1. Data'!CG394*'2. Monitor Criteria'!$D$10),CJ394)</f>
        <v>25.704720000000002</v>
      </c>
    </row>
    <row r="395" spans="1:89" s="39" customFormat="1" ht="15.75" customHeight="1" x14ac:dyDescent="0.2">
      <c r="A395" s="39">
        <v>504</v>
      </c>
      <c r="B395" s="46" t="s">
        <v>656</v>
      </c>
      <c r="C395" s="46" t="s">
        <v>661</v>
      </c>
      <c r="D395" s="47">
        <v>42475</v>
      </c>
      <c r="E395" s="46" t="s">
        <v>277</v>
      </c>
      <c r="F395" s="46" t="s">
        <v>103</v>
      </c>
      <c r="G395" s="46" t="s">
        <v>1307</v>
      </c>
      <c r="H395" s="46" t="s">
        <v>75</v>
      </c>
      <c r="I395" s="46" t="s">
        <v>76</v>
      </c>
      <c r="J395" s="46" t="s">
        <v>103</v>
      </c>
      <c r="K395" s="46" t="s">
        <v>77</v>
      </c>
      <c r="L395" s="46" t="s">
        <v>103</v>
      </c>
      <c r="M395" s="48">
        <v>700</v>
      </c>
      <c r="N395" s="48">
        <v>10.5</v>
      </c>
      <c r="O395" s="48">
        <v>18.7</v>
      </c>
      <c r="P395" s="48">
        <v>21.5</v>
      </c>
      <c r="Q395" s="48">
        <v>196.35</v>
      </c>
      <c r="R395" s="48">
        <v>1.6</v>
      </c>
      <c r="S395" s="48">
        <v>1080</v>
      </c>
      <c r="T395" s="48">
        <v>1920</v>
      </c>
      <c r="U395" s="48">
        <v>2.1</v>
      </c>
      <c r="V395" s="48">
        <v>10560</v>
      </c>
      <c r="W395" s="48">
        <v>60</v>
      </c>
      <c r="X395" s="48">
        <v>32.700000000000003</v>
      </c>
      <c r="Y395" s="46" t="s">
        <v>114</v>
      </c>
      <c r="Z395" s="46" t="s">
        <v>83</v>
      </c>
      <c r="AA395" s="46"/>
      <c r="AB395" s="46"/>
      <c r="AC395" s="46" t="s">
        <v>81</v>
      </c>
      <c r="AD395" s="46" t="s">
        <v>80</v>
      </c>
      <c r="AE395" s="46" t="s">
        <v>210</v>
      </c>
      <c r="AF395" s="46" t="s">
        <v>103</v>
      </c>
      <c r="AG395" s="46" t="s">
        <v>83</v>
      </c>
      <c r="AH395" s="46" t="s">
        <v>103</v>
      </c>
      <c r="AI395" s="46" t="s">
        <v>83</v>
      </c>
      <c r="AJ395" s="46" t="s">
        <v>83</v>
      </c>
      <c r="AK395" s="46" t="s">
        <v>94</v>
      </c>
      <c r="AL395" s="46" t="s">
        <v>103</v>
      </c>
      <c r="AM395" s="46" t="s">
        <v>83</v>
      </c>
      <c r="AN395" s="46" t="s">
        <v>83</v>
      </c>
      <c r="AO395" s="46" t="s">
        <v>83</v>
      </c>
      <c r="AP395" s="46" t="s">
        <v>91</v>
      </c>
      <c r="AQ395" s="46" t="s">
        <v>103</v>
      </c>
      <c r="AR395" s="46" t="s">
        <v>81</v>
      </c>
      <c r="AS395" s="46" t="s">
        <v>86</v>
      </c>
      <c r="AT395" s="46" t="s">
        <v>103</v>
      </c>
      <c r="AU395" s="48">
        <v>4</v>
      </c>
      <c r="AV395" s="46" t="s">
        <v>81</v>
      </c>
      <c r="AW395" s="46" t="s">
        <v>80</v>
      </c>
      <c r="AX395" s="48">
        <v>230</v>
      </c>
      <c r="AY395" s="48">
        <v>250</v>
      </c>
      <c r="AZ395" s="48">
        <v>248</v>
      </c>
      <c r="BA395" s="48">
        <v>200</v>
      </c>
      <c r="BB395" s="46"/>
      <c r="BC395" s="46"/>
      <c r="BD395" s="48">
        <v>13.99</v>
      </c>
      <c r="BE395" s="46"/>
      <c r="BF395" s="48">
        <v>0.22</v>
      </c>
      <c r="BG395" s="48">
        <v>0.3</v>
      </c>
      <c r="BH395" s="46"/>
      <c r="BI395" s="48">
        <v>0.21</v>
      </c>
      <c r="BJ395" s="48">
        <v>44.14</v>
      </c>
      <c r="BK395" s="48">
        <v>48.12</v>
      </c>
      <c r="BL395" s="48">
        <v>50.5</v>
      </c>
      <c r="BM395" s="46"/>
      <c r="BN395" s="46"/>
      <c r="BO395" s="48">
        <v>0.21</v>
      </c>
      <c r="BP395" s="48">
        <v>0.22</v>
      </c>
      <c r="BQ395" s="48">
        <v>0.3</v>
      </c>
      <c r="BR395" s="48">
        <v>13.98</v>
      </c>
      <c r="BS395" s="48">
        <v>44.11</v>
      </c>
      <c r="BT395" s="46"/>
      <c r="BU395" s="48">
        <v>0</v>
      </c>
      <c r="BV395" s="39">
        <v>504</v>
      </c>
      <c r="BW395" s="39">
        <f t="shared" si="36"/>
        <v>2</v>
      </c>
      <c r="BX395" s="39">
        <f>IF(COUNTIF($C$2:C395,C395)=1,1,0)</f>
        <v>1</v>
      </c>
      <c r="BY395" s="39">
        <f t="shared" si="37"/>
        <v>0</v>
      </c>
      <c r="BZ395" s="39" t="b">
        <f t="shared" si="38"/>
        <v>0</v>
      </c>
      <c r="CA395" s="39" t="b">
        <f t="array" ref="CA395">ISNUMBER(SEARCH("Touch Screen",$AI395))</f>
        <v>0</v>
      </c>
      <c r="CB395" s="39" t="b">
        <f t="array" ref="CB395">ISNUMBER(SEARCH("Occupancy Sensor",$AI395))</f>
        <v>0</v>
      </c>
      <c r="CC395" s="39" t="b">
        <f t="array" ref="CC395">ISNUMBER(SEARCH("Full Network Connectivity",$AI395))</f>
        <v>0</v>
      </c>
      <c r="CD395" s="49">
        <f t="shared" si="39"/>
        <v>44.146019999999993</v>
      </c>
      <c r="CE395" s="50">
        <f t="shared" si="41"/>
        <v>2.1</v>
      </c>
      <c r="CF395" s="39">
        <f t="shared" si="40"/>
        <v>2</v>
      </c>
      <c r="CG395" s="49">
        <f>IF($BW395=1,($Q395*'2. Monitor Criteria'!$C$4)+('2. Monitor Criteria'!$D$4*'1. Data'!$CE395)+'2. Monitor Criteria'!$C$6,IF('1. Data'!$BW395=2,($Q395*'2. Monitor Criteria'!$C$4)+('2. Monitor Criteria'!$D$4*'1. Data'!$CE395)+'2. Monitor Criteria'!$D$6,IF('1. Data'!$BW395=5,($Q395*'2. Monitor Criteria'!$C$4)+('2. Monitor Criteria'!$D$4*'1. Data'!$CE395)+'2. Monitor Criteria'!$F$6,($Q395*'2. Monitor Criteria'!$C$4)+('2. Monitor Criteria'!$D$4*'1. Data'!$CE395)+'2. Monitor Criteria'!$E$6)))</f>
        <v>42.540050000000001</v>
      </c>
      <c r="CH395" s="51">
        <f>CD395-('2. Monitor Criteria'!$D$4*CE395)</f>
        <v>35.767019999999988</v>
      </c>
      <c r="CI395" s="49">
        <f>IF($BY395=0,CH395,IF($BY395=1,CH395-('2. Monitor Criteria'!$B$10*'1. Data'!CG395),CH395-('2. Monitor Criteria'!$C$10*'1. Data'!CG395)))</f>
        <v>35.767019999999988</v>
      </c>
      <c r="CJ395" s="51">
        <f>IF($CA395=TRUE,CI395-(CG395*'2. Monitor Criteria'!$E$10),CI395)</f>
        <v>35.767019999999988</v>
      </c>
      <c r="CK395" s="51">
        <f>IF($BZ395=TRUE,CJ395-('1. Data'!CG395*'2. Monitor Criteria'!$D$10),CJ395)</f>
        <v>35.767019999999988</v>
      </c>
    </row>
    <row r="396" spans="1:89" s="39" customFormat="1" ht="15.75" customHeight="1" x14ac:dyDescent="0.2">
      <c r="A396" s="39">
        <v>505</v>
      </c>
      <c r="B396" s="46" t="s">
        <v>656</v>
      </c>
      <c r="C396" s="46" t="s">
        <v>662</v>
      </c>
      <c r="D396" s="47">
        <v>42475</v>
      </c>
      <c r="E396" s="46" t="s">
        <v>74</v>
      </c>
      <c r="F396" s="46" t="s">
        <v>103</v>
      </c>
      <c r="G396" s="46" t="s">
        <v>1307</v>
      </c>
      <c r="H396" s="46" t="s">
        <v>75</v>
      </c>
      <c r="I396" s="46" t="s">
        <v>76</v>
      </c>
      <c r="J396" s="46" t="s">
        <v>103</v>
      </c>
      <c r="K396" s="46" t="s">
        <v>77</v>
      </c>
      <c r="L396" s="46" t="s">
        <v>103</v>
      </c>
      <c r="M396" s="48">
        <v>700</v>
      </c>
      <c r="N396" s="48">
        <v>10.5</v>
      </c>
      <c r="O396" s="48">
        <v>18.7</v>
      </c>
      <c r="P396" s="48">
        <v>21.5</v>
      </c>
      <c r="Q396" s="48">
        <v>196.35</v>
      </c>
      <c r="R396" s="48">
        <v>1.6</v>
      </c>
      <c r="S396" s="48">
        <v>1080</v>
      </c>
      <c r="T396" s="48">
        <v>1920</v>
      </c>
      <c r="U396" s="48">
        <v>2.1</v>
      </c>
      <c r="V396" s="48">
        <v>10560</v>
      </c>
      <c r="W396" s="48">
        <v>60</v>
      </c>
      <c r="X396" s="48">
        <v>32.700000000000003</v>
      </c>
      <c r="Y396" s="46" t="s">
        <v>114</v>
      </c>
      <c r="Z396" s="46" t="s">
        <v>83</v>
      </c>
      <c r="AA396" s="46"/>
      <c r="AB396" s="46"/>
      <c r="AC396" s="46" t="s">
        <v>81</v>
      </c>
      <c r="AD396" s="46" t="s">
        <v>80</v>
      </c>
      <c r="AE396" s="46" t="s">
        <v>237</v>
      </c>
      <c r="AF396" s="46" t="s">
        <v>103</v>
      </c>
      <c r="AG396" s="46" t="s">
        <v>83</v>
      </c>
      <c r="AH396" s="46" t="s">
        <v>103</v>
      </c>
      <c r="AI396" s="46" t="s">
        <v>83</v>
      </c>
      <c r="AJ396" s="46" t="s">
        <v>83</v>
      </c>
      <c r="AK396" s="46" t="s">
        <v>94</v>
      </c>
      <c r="AL396" s="46" t="s">
        <v>103</v>
      </c>
      <c r="AM396" s="46" t="s">
        <v>83</v>
      </c>
      <c r="AN396" s="46" t="s">
        <v>83</v>
      </c>
      <c r="AO396" s="46" t="s">
        <v>83</v>
      </c>
      <c r="AP396" s="46" t="s">
        <v>91</v>
      </c>
      <c r="AQ396" s="46" t="s">
        <v>103</v>
      </c>
      <c r="AR396" s="46" t="s">
        <v>81</v>
      </c>
      <c r="AS396" s="46" t="s">
        <v>86</v>
      </c>
      <c r="AT396" s="46" t="s">
        <v>103</v>
      </c>
      <c r="AU396" s="48">
        <v>4</v>
      </c>
      <c r="AV396" s="46" t="s">
        <v>81</v>
      </c>
      <c r="AW396" s="46" t="s">
        <v>80</v>
      </c>
      <c r="AX396" s="48">
        <v>230</v>
      </c>
      <c r="AY396" s="48">
        <v>250</v>
      </c>
      <c r="AZ396" s="48">
        <v>248</v>
      </c>
      <c r="BA396" s="48">
        <v>200</v>
      </c>
      <c r="BB396" s="46"/>
      <c r="BC396" s="46"/>
      <c r="BD396" s="48">
        <v>13.99</v>
      </c>
      <c r="BE396" s="46"/>
      <c r="BF396" s="48">
        <v>0.22</v>
      </c>
      <c r="BG396" s="48">
        <v>0.3</v>
      </c>
      <c r="BH396" s="46"/>
      <c r="BI396" s="48">
        <v>0.21</v>
      </c>
      <c r="BJ396" s="48">
        <v>44.14</v>
      </c>
      <c r="BK396" s="48">
        <v>48.12</v>
      </c>
      <c r="BL396" s="48">
        <v>50.5</v>
      </c>
      <c r="BM396" s="46"/>
      <c r="BN396" s="46"/>
      <c r="BO396" s="48">
        <v>0.21</v>
      </c>
      <c r="BP396" s="48">
        <v>0.22</v>
      </c>
      <c r="BQ396" s="48">
        <v>0.3</v>
      </c>
      <c r="BR396" s="48">
        <v>13.98</v>
      </c>
      <c r="BS396" s="48">
        <v>44.11</v>
      </c>
      <c r="BT396" s="46"/>
      <c r="BU396" s="48">
        <v>0</v>
      </c>
      <c r="BV396" s="39">
        <v>505</v>
      </c>
      <c r="BW396" s="39">
        <f t="shared" si="36"/>
        <v>2</v>
      </c>
      <c r="BX396" s="39">
        <f>IF(COUNTIF($C$2:C396,C396)=1,1,0)</f>
        <v>1</v>
      </c>
      <c r="BY396" s="39">
        <f t="shared" si="37"/>
        <v>0</v>
      </c>
      <c r="BZ396" s="39" t="b">
        <f t="shared" si="38"/>
        <v>0</v>
      </c>
      <c r="CA396" s="39" t="b">
        <f t="array" ref="CA396">ISNUMBER(SEARCH("Touch Screen",$AI396))</f>
        <v>0</v>
      </c>
      <c r="CB396" s="39" t="b">
        <f t="array" ref="CB396">ISNUMBER(SEARCH("Occupancy Sensor",$AI396))</f>
        <v>0</v>
      </c>
      <c r="CC396" s="39" t="b">
        <f t="array" ref="CC396">ISNUMBER(SEARCH("Full Network Connectivity",$AI396))</f>
        <v>0</v>
      </c>
      <c r="CD396" s="49">
        <f t="shared" si="39"/>
        <v>44.146019999999993</v>
      </c>
      <c r="CE396" s="50">
        <f t="shared" si="41"/>
        <v>2.1</v>
      </c>
      <c r="CF396" s="39">
        <f t="shared" si="40"/>
        <v>2</v>
      </c>
      <c r="CG396" s="49">
        <f>IF($BW396=1,($Q396*'2. Monitor Criteria'!$C$4)+('2. Monitor Criteria'!$D$4*'1. Data'!$CE396)+'2. Monitor Criteria'!$C$6,IF('1. Data'!$BW396=2,($Q396*'2. Monitor Criteria'!$C$4)+('2. Monitor Criteria'!$D$4*'1. Data'!$CE396)+'2. Monitor Criteria'!$D$6,IF('1. Data'!$BW396=5,($Q396*'2. Monitor Criteria'!$C$4)+('2. Monitor Criteria'!$D$4*'1. Data'!$CE396)+'2. Monitor Criteria'!$F$6,($Q396*'2. Monitor Criteria'!$C$4)+('2. Monitor Criteria'!$D$4*'1. Data'!$CE396)+'2. Monitor Criteria'!$E$6)))</f>
        <v>42.540050000000001</v>
      </c>
      <c r="CH396" s="51">
        <f>CD396-('2. Monitor Criteria'!$D$4*CE396)</f>
        <v>35.767019999999988</v>
      </c>
      <c r="CI396" s="49">
        <f>IF($BY396=0,CH396,IF($BY396=1,CH396-('2. Monitor Criteria'!$B$10*'1. Data'!CG396),CH396-('2. Monitor Criteria'!$C$10*'1. Data'!CG396)))</f>
        <v>35.767019999999988</v>
      </c>
      <c r="CJ396" s="51">
        <f>IF($CA396=TRUE,CI396-(CG396*'2. Monitor Criteria'!$E$10),CI396)</f>
        <v>35.767019999999988</v>
      </c>
      <c r="CK396" s="51">
        <f>IF($BZ396=TRUE,CJ396-('1. Data'!CG396*'2. Monitor Criteria'!$D$10),CJ396)</f>
        <v>35.767019999999988</v>
      </c>
    </row>
    <row r="397" spans="1:89" s="39" customFormat="1" ht="15.75" customHeight="1" x14ac:dyDescent="0.2">
      <c r="A397" s="39">
        <v>506</v>
      </c>
      <c r="B397" s="46" t="s">
        <v>656</v>
      </c>
      <c r="C397" s="46" t="s">
        <v>663</v>
      </c>
      <c r="D397" s="47">
        <v>42475</v>
      </c>
      <c r="E397" s="46" t="s">
        <v>74</v>
      </c>
      <c r="F397" s="46" t="s">
        <v>103</v>
      </c>
      <c r="G397" s="46" t="s">
        <v>1307</v>
      </c>
      <c r="H397" s="46" t="s">
        <v>75</v>
      </c>
      <c r="I397" s="46" t="s">
        <v>88</v>
      </c>
      <c r="J397" s="46" t="s">
        <v>103</v>
      </c>
      <c r="K397" s="46" t="s">
        <v>77</v>
      </c>
      <c r="L397" s="46" t="s">
        <v>103</v>
      </c>
      <c r="M397" s="48">
        <v>700</v>
      </c>
      <c r="N397" s="48">
        <v>11.7</v>
      </c>
      <c r="O397" s="48">
        <v>18.7</v>
      </c>
      <c r="P397" s="48">
        <v>22</v>
      </c>
      <c r="Q397" s="48">
        <v>218.79</v>
      </c>
      <c r="R397" s="48">
        <v>1.6</v>
      </c>
      <c r="S397" s="48">
        <v>1050</v>
      </c>
      <c r="T397" s="48">
        <v>1680</v>
      </c>
      <c r="U397" s="48">
        <v>1.7</v>
      </c>
      <c r="V397" s="48">
        <v>8063</v>
      </c>
      <c r="W397" s="48">
        <v>60</v>
      </c>
      <c r="X397" s="48">
        <v>34.6</v>
      </c>
      <c r="Y397" s="46" t="s">
        <v>114</v>
      </c>
      <c r="Z397" s="46" t="s">
        <v>83</v>
      </c>
      <c r="AA397" s="46"/>
      <c r="AB397" s="46"/>
      <c r="AC397" s="46" t="s">
        <v>81</v>
      </c>
      <c r="AD397" s="46" t="s">
        <v>80</v>
      </c>
      <c r="AE397" s="46" t="s">
        <v>93</v>
      </c>
      <c r="AF397" s="46" t="s">
        <v>103</v>
      </c>
      <c r="AG397" s="46" t="s">
        <v>83</v>
      </c>
      <c r="AH397" s="46" t="s">
        <v>103</v>
      </c>
      <c r="AI397" s="46" t="s">
        <v>83</v>
      </c>
      <c r="AJ397" s="46" t="s">
        <v>83</v>
      </c>
      <c r="AK397" s="46" t="s">
        <v>94</v>
      </c>
      <c r="AL397" s="46" t="s">
        <v>103</v>
      </c>
      <c r="AM397" s="46" t="s">
        <v>83</v>
      </c>
      <c r="AN397" s="46" t="s">
        <v>83</v>
      </c>
      <c r="AO397" s="46" t="s">
        <v>83</v>
      </c>
      <c r="AP397" s="46" t="s">
        <v>91</v>
      </c>
      <c r="AQ397" s="46" t="s">
        <v>103</v>
      </c>
      <c r="AR397" s="46" t="s">
        <v>81</v>
      </c>
      <c r="AS397" s="46" t="s">
        <v>86</v>
      </c>
      <c r="AT397" s="46" t="s">
        <v>103</v>
      </c>
      <c r="AU397" s="48">
        <v>4</v>
      </c>
      <c r="AV397" s="46" t="s">
        <v>81</v>
      </c>
      <c r="AW397" s="46" t="s">
        <v>80</v>
      </c>
      <c r="AX397" s="48">
        <v>235</v>
      </c>
      <c r="AY397" s="48">
        <v>258</v>
      </c>
      <c r="AZ397" s="48">
        <v>256</v>
      </c>
      <c r="BA397" s="48">
        <v>200</v>
      </c>
      <c r="BB397" s="46"/>
      <c r="BC397" s="46"/>
      <c r="BD397" s="48">
        <v>12.85</v>
      </c>
      <c r="BE397" s="46"/>
      <c r="BF397" s="48">
        <v>0.2</v>
      </c>
      <c r="BG397" s="48">
        <v>0.3</v>
      </c>
      <c r="BH397" s="46"/>
      <c r="BI397" s="48">
        <v>0.18</v>
      </c>
      <c r="BJ397" s="48">
        <v>40.54</v>
      </c>
      <c r="BK397" s="48">
        <v>46.32</v>
      </c>
      <c r="BL397" s="48">
        <v>48.7</v>
      </c>
      <c r="BM397" s="46"/>
      <c r="BN397" s="46"/>
      <c r="BO397" s="48">
        <v>0.18</v>
      </c>
      <c r="BP397" s="48">
        <v>0.2</v>
      </c>
      <c r="BQ397" s="48">
        <v>0.3</v>
      </c>
      <c r="BR397" s="48">
        <v>12.86</v>
      </c>
      <c r="BS397" s="48">
        <v>40.56</v>
      </c>
      <c r="BT397" s="46"/>
      <c r="BU397" s="48">
        <v>0</v>
      </c>
      <c r="BV397" s="39">
        <v>506</v>
      </c>
      <c r="BW397" s="39">
        <f t="shared" si="36"/>
        <v>2</v>
      </c>
      <c r="BX397" s="39">
        <f>IF(COUNTIF($C$2:C397,C397)=1,1,0)</f>
        <v>1</v>
      </c>
      <c r="BY397" s="39">
        <f t="shared" si="37"/>
        <v>0</v>
      </c>
      <c r="BZ397" s="39" t="b">
        <f t="shared" si="38"/>
        <v>0</v>
      </c>
      <c r="CA397" s="39" t="b">
        <f t="array" ref="CA397">ISNUMBER(SEARCH("Touch Screen",$AI397))</f>
        <v>0</v>
      </c>
      <c r="CB397" s="39" t="b">
        <f t="array" ref="CB397">ISNUMBER(SEARCH("Occupancy Sensor",$AI397))</f>
        <v>0</v>
      </c>
      <c r="CC397" s="39" t="b">
        <f t="array" ref="CC397">ISNUMBER(SEARCH("Full Network Connectivity",$AI397))</f>
        <v>0</v>
      </c>
      <c r="CD397" s="49">
        <f t="shared" si="39"/>
        <v>40.536899999999996</v>
      </c>
      <c r="CE397" s="50">
        <f t="shared" si="41"/>
        <v>1.7</v>
      </c>
      <c r="CF397" s="39">
        <f t="shared" si="40"/>
        <v>2</v>
      </c>
      <c r="CG397" s="49">
        <f>IF($BW397=1,($Q397*'2. Monitor Criteria'!$C$4)+('2. Monitor Criteria'!$D$4*'1. Data'!$CE397)+'2. Monitor Criteria'!$C$6,IF('1. Data'!$BW397=2,($Q397*'2. Monitor Criteria'!$C$4)+('2. Monitor Criteria'!$D$4*'1. Data'!$CE397)+'2. Monitor Criteria'!$D$6,IF('1. Data'!$BW397=5,($Q397*'2. Monitor Criteria'!$C$4)+('2. Monitor Criteria'!$D$4*'1. Data'!$CE397)+'2. Monitor Criteria'!$F$6,($Q397*'2. Monitor Criteria'!$C$4)+('2. Monitor Criteria'!$D$4*'1. Data'!$CE397)+'2. Monitor Criteria'!$E$6)))</f>
        <v>43.704169999999998</v>
      </c>
      <c r="CH397" s="51">
        <f>CD397-('2. Monitor Criteria'!$D$4*CE397)</f>
        <v>33.753899999999994</v>
      </c>
      <c r="CI397" s="49">
        <f>IF($BY397=0,CH397,IF($BY397=1,CH397-('2. Monitor Criteria'!$B$10*'1. Data'!CG397),CH397-('2. Monitor Criteria'!$C$10*'1. Data'!CG397)))</f>
        <v>33.753899999999994</v>
      </c>
      <c r="CJ397" s="51">
        <f>IF($CA397=TRUE,CI397-(CG397*'2. Monitor Criteria'!$E$10),CI397)</f>
        <v>33.753899999999994</v>
      </c>
      <c r="CK397" s="51">
        <f>IF($BZ397=TRUE,CJ397-('1. Data'!CG397*'2. Monitor Criteria'!$D$10),CJ397)</f>
        <v>33.753899999999994</v>
      </c>
    </row>
    <row r="398" spans="1:89" s="39" customFormat="1" ht="15.75" customHeight="1" x14ac:dyDescent="0.2">
      <c r="A398" s="39">
        <v>508</v>
      </c>
      <c r="B398" s="46" t="s">
        <v>656</v>
      </c>
      <c r="C398" s="46" t="s">
        <v>666</v>
      </c>
      <c r="D398" s="47">
        <v>42588</v>
      </c>
      <c r="E398" s="46" t="s">
        <v>74</v>
      </c>
      <c r="F398" s="46" t="s">
        <v>103</v>
      </c>
      <c r="G398" s="46" t="s">
        <v>1307</v>
      </c>
      <c r="H398" s="46" t="s">
        <v>75</v>
      </c>
      <c r="I398" s="46" t="s">
        <v>76</v>
      </c>
      <c r="J398" s="46" t="s">
        <v>103</v>
      </c>
      <c r="K398" s="46" t="s">
        <v>77</v>
      </c>
      <c r="L398" s="46" t="s">
        <v>103</v>
      </c>
      <c r="M398" s="48">
        <v>700</v>
      </c>
      <c r="N398" s="48">
        <v>10.5</v>
      </c>
      <c r="O398" s="48">
        <v>18.7</v>
      </c>
      <c r="P398" s="48">
        <v>21.5</v>
      </c>
      <c r="Q398" s="48">
        <v>196.35</v>
      </c>
      <c r="R398" s="48">
        <v>1.78</v>
      </c>
      <c r="S398" s="48">
        <v>1080</v>
      </c>
      <c r="T398" s="48">
        <v>1920</v>
      </c>
      <c r="U398" s="48">
        <v>2.1</v>
      </c>
      <c r="V398" s="48">
        <v>10560</v>
      </c>
      <c r="W398" s="48">
        <v>60</v>
      </c>
      <c r="X398" s="48">
        <v>33.1</v>
      </c>
      <c r="Y398" s="46" t="s">
        <v>114</v>
      </c>
      <c r="Z398" s="46" t="s">
        <v>83</v>
      </c>
      <c r="AA398" s="46"/>
      <c r="AB398" s="46"/>
      <c r="AC398" s="46" t="s">
        <v>81</v>
      </c>
      <c r="AD398" s="46" t="s">
        <v>80</v>
      </c>
      <c r="AE398" s="46" t="s">
        <v>105</v>
      </c>
      <c r="AF398" s="46" t="s">
        <v>103</v>
      </c>
      <c r="AG398" s="46" t="s">
        <v>83</v>
      </c>
      <c r="AH398" s="46" t="s">
        <v>103</v>
      </c>
      <c r="AI398" s="46" t="s">
        <v>83</v>
      </c>
      <c r="AJ398" s="46" t="s">
        <v>83</v>
      </c>
      <c r="AK398" s="46" t="s">
        <v>90</v>
      </c>
      <c r="AL398" s="46" t="s">
        <v>103</v>
      </c>
      <c r="AM398" s="46" t="s">
        <v>83</v>
      </c>
      <c r="AN398" s="46" t="s">
        <v>83</v>
      </c>
      <c r="AO398" s="46" t="s">
        <v>83</v>
      </c>
      <c r="AP398" s="46" t="s">
        <v>91</v>
      </c>
      <c r="AQ398" s="46" t="s">
        <v>103</v>
      </c>
      <c r="AR398" s="46" t="s">
        <v>81</v>
      </c>
      <c r="AS398" s="46" t="s">
        <v>86</v>
      </c>
      <c r="AT398" s="46" t="s">
        <v>103</v>
      </c>
      <c r="AU398" s="48">
        <v>4</v>
      </c>
      <c r="AV398" s="46" t="s">
        <v>81</v>
      </c>
      <c r="AW398" s="46" t="s">
        <v>80</v>
      </c>
      <c r="AX398" s="48">
        <v>270</v>
      </c>
      <c r="AY398" s="48">
        <v>282</v>
      </c>
      <c r="AZ398" s="48">
        <v>279</v>
      </c>
      <c r="BA398" s="48">
        <v>200</v>
      </c>
      <c r="BB398" s="46"/>
      <c r="BC398" s="46"/>
      <c r="BD398" s="48">
        <v>13.22</v>
      </c>
      <c r="BE398" s="46"/>
      <c r="BF398" s="48">
        <v>0.25</v>
      </c>
      <c r="BG398" s="48">
        <v>0.3</v>
      </c>
      <c r="BH398" s="46"/>
      <c r="BI398" s="48">
        <v>0.23</v>
      </c>
      <c r="BJ398" s="48">
        <v>41.95</v>
      </c>
      <c r="BK398" s="48">
        <v>48.13</v>
      </c>
      <c r="BL398" s="48">
        <v>50.5</v>
      </c>
      <c r="BM398" s="46"/>
      <c r="BN398" s="46"/>
      <c r="BO398" s="48">
        <v>0.23</v>
      </c>
      <c r="BP398" s="48">
        <v>0.25</v>
      </c>
      <c r="BQ398" s="48">
        <v>0.3</v>
      </c>
      <c r="BR398" s="48">
        <v>13.95</v>
      </c>
      <c r="BS398" s="48">
        <v>44.19</v>
      </c>
      <c r="BT398" s="46"/>
      <c r="BU398" s="48">
        <v>0</v>
      </c>
      <c r="BV398" s="39">
        <v>508</v>
      </c>
      <c r="BW398" s="39">
        <f t="shared" si="36"/>
        <v>2</v>
      </c>
      <c r="BX398" s="39">
        <f>IF(COUNTIF($C$2:C398,C398)=1,1,0)</f>
        <v>1</v>
      </c>
      <c r="BY398" s="39">
        <f t="shared" si="37"/>
        <v>0</v>
      </c>
      <c r="BZ398" s="39" t="b">
        <f t="shared" si="38"/>
        <v>0</v>
      </c>
      <c r="CA398" s="39" t="b">
        <f t="array" ref="CA398">ISNUMBER(SEARCH("Touch Screen",$AI398))</f>
        <v>0</v>
      </c>
      <c r="CB398" s="39" t="b">
        <f t="array" ref="CB398">ISNUMBER(SEARCH("Occupancy Sensor",$AI398))</f>
        <v>0</v>
      </c>
      <c r="CC398" s="39" t="b">
        <f t="array" ref="CC398">ISNUMBER(SEARCH("Full Network Connectivity",$AI398))</f>
        <v>0</v>
      </c>
      <c r="CD398" s="49">
        <f t="shared" si="39"/>
        <v>41.956019999999995</v>
      </c>
      <c r="CE398" s="50">
        <f t="shared" si="41"/>
        <v>2.1</v>
      </c>
      <c r="CF398" s="39">
        <f t="shared" si="40"/>
        <v>2</v>
      </c>
      <c r="CG398" s="49">
        <f>IF($BW398=1,($Q398*'2. Monitor Criteria'!$C$4)+('2. Monitor Criteria'!$D$4*'1. Data'!$CE398)+'2. Monitor Criteria'!$C$6,IF('1. Data'!$BW398=2,($Q398*'2. Monitor Criteria'!$C$4)+('2. Monitor Criteria'!$D$4*'1. Data'!$CE398)+'2. Monitor Criteria'!$D$6,IF('1. Data'!$BW398=5,($Q398*'2. Monitor Criteria'!$C$4)+('2. Monitor Criteria'!$D$4*'1. Data'!$CE398)+'2. Monitor Criteria'!$F$6,($Q398*'2. Monitor Criteria'!$C$4)+('2. Monitor Criteria'!$D$4*'1. Data'!$CE398)+'2. Monitor Criteria'!$E$6)))</f>
        <v>42.540050000000001</v>
      </c>
      <c r="CH398" s="51">
        <f>CD398-('2. Monitor Criteria'!$D$4*CE398)</f>
        <v>33.57701999999999</v>
      </c>
      <c r="CI398" s="49">
        <f>IF($BY398=0,CH398,IF($BY398=1,CH398-('2. Monitor Criteria'!$B$10*'1. Data'!CG398),CH398-('2. Monitor Criteria'!$C$10*'1. Data'!CG398)))</f>
        <v>33.57701999999999</v>
      </c>
      <c r="CJ398" s="51">
        <f>IF($CA398=TRUE,CI398-(CG398*'2. Monitor Criteria'!$E$10),CI398)</f>
        <v>33.57701999999999</v>
      </c>
      <c r="CK398" s="51">
        <f>IF($BZ398=TRUE,CJ398-('1. Data'!CG398*'2. Monitor Criteria'!$D$10),CJ398)</f>
        <v>33.57701999999999</v>
      </c>
    </row>
    <row r="399" spans="1:89" s="39" customFormat="1" ht="15.75" customHeight="1" x14ac:dyDescent="0.2">
      <c r="A399" s="39">
        <v>509</v>
      </c>
      <c r="B399" s="46" t="s">
        <v>656</v>
      </c>
      <c r="C399" s="46" t="s">
        <v>667</v>
      </c>
      <c r="D399" s="47">
        <v>42540</v>
      </c>
      <c r="E399" s="46" t="s">
        <v>74</v>
      </c>
      <c r="F399" s="46" t="s">
        <v>103</v>
      </c>
      <c r="G399" s="46" t="s">
        <v>1307</v>
      </c>
      <c r="H399" s="46" t="s">
        <v>75</v>
      </c>
      <c r="I399" s="46" t="s">
        <v>76</v>
      </c>
      <c r="J399" s="46" t="s">
        <v>103</v>
      </c>
      <c r="K399" s="46" t="s">
        <v>77</v>
      </c>
      <c r="L399" s="46" t="s">
        <v>103</v>
      </c>
      <c r="M399" s="48">
        <v>700</v>
      </c>
      <c r="N399" s="48">
        <v>10.5</v>
      </c>
      <c r="O399" s="48">
        <v>18.8</v>
      </c>
      <c r="P399" s="48">
        <v>21.5</v>
      </c>
      <c r="Q399" s="48">
        <v>198</v>
      </c>
      <c r="R399" s="48">
        <v>1.78</v>
      </c>
      <c r="S399" s="48">
        <v>1080</v>
      </c>
      <c r="T399" s="48">
        <v>1920</v>
      </c>
      <c r="U399" s="48">
        <v>2.1</v>
      </c>
      <c r="V399" s="48">
        <v>10469</v>
      </c>
      <c r="W399" s="48">
        <v>60</v>
      </c>
      <c r="X399" s="48">
        <v>33</v>
      </c>
      <c r="Y399" s="46" t="s">
        <v>114</v>
      </c>
      <c r="Z399" s="46" t="s">
        <v>83</v>
      </c>
      <c r="AA399" s="46"/>
      <c r="AB399" s="46"/>
      <c r="AC399" s="46" t="s">
        <v>80</v>
      </c>
      <c r="AD399" s="46" t="s">
        <v>80</v>
      </c>
      <c r="AE399" s="46" t="s">
        <v>105</v>
      </c>
      <c r="AF399" s="46" t="s">
        <v>103</v>
      </c>
      <c r="AG399" s="46" t="s">
        <v>83</v>
      </c>
      <c r="AH399" s="46" t="s">
        <v>103</v>
      </c>
      <c r="AI399" s="46" t="s">
        <v>83</v>
      </c>
      <c r="AJ399" s="46" t="s">
        <v>83</v>
      </c>
      <c r="AK399" s="46" t="s">
        <v>90</v>
      </c>
      <c r="AL399" s="46" t="s">
        <v>103</v>
      </c>
      <c r="AM399" s="46" t="s">
        <v>83</v>
      </c>
      <c r="AN399" s="46" t="s">
        <v>83</v>
      </c>
      <c r="AO399" s="46" t="s">
        <v>83</v>
      </c>
      <c r="AP399" s="46" t="s">
        <v>91</v>
      </c>
      <c r="AQ399" s="46" t="s">
        <v>103</v>
      </c>
      <c r="AR399" s="46" t="s">
        <v>81</v>
      </c>
      <c r="AS399" s="46" t="s">
        <v>86</v>
      </c>
      <c r="AT399" s="46" t="s">
        <v>103</v>
      </c>
      <c r="AU399" s="48">
        <v>4</v>
      </c>
      <c r="AV399" s="46" t="s">
        <v>81</v>
      </c>
      <c r="AW399" s="46" t="s">
        <v>80</v>
      </c>
      <c r="AX399" s="48">
        <v>230</v>
      </c>
      <c r="AY399" s="48">
        <v>245</v>
      </c>
      <c r="AZ399" s="48">
        <v>240</v>
      </c>
      <c r="BA399" s="48">
        <v>200</v>
      </c>
      <c r="BB399" s="46"/>
      <c r="BC399" s="46"/>
      <c r="BD399" s="48">
        <v>13.56</v>
      </c>
      <c r="BE399" s="46"/>
      <c r="BF399" s="48">
        <v>0.24</v>
      </c>
      <c r="BG399" s="48">
        <v>0.3</v>
      </c>
      <c r="BH399" s="46"/>
      <c r="BI399" s="48">
        <v>0.18</v>
      </c>
      <c r="BJ399" s="48">
        <v>42.94</v>
      </c>
      <c r="BK399" s="48">
        <v>48.13</v>
      </c>
      <c r="BL399" s="48">
        <v>50.6</v>
      </c>
      <c r="BM399" s="46"/>
      <c r="BN399" s="46"/>
      <c r="BO399" s="48">
        <v>0.18</v>
      </c>
      <c r="BP399" s="48">
        <v>0.24</v>
      </c>
      <c r="BQ399" s="48">
        <v>0.3</v>
      </c>
      <c r="BR399" s="48">
        <v>13.65</v>
      </c>
      <c r="BS399" s="48">
        <v>43.22</v>
      </c>
      <c r="BT399" s="46"/>
      <c r="BU399" s="48">
        <v>0</v>
      </c>
      <c r="BV399" s="39">
        <v>509</v>
      </c>
      <c r="BW399" s="39">
        <f t="shared" si="36"/>
        <v>2</v>
      </c>
      <c r="BX399" s="39">
        <f>IF(COUNTIF($C$2:C399,C399)=1,1,0)</f>
        <v>1</v>
      </c>
      <c r="BY399" s="39">
        <f t="shared" si="37"/>
        <v>0</v>
      </c>
      <c r="BZ399" s="39" t="b">
        <f t="shared" si="38"/>
        <v>0</v>
      </c>
      <c r="CA399" s="39" t="b">
        <f t="array" ref="CA399">ISNUMBER(SEARCH("Touch Screen",$AI399))</f>
        <v>0</v>
      </c>
      <c r="CB399" s="39" t="b">
        <f t="array" ref="CB399">ISNUMBER(SEARCH("Occupancy Sensor",$AI399))</f>
        <v>0</v>
      </c>
      <c r="CC399" s="39" t="b">
        <f t="array" ref="CC399">ISNUMBER(SEARCH("Full Network Connectivity",$AI399))</f>
        <v>0</v>
      </c>
      <c r="CD399" s="49">
        <f t="shared" si="39"/>
        <v>42.94151999999999</v>
      </c>
      <c r="CE399" s="50">
        <f t="shared" si="41"/>
        <v>2.1</v>
      </c>
      <c r="CF399" s="39">
        <f t="shared" si="40"/>
        <v>2</v>
      </c>
      <c r="CG399" s="49">
        <f>IF($BW399=1,($Q399*'2. Monitor Criteria'!$C$4)+('2. Monitor Criteria'!$D$4*'1. Data'!$CE399)+'2. Monitor Criteria'!$C$6,IF('1. Data'!$BW399=2,($Q399*'2. Monitor Criteria'!$C$4)+('2. Monitor Criteria'!$D$4*'1. Data'!$CE399)+'2. Monitor Criteria'!$D$6,IF('1. Data'!$BW399=5,($Q399*'2. Monitor Criteria'!$C$4)+('2. Monitor Criteria'!$D$4*'1. Data'!$CE399)+'2. Monitor Criteria'!$F$6,($Q399*'2. Monitor Criteria'!$C$4)+('2. Monitor Criteria'!$D$4*'1. Data'!$CE399)+'2. Monitor Criteria'!$E$6)))</f>
        <v>42.743000000000002</v>
      </c>
      <c r="CH399" s="51">
        <f>CD399-('2. Monitor Criteria'!$D$4*CE399)</f>
        <v>34.562519999999992</v>
      </c>
      <c r="CI399" s="49">
        <f>IF($BY399=0,CH399,IF($BY399=1,CH399-('2. Monitor Criteria'!$B$10*'1. Data'!CG399),CH399-('2. Monitor Criteria'!$C$10*'1. Data'!CG399)))</f>
        <v>34.562519999999992</v>
      </c>
      <c r="CJ399" s="51">
        <f>IF($CA399=TRUE,CI399-(CG399*'2. Monitor Criteria'!$E$10),CI399)</f>
        <v>34.562519999999992</v>
      </c>
      <c r="CK399" s="51">
        <f>IF($BZ399=TRUE,CJ399-('1. Data'!CG399*'2. Monitor Criteria'!$D$10),CJ399)</f>
        <v>34.562519999999992</v>
      </c>
    </row>
    <row r="400" spans="1:89" s="39" customFormat="1" ht="15.75" customHeight="1" x14ac:dyDescent="0.2">
      <c r="A400" s="39">
        <v>510</v>
      </c>
      <c r="B400" s="46" t="s">
        <v>656</v>
      </c>
      <c r="C400" s="46" t="s">
        <v>668</v>
      </c>
      <c r="D400" s="47">
        <v>42526</v>
      </c>
      <c r="E400" s="46" t="s">
        <v>74</v>
      </c>
      <c r="F400" s="46" t="s">
        <v>103</v>
      </c>
      <c r="G400" s="46" t="s">
        <v>1307</v>
      </c>
      <c r="H400" s="46" t="s">
        <v>75</v>
      </c>
      <c r="I400" s="46" t="s">
        <v>76</v>
      </c>
      <c r="J400" s="46" t="s">
        <v>103</v>
      </c>
      <c r="K400" s="46" t="s">
        <v>77</v>
      </c>
      <c r="L400" s="46" t="s">
        <v>103</v>
      </c>
      <c r="M400" s="48">
        <v>600</v>
      </c>
      <c r="N400" s="48">
        <v>11.3</v>
      </c>
      <c r="O400" s="48">
        <v>20</v>
      </c>
      <c r="P400" s="48">
        <v>23</v>
      </c>
      <c r="Q400" s="48">
        <v>226</v>
      </c>
      <c r="R400" s="48">
        <v>1.78</v>
      </c>
      <c r="S400" s="48">
        <v>1080</v>
      </c>
      <c r="T400" s="48">
        <v>1920</v>
      </c>
      <c r="U400" s="48">
        <v>2.1</v>
      </c>
      <c r="V400" s="48">
        <v>9177</v>
      </c>
      <c r="W400" s="48">
        <v>60</v>
      </c>
      <c r="X400" s="48">
        <v>32.700000000000003</v>
      </c>
      <c r="Y400" s="46" t="s">
        <v>114</v>
      </c>
      <c r="Z400" s="46" t="s">
        <v>83</v>
      </c>
      <c r="AA400" s="46"/>
      <c r="AB400" s="46"/>
      <c r="AC400" s="46" t="s">
        <v>81</v>
      </c>
      <c r="AD400" s="46" t="s">
        <v>80</v>
      </c>
      <c r="AE400" s="46" t="s">
        <v>93</v>
      </c>
      <c r="AF400" s="46" t="s">
        <v>103</v>
      </c>
      <c r="AG400" s="46" t="s">
        <v>83</v>
      </c>
      <c r="AH400" s="46" t="s">
        <v>103</v>
      </c>
      <c r="AI400" s="46" t="s">
        <v>83</v>
      </c>
      <c r="AJ400" s="46" t="s">
        <v>83</v>
      </c>
      <c r="AK400" s="46" t="s">
        <v>94</v>
      </c>
      <c r="AL400" s="46" t="s">
        <v>103</v>
      </c>
      <c r="AM400" s="46" t="s">
        <v>83</v>
      </c>
      <c r="AN400" s="46" t="s">
        <v>83</v>
      </c>
      <c r="AO400" s="46" t="s">
        <v>83</v>
      </c>
      <c r="AP400" s="46" t="s">
        <v>91</v>
      </c>
      <c r="AQ400" s="46" t="s">
        <v>103</v>
      </c>
      <c r="AR400" s="46" t="s">
        <v>81</v>
      </c>
      <c r="AS400" s="46" t="s">
        <v>86</v>
      </c>
      <c r="AT400" s="46" t="s">
        <v>103</v>
      </c>
      <c r="AU400" s="48">
        <v>4</v>
      </c>
      <c r="AV400" s="46" t="s">
        <v>81</v>
      </c>
      <c r="AW400" s="46" t="s">
        <v>80</v>
      </c>
      <c r="AX400" s="48">
        <v>250</v>
      </c>
      <c r="AY400" s="48">
        <v>259</v>
      </c>
      <c r="AZ400" s="48">
        <v>257</v>
      </c>
      <c r="BA400" s="48">
        <v>200</v>
      </c>
      <c r="BB400" s="46"/>
      <c r="BC400" s="46"/>
      <c r="BD400" s="48">
        <v>14.06</v>
      </c>
      <c r="BE400" s="46"/>
      <c r="BF400" s="48">
        <v>0.21</v>
      </c>
      <c r="BG400" s="48">
        <v>0.3</v>
      </c>
      <c r="BH400" s="46"/>
      <c r="BI400" s="48">
        <v>0.18</v>
      </c>
      <c r="BJ400" s="48">
        <v>44.3</v>
      </c>
      <c r="BK400" s="48">
        <v>48.34</v>
      </c>
      <c r="BL400" s="48">
        <v>50.8</v>
      </c>
      <c r="BM400" s="46"/>
      <c r="BN400" s="46"/>
      <c r="BO400" s="48">
        <v>0.18</v>
      </c>
      <c r="BP400" s="48">
        <v>0.21</v>
      </c>
      <c r="BQ400" s="48">
        <v>0.3</v>
      </c>
      <c r="BR400" s="48">
        <v>14.51</v>
      </c>
      <c r="BS400" s="48">
        <v>45.68</v>
      </c>
      <c r="BT400" s="46"/>
      <c r="BU400" s="48">
        <v>0</v>
      </c>
      <c r="BV400" s="39">
        <v>510</v>
      </c>
      <c r="BW400" s="39">
        <f t="shared" si="36"/>
        <v>3</v>
      </c>
      <c r="BX400" s="39">
        <f>IF(COUNTIF($C$2:C400,C400)=1,1,0)</f>
        <v>1</v>
      </c>
      <c r="BY400" s="39">
        <f t="shared" si="37"/>
        <v>0</v>
      </c>
      <c r="BZ400" s="39" t="b">
        <f t="shared" si="38"/>
        <v>0</v>
      </c>
      <c r="CA400" s="39" t="b">
        <f t="array" ref="CA400">ISNUMBER(SEARCH("Touch Screen",$AI400))</f>
        <v>0</v>
      </c>
      <c r="CB400" s="39" t="b">
        <f t="array" ref="CB400">ISNUMBER(SEARCH("Occupancy Sensor",$AI400))</f>
        <v>0</v>
      </c>
      <c r="CC400" s="39" t="b">
        <f t="array" ref="CC400">ISNUMBER(SEARCH("Full Network Connectivity",$AI400))</f>
        <v>0</v>
      </c>
      <c r="CD400" s="49">
        <f t="shared" si="39"/>
        <v>44.303699999999999</v>
      </c>
      <c r="CE400" s="50">
        <f t="shared" si="41"/>
        <v>2.1</v>
      </c>
      <c r="CF400" s="39">
        <f t="shared" si="40"/>
        <v>3</v>
      </c>
      <c r="CG400" s="49">
        <f>IF($BW400=1,($Q400*'2. Monitor Criteria'!$C$4)+('2. Monitor Criteria'!$D$4*'1. Data'!$CE400)+'2. Monitor Criteria'!$C$6,IF('1. Data'!$BW400=2,($Q400*'2. Monitor Criteria'!$C$4)+('2. Monitor Criteria'!$D$4*'1. Data'!$CE400)+'2. Monitor Criteria'!$D$6,IF('1. Data'!$BW400=5,($Q400*'2. Monitor Criteria'!$C$4)+('2. Monitor Criteria'!$D$4*'1. Data'!$CE400)+'2. Monitor Criteria'!$F$6,($Q400*'2. Monitor Criteria'!$C$4)+('2. Monitor Criteria'!$D$4*'1. Data'!$CE400)+'2. Monitor Criteria'!$E$6)))</f>
        <v>44.656999999999996</v>
      </c>
      <c r="CH400" s="51">
        <f>CD400-('2. Monitor Criteria'!$D$4*CE400)</f>
        <v>35.924700000000001</v>
      </c>
      <c r="CI400" s="49">
        <f>IF($BY400=0,CH400,IF($BY400=1,CH400-('2. Monitor Criteria'!$B$10*'1. Data'!CG400),CH400-('2. Monitor Criteria'!$C$10*'1. Data'!CG400)))</f>
        <v>35.924700000000001</v>
      </c>
      <c r="CJ400" s="51">
        <f>IF($CA400=TRUE,CI400-(CG400*'2. Monitor Criteria'!$E$10),CI400)</f>
        <v>35.924700000000001</v>
      </c>
      <c r="CK400" s="51">
        <f>IF($BZ400=TRUE,CJ400-('1. Data'!CG400*'2. Monitor Criteria'!$D$10),CJ400)</f>
        <v>35.924700000000001</v>
      </c>
    </row>
    <row r="401" spans="1:89" s="39" customFormat="1" ht="15.75" customHeight="1" x14ac:dyDescent="0.2">
      <c r="A401" s="39">
        <v>511</v>
      </c>
      <c r="B401" s="46" t="s">
        <v>656</v>
      </c>
      <c r="C401" s="46" t="s">
        <v>669</v>
      </c>
      <c r="D401" s="47">
        <v>42588</v>
      </c>
      <c r="E401" s="46" t="s">
        <v>74</v>
      </c>
      <c r="F401" s="46" t="s">
        <v>103</v>
      </c>
      <c r="G401" s="46" t="s">
        <v>1307</v>
      </c>
      <c r="H401" s="46" t="s">
        <v>75</v>
      </c>
      <c r="I401" s="46" t="s">
        <v>76</v>
      </c>
      <c r="J401" s="46" t="s">
        <v>103</v>
      </c>
      <c r="K401" s="46" t="s">
        <v>77</v>
      </c>
      <c r="L401" s="46" t="s">
        <v>103</v>
      </c>
      <c r="M401" s="48">
        <v>700</v>
      </c>
      <c r="N401" s="48">
        <v>11.3</v>
      </c>
      <c r="O401" s="48">
        <v>20</v>
      </c>
      <c r="P401" s="48">
        <v>23</v>
      </c>
      <c r="Q401" s="48">
        <v>226</v>
      </c>
      <c r="R401" s="48">
        <v>1.78</v>
      </c>
      <c r="S401" s="48">
        <v>1080</v>
      </c>
      <c r="T401" s="48">
        <v>1920</v>
      </c>
      <c r="U401" s="48">
        <v>2.1</v>
      </c>
      <c r="V401" s="48">
        <v>9177</v>
      </c>
      <c r="W401" s="48">
        <v>60</v>
      </c>
      <c r="X401" s="48">
        <v>32</v>
      </c>
      <c r="Y401" s="46" t="s">
        <v>114</v>
      </c>
      <c r="Z401" s="46" t="s">
        <v>83</v>
      </c>
      <c r="AA401" s="46"/>
      <c r="AB401" s="46"/>
      <c r="AC401" s="46" t="s">
        <v>80</v>
      </c>
      <c r="AD401" s="46" t="s">
        <v>80</v>
      </c>
      <c r="AE401" s="46" t="s">
        <v>154</v>
      </c>
      <c r="AF401" s="46" t="s">
        <v>103</v>
      </c>
      <c r="AG401" s="46" t="s">
        <v>83</v>
      </c>
      <c r="AH401" s="46" t="s">
        <v>103</v>
      </c>
      <c r="AI401" s="46" t="s">
        <v>83</v>
      </c>
      <c r="AJ401" s="46" t="s">
        <v>83</v>
      </c>
      <c r="AK401" s="46" t="s">
        <v>90</v>
      </c>
      <c r="AL401" s="46" t="s">
        <v>103</v>
      </c>
      <c r="AM401" s="46" t="s">
        <v>83</v>
      </c>
      <c r="AN401" s="46" t="s">
        <v>83</v>
      </c>
      <c r="AO401" s="46" t="s">
        <v>83</v>
      </c>
      <c r="AP401" s="46" t="s">
        <v>91</v>
      </c>
      <c r="AQ401" s="46" t="s">
        <v>103</v>
      </c>
      <c r="AR401" s="46" t="s">
        <v>81</v>
      </c>
      <c r="AS401" s="46" t="s">
        <v>86</v>
      </c>
      <c r="AT401" s="46" t="s">
        <v>103</v>
      </c>
      <c r="AU401" s="48">
        <v>4</v>
      </c>
      <c r="AV401" s="46" t="s">
        <v>81</v>
      </c>
      <c r="AW401" s="46" t="s">
        <v>80</v>
      </c>
      <c r="AX401" s="48">
        <v>250</v>
      </c>
      <c r="AY401" s="48">
        <v>295</v>
      </c>
      <c r="AZ401" s="48">
        <v>259</v>
      </c>
      <c r="BA401" s="48">
        <v>200</v>
      </c>
      <c r="BB401" s="46"/>
      <c r="BC401" s="46"/>
      <c r="BD401" s="48">
        <v>13.03</v>
      </c>
      <c r="BE401" s="46"/>
      <c r="BF401" s="48">
        <v>0.27</v>
      </c>
      <c r="BG401" s="48">
        <v>0.3</v>
      </c>
      <c r="BH401" s="46"/>
      <c r="BI401" s="48">
        <v>0.25</v>
      </c>
      <c r="BJ401" s="48">
        <v>41.49</v>
      </c>
      <c r="BK401" s="48">
        <v>48.34</v>
      </c>
      <c r="BL401" s="48">
        <v>50.8</v>
      </c>
      <c r="BM401" s="46"/>
      <c r="BN401" s="46"/>
      <c r="BO401" s="48">
        <v>0.25</v>
      </c>
      <c r="BP401" s="48">
        <v>0.27</v>
      </c>
      <c r="BQ401" s="48">
        <v>0.3</v>
      </c>
      <c r="BR401" s="48">
        <v>13.03</v>
      </c>
      <c r="BS401" s="48">
        <v>41.49</v>
      </c>
      <c r="BT401" s="46"/>
      <c r="BU401" s="48">
        <v>0</v>
      </c>
      <c r="BV401" s="39">
        <v>511</v>
      </c>
      <c r="BW401" s="39">
        <f t="shared" si="36"/>
        <v>3</v>
      </c>
      <c r="BX401" s="39">
        <f>IF(COUNTIF($C$2:C401,C401)=1,1,0)</f>
        <v>1</v>
      </c>
      <c r="BY401" s="39">
        <f t="shared" si="37"/>
        <v>0</v>
      </c>
      <c r="BZ401" s="39" t="b">
        <f t="shared" si="38"/>
        <v>0</v>
      </c>
      <c r="CA401" s="39" t="b">
        <f t="array" ref="CA401">ISNUMBER(SEARCH("Touch Screen",$AI401))</f>
        <v>0</v>
      </c>
      <c r="CB401" s="39" t="b">
        <f t="array" ref="CB401">ISNUMBER(SEARCH("Occupancy Sensor",$AI401))</f>
        <v>0</v>
      </c>
      <c r="CC401" s="39" t="b">
        <f t="array" ref="CC401">ISNUMBER(SEARCH("Full Network Connectivity",$AI401))</f>
        <v>0</v>
      </c>
      <c r="CD401" s="49">
        <f t="shared" si="39"/>
        <v>41.487359999999995</v>
      </c>
      <c r="CE401" s="50">
        <f t="shared" si="41"/>
        <v>2.1</v>
      </c>
      <c r="CF401" s="39">
        <f t="shared" si="40"/>
        <v>3</v>
      </c>
      <c r="CG401" s="49">
        <f>IF($BW401=1,($Q401*'2. Monitor Criteria'!$C$4)+('2. Monitor Criteria'!$D$4*'1. Data'!$CE401)+'2. Monitor Criteria'!$C$6,IF('1. Data'!$BW401=2,($Q401*'2. Monitor Criteria'!$C$4)+('2. Monitor Criteria'!$D$4*'1. Data'!$CE401)+'2. Monitor Criteria'!$D$6,IF('1. Data'!$BW401=5,($Q401*'2. Monitor Criteria'!$C$4)+('2. Monitor Criteria'!$D$4*'1. Data'!$CE401)+'2. Monitor Criteria'!$F$6,($Q401*'2. Monitor Criteria'!$C$4)+('2. Monitor Criteria'!$D$4*'1. Data'!$CE401)+'2. Monitor Criteria'!$E$6)))</f>
        <v>44.656999999999996</v>
      </c>
      <c r="CH401" s="51">
        <f>CD401-('2. Monitor Criteria'!$D$4*CE401)</f>
        <v>33.10835999999999</v>
      </c>
      <c r="CI401" s="49">
        <f>IF($BY401=0,CH401,IF($BY401=1,CH401-('2. Monitor Criteria'!$B$10*'1. Data'!CG401),CH401-('2. Monitor Criteria'!$C$10*'1. Data'!CG401)))</f>
        <v>33.10835999999999</v>
      </c>
      <c r="CJ401" s="51">
        <f>IF($CA401=TRUE,CI401-(CG401*'2. Monitor Criteria'!$E$10),CI401)</f>
        <v>33.10835999999999</v>
      </c>
      <c r="CK401" s="51">
        <f>IF($BZ401=TRUE,CJ401-('1. Data'!CG401*'2. Monitor Criteria'!$D$10),CJ401)</f>
        <v>33.10835999999999</v>
      </c>
    </row>
    <row r="402" spans="1:89" s="39" customFormat="1" ht="15.75" customHeight="1" x14ac:dyDescent="0.2">
      <c r="A402" s="39">
        <v>512</v>
      </c>
      <c r="B402" s="46" t="s">
        <v>656</v>
      </c>
      <c r="C402" s="46" t="s">
        <v>670</v>
      </c>
      <c r="D402" s="47">
        <v>42719</v>
      </c>
      <c r="E402" s="46" t="s">
        <v>74</v>
      </c>
      <c r="F402" s="46" t="s">
        <v>103</v>
      </c>
      <c r="G402" s="46" t="s">
        <v>1307</v>
      </c>
      <c r="H402" s="46" t="s">
        <v>75</v>
      </c>
      <c r="I402" s="46" t="s">
        <v>76</v>
      </c>
      <c r="J402" s="46" t="s">
        <v>103</v>
      </c>
      <c r="K402" s="46" t="s">
        <v>77</v>
      </c>
      <c r="L402" s="46" t="s">
        <v>103</v>
      </c>
      <c r="M402" s="48">
        <v>700</v>
      </c>
      <c r="N402" s="48">
        <v>11.7</v>
      </c>
      <c r="O402" s="48">
        <v>20.7</v>
      </c>
      <c r="P402" s="48">
        <v>23.8</v>
      </c>
      <c r="Q402" s="48">
        <v>242.19</v>
      </c>
      <c r="R402" s="48">
        <v>1.78</v>
      </c>
      <c r="S402" s="48">
        <v>1080</v>
      </c>
      <c r="T402" s="48">
        <v>1920</v>
      </c>
      <c r="U402" s="48">
        <v>2.1</v>
      </c>
      <c r="V402" s="48">
        <v>8562</v>
      </c>
      <c r="W402" s="48">
        <v>60</v>
      </c>
      <c r="X402" s="48">
        <v>33.4</v>
      </c>
      <c r="Y402" s="46" t="s">
        <v>114</v>
      </c>
      <c r="Z402" s="46" t="s">
        <v>83</v>
      </c>
      <c r="AA402" s="46"/>
      <c r="AB402" s="46"/>
      <c r="AC402" s="46" t="s">
        <v>81</v>
      </c>
      <c r="AD402" s="46" t="s">
        <v>80</v>
      </c>
      <c r="AE402" s="46" t="s">
        <v>237</v>
      </c>
      <c r="AF402" s="46" t="s">
        <v>103</v>
      </c>
      <c r="AG402" s="46" t="s">
        <v>83</v>
      </c>
      <c r="AH402" s="46" t="s">
        <v>103</v>
      </c>
      <c r="AI402" s="46" t="s">
        <v>83</v>
      </c>
      <c r="AJ402" s="46" t="s">
        <v>83</v>
      </c>
      <c r="AK402" s="46" t="s">
        <v>84</v>
      </c>
      <c r="AL402" s="46" t="s">
        <v>103</v>
      </c>
      <c r="AM402" s="46" t="s">
        <v>83</v>
      </c>
      <c r="AN402" s="46" t="s">
        <v>83</v>
      </c>
      <c r="AO402" s="46" t="s">
        <v>83</v>
      </c>
      <c r="AP402" s="46" t="s">
        <v>91</v>
      </c>
      <c r="AQ402" s="46" t="s">
        <v>103</v>
      </c>
      <c r="AR402" s="46" t="s">
        <v>81</v>
      </c>
      <c r="AS402" s="46" t="s">
        <v>86</v>
      </c>
      <c r="AT402" s="46" t="s">
        <v>103</v>
      </c>
      <c r="AU402" s="48">
        <v>4</v>
      </c>
      <c r="AV402" s="46" t="s">
        <v>81</v>
      </c>
      <c r="AW402" s="46" t="s">
        <v>80</v>
      </c>
      <c r="AX402" s="48">
        <v>250</v>
      </c>
      <c r="AY402" s="48">
        <v>279</v>
      </c>
      <c r="AZ402" s="48">
        <v>274</v>
      </c>
      <c r="BA402" s="48">
        <v>200</v>
      </c>
      <c r="BB402" s="46"/>
      <c r="BC402" s="46"/>
      <c r="BD402" s="48">
        <v>14.86</v>
      </c>
      <c r="BE402" s="46"/>
      <c r="BF402" s="48">
        <v>0.21</v>
      </c>
      <c r="BG402" s="48">
        <v>0.5</v>
      </c>
      <c r="BH402" s="46"/>
      <c r="BI402" s="48">
        <v>0.2</v>
      </c>
      <c r="BJ402" s="48">
        <v>46.76</v>
      </c>
      <c r="BK402" s="48">
        <v>52.67</v>
      </c>
      <c r="BL402" s="48">
        <v>54.1</v>
      </c>
      <c r="BM402" s="46"/>
      <c r="BN402" s="46"/>
      <c r="BO402" s="48">
        <v>0.2</v>
      </c>
      <c r="BP402" s="48">
        <v>0.21</v>
      </c>
      <c r="BQ402" s="48">
        <v>0.5</v>
      </c>
      <c r="BR402" s="48">
        <v>14.78</v>
      </c>
      <c r="BS402" s="48">
        <v>46.51</v>
      </c>
      <c r="BT402" s="46"/>
      <c r="BU402" s="48">
        <v>0</v>
      </c>
      <c r="BV402" s="39">
        <v>512</v>
      </c>
      <c r="BW402" s="39">
        <f t="shared" si="36"/>
        <v>3</v>
      </c>
      <c r="BX402" s="39">
        <f>IF(COUNTIF($C$2:C402,C402)=1,1,0)</f>
        <v>1</v>
      </c>
      <c r="BY402" s="39">
        <f t="shared" si="37"/>
        <v>0</v>
      </c>
      <c r="BZ402" s="39" t="b">
        <f t="shared" si="38"/>
        <v>0</v>
      </c>
      <c r="CA402" s="39" t="b">
        <f t="array" ref="CA402">ISNUMBER(SEARCH("Touch Screen",$AI402))</f>
        <v>0</v>
      </c>
      <c r="CB402" s="39" t="b">
        <f t="array" ref="CB402">ISNUMBER(SEARCH("Occupancy Sensor",$AI402))</f>
        <v>0</v>
      </c>
      <c r="CC402" s="39" t="b">
        <f t="array" ref="CC402">ISNUMBER(SEARCH("Full Network Connectivity",$AI402))</f>
        <v>0</v>
      </c>
      <c r="CD402" s="49">
        <f t="shared" si="39"/>
        <v>46.756499999999996</v>
      </c>
      <c r="CE402" s="50">
        <f t="shared" si="41"/>
        <v>2.1</v>
      </c>
      <c r="CF402" s="39">
        <f t="shared" si="40"/>
        <v>3</v>
      </c>
      <c r="CG402" s="49">
        <f>IF($BW402=1,($Q402*'2. Monitor Criteria'!$C$4)+('2. Monitor Criteria'!$D$4*'1. Data'!$CE402)+'2. Monitor Criteria'!$C$6,IF('1. Data'!$BW402=2,($Q402*'2. Monitor Criteria'!$C$4)+('2. Monitor Criteria'!$D$4*'1. Data'!$CE402)+'2. Monitor Criteria'!$D$6,IF('1. Data'!$BW402=5,($Q402*'2. Monitor Criteria'!$C$4)+('2. Monitor Criteria'!$D$4*'1. Data'!$CE402)+'2. Monitor Criteria'!$F$6,($Q402*'2. Monitor Criteria'!$C$4)+('2. Monitor Criteria'!$D$4*'1. Data'!$CE402)+'2. Monitor Criteria'!$E$6)))</f>
        <v>46.64837</v>
      </c>
      <c r="CH402" s="51">
        <f>CD402-('2. Monitor Criteria'!$D$4*CE402)</f>
        <v>38.377499999999998</v>
      </c>
      <c r="CI402" s="49">
        <f>IF($BY402=0,CH402,IF($BY402=1,CH402-('2. Monitor Criteria'!$B$10*'1. Data'!CG402),CH402-('2. Monitor Criteria'!$C$10*'1. Data'!CG402)))</f>
        <v>38.377499999999998</v>
      </c>
      <c r="CJ402" s="51">
        <f>IF($CA402=TRUE,CI402-(CG402*'2. Monitor Criteria'!$E$10),CI402)</f>
        <v>38.377499999999998</v>
      </c>
      <c r="CK402" s="51">
        <f>IF($BZ402=TRUE,CJ402-('1. Data'!CG402*'2. Monitor Criteria'!$D$10),CJ402)</f>
        <v>38.377499999999998</v>
      </c>
    </row>
    <row r="403" spans="1:89" s="39" customFormat="1" ht="15.75" customHeight="1" x14ac:dyDescent="0.2">
      <c r="A403" s="39">
        <v>513</v>
      </c>
      <c r="B403" s="46" t="s">
        <v>656</v>
      </c>
      <c r="C403" s="46" t="s">
        <v>671</v>
      </c>
      <c r="D403" s="47">
        <v>42714</v>
      </c>
      <c r="E403" s="46" t="s">
        <v>74</v>
      </c>
      <c r="F403" s="46" t="s">
        <v>103</v>
      </c>
      <c r="G403" s="46" t="s">
        <v>1307</v>
      </c>
      <c r="H403" s="46" t="s">
        <v>75</v>
      </c>
      <c r="I403" s="46" t="s">
        <v>76</v>
      </c>
      <c r="J403" s="46" t="s">
        <v>103</v>
      </c>
      <c r="K403" s="46" t="s">
        <v>77</v>
      </c>
      <c r="L403" s="46" t="s">
        <v>103</v>
      </c>
      <c r="M403" s="48">
        <v>700</v>
      </c>
      <c r="N403" s="48">
        <v>11.7</v>
      </c>
      <c r="O403" s="48">
        <v>20.7</v>
      </c>
      <c r="P403" s="48">
        <v>23.8</v>
      </c>
      <c r="Q403" s="48">
        <v>242.19</v>
      </c>
      <c r="R403" s="48">
        <v>1.78</v>
      </c>
      <c r="S403" s="48">
        <v>1080</v>
      </c>
      <c r="T403" s="48">
        <v>1920</v>
      </c>
      <c r="U403" s="48">
        <v>2.1</v>
      </c>
      <c r="V403" s="48">
        <v>8562</v>
      </c>
      <c r="W403" s="48">
        <v>60</v>
      </c>
      <c r="X403" s="48">
        <v>33.6</v>
      </c>
      <c r="Y403" s="46" t="s">
        <v>114</v>
      </c>
      <c r="Z403" s="46" t="s">
        <v>83</v>
      </c>
      <c r="AA403" s="46"/>
      <c r="AB403" s="46"/>
      <c r="AC403" s="46" t="s">
        <v>81</v>
      </c>
      <c r="AD403" s="46" t="s">
        <v>80</v>
      </c>
      <c r="AE403" s="46" t="s">
        <v>82</v>
      </c>
      <c r="AF403" s="46" t="s">
        <v>103</v>
      </c>
      <c r="AG403" s="46" t="s">
        <v>83</v>
      </c>
      <c r="AH403" s="46" t="s">
        <v>103</v>
      </c>
      <c r="AI403" s="46" t="s">
        <v>83</v>
      </c>
      <c r="AJ403" s="46" t="s">
        <v>83</v>
      </c>
      <c r="AK403" s="46" t="s">
        <v>84</v>
      </c>
      <c r="AL403" s="46" t="s">
        <v>103</v>
      </c>
      <c r="AM403" s="46" t="s">
        <v>83</v>
      </c>
      <c r="AN403" s="46" t="s">
        <v>83</v>
      </c>
      <c r="AO403" s="46" t="s">
        <v>83</v>
      </c>
      <c r="AP403" s="46" t="s">
        <v>91</v>
      </c>
      <c r="AQ403" s="46" t="s">
        <v>103</v>
      </c>
      <c r="AR403" s="46" t="s">
        <v>81</v>
      </c>
      <c r="AS403" s="46" t="s">
        <v>86</v>
      </c>
      <c r="AT403" s="46" t="s">
        <v>103</v>
      </c>
      <c r="AU403" s="48">
        <v>4</v>
      </c>
      <c r="AV403" s="46" t="s">
        <v>81</v>
      </c>
      <c r="AW403" s="46" t="s">
        <v>80</v>
      </c>
      <c r="AX403" s="48">
        <v>240</v>
      </c>
      <c r="AY403" s="48">
        <v>250</v>
      </c>
      <c r="AZ403" s="48">
        <v>247</v>
      </c>
      <c r="BA403" s="48">
        <v>200</v>
      </c>
      <c r="BB403" s="46"/>
      <c r="BC403" s="46"/>
      <c r="BD403" s="48">
        <v>14.78</v>
      </c>
      <c r="BE403" s="46"/>
      <c r="BF403" s="48">
        <v>0.39</v>
      </c>
      <c r="BG403" s="48">
        <v>0.5</v>
      </c>
      <c r="BH403" s="46"/>
      <c r="BI403" s="48">
        <v>0.01</v>
      </c>
      <c r="BJ403" s="48">
        <v>47.54</v>
      </c>
      <c r="BK403" s="48">
        <v>52.67</v>
      </c>
      <c r="BL403" s="48">
        <v>54.1</v>
      </c>
      <c r="BM403" s="46"/>
      <c r="BN403" s="46"/>
      <c r="BO403" s="48">
        <v>0.01</v>
      </c>
      <c r="BP403" s="48">
        <v>0.4</v>
      </c>
      <c r="BQ403" s="48">
        <v>0.5</v>
      </c>
      <c r="BR403" s="48">
        <v>14.58</v>
      </c>
      <c r="BS403" s="48">
        <v>46.98</v>
      </c>
      <c r="BT403" s="46"/>
      <c r="BU403" s="48">
        <v>0</v>
      </c>
      <c r="BV403" s="39">
        <v>513</v>
      </c>
      <c r="BW403" s="39">
        <f t="shared" si="36"/>
        <v>3</v>
      </c>
      <c r="BX403" s="39">
        <f>IF(COUNTIF($C$2:C403,C403)=1,1,0)</f>
        <v>1</v>
      </c>
      <c r="BY403" s="39">
        <f t="shared" si="37"/>
        <v>0</v>
      </c>
      <c r="BZ403" s="39" t="b">
        <f t="shared" si="38"/>
        <v>0</v>
      </c>
      <c r="CA403" s="39" t="b">
        <f t="array" ref="CA403">ISNUMBER(SEARCH("Touch Screen",$AI403))</f>
        <v>0</v>
      </c>
      <c r="CB403" s="39" t="b">
        <f t="array" ref="CB403">ISNUMBER(SEARCH("Occupancy Sensor",$AI403))</f>
        <v>0</v>
      </c>
      <c r="CC403" s="39" t="b">
        <f t="array" ref="CC403">ISNUMBER(SEARCH("Full Network Connectivity",$AI403))</f>
        <v>0</v>
      </c>
      <c r="CD403" s="49">
        <f t="shared" si="39"/>
        <v>47.536139999999989</v>
      </c>
      <c r="CE403" s="50">
        <f t="shared" si="41"/>
        <v>2.1</v>
      </c>
      <c r="CF403" s="39">
        <f t="shared" si="40"/>
        <v>3</v>
      </c>
      <c r="CG403" s="49">
        <f>IF($BW403=1,($Q403*'2. Monitor Criteria'!$C$4)+('2. Monitor Criteria'!$D$4*'1. Data'!$CE403)+'2. Monitor Criteria'!$C$6,IF('1. Data'!$BW403=2,($Q403*'2. Monitor Criteria'!$C$4)+('2. Monitor Criteria'!$D$4*'1. Data'!$CE403)+'2. Monitor Criteria'!$D$6,IF('1. Data'!$BW403=5,($Q403*'2. Monitor Criteria'!$C$4)+('2. Monitor Criteria'!$D$4*'1. Data'!$CE403)+'2. Monitor Criteria'!$F$6,($Q403*'2. Monitor Criteria'!$C$4)+('2. Monitor Criteria'!$D$4*'1. Data'!$CE403)+'2. Monitor Criteria'!$E$6)))</f>
        <v>46.64837</v>
      </c>
      <c r="CH403" s="51">
        <f>CD403-('2. Monitor Criteria'!$D$4*CE403)</f>
        <v>39.157139999999984</v>
      </c>
      <c r="CI403" s="49">
        <f>IF($BY403=0,CH403,IF($BY403=1,CH403-('2. Monitor Criteria'!$B$10*'1. Data'!CG403),CH403-('2. Monitor Criteria'!$C$10*'1. Data'!CG403)))</f>
        <v>39.157139999999984</v>
      </c>
      <c r="CJ403" s="51">
        <f>IF($CA403=TRUE,CI403-(CG403*'2. Monitor Criteria'!$E$10),CI403)</f>
        <v>39.157139999999984</v>
      </c>
      <c r="CK403" s="51">
        <f>IF($BZ403=TRUE,CJ403-('1. Data'!CG403*'2. Monitor Criteria'!$D$10),CJ403)</f>
        <v>39.157139999999984</v>
      </c>
    </row>
    <row r="404" spans="1:89" s="39" customFormat="1" ht="15.75" customHeight="1" x14ac:dyDescent="0.2">
      <c r="A404" s="39">
        <v>514</v>
      </c>
      <c r="B404" s="46" t="s">
        <v>656</v>
      </c>
      <c r="C404" s="46" t="s">
        <v>672</v>
      </c>
      <c r="D404" s="47">
        <v>42522</v>
      </c>
      <c r="E404" s="46" t="s">
        <v>74</v>
      </c>
      <c r="F404" s="46" t="s">
        <v>103</v>
      </c>
      <c r="G404" s="46" t="s">
        <v>1307</v>
      </c>
      <c r="H404" s="46" t="s">
        <v>75</v>
      </c>
      <c r="I404" s="46" t="s">
        <v>76</v>
      </c>
      <c r="J404" s="46" t="s">
        <v>103</v>
      </c>
      <c r="K404" s="46" t="s">
        <v>77</v>
      </c>
      <c r="L404" s="46" t="s">
        <v>103</v>
      </c>
      <c r="M404" s="48">
        <v>700</v>
      </c>
      <c r="N404" s="48">
        <v>12.8</v>
      </c>
      <c r="O404" s="48">
        <v>20.399999999999999</v>
      </c>
      <c r="P404" s="48">
        <v>24</v>
      </c>
      <c r="Q404" s="48">
        <v>261.12</v>
      </c>
      <c r="R404" s="48">
        <v>1.6</v>
      </c>
      <c r="S404" s="48">
        <v>1200</v>
      </c>
      <c r="T404" s="48">
        <v>1920</v>
      </c>
      <c r="U404" s="48">
        <v>2.2999999999999998</v>
      </c>
      <c r="V404" s="48">
        <v>8824</v>
      </c>
      <c r="W404" s="48">
        <v>60</v>
      </c>
      <c r="X404" s="48">
        <v>33.700000000000003</v>
      </c>
      <c r="Y404" s="46" t="s">
        <v>114</v>
      </c>
      <c r="Z404" s="46" t="s">
        <v>83</v>
      </c>
      <c r="AA404" s="46"/>
      <c r="AB404" s="46"/>
      <c r="AC404" s="46" t="s">
        <v>81</v>
      </c>
      <c r="AD404" s="46" t="s">
        <v>80</v>
      </c>
      <c r="AE404" s="46" t="s">
        <v>210</v>
      </c>
      <c r="AF404" s="46" t="s">
        <v>103</v>
      </c>
      <c r="AG404" s="46" t="s">
        <v>83</v>
      </c>
      <c r="AH404" s="46" t="s">
        <v>103</v>
      </c>
      <c r="AI404" s="46" t="s">
        <v>83</v>
      </c>
      <c r="AJ404" s="46" t="s">
        <v>83</v>
      </c>
      <c r="AK404" s="46" t="s">
        <v>84</v>
      </c>
      <c r="AL404" s="46" t="s">
        <v>103</v>
      </c>
      <c r="AM404" s="46" t="s">
        <v>83</v>
      </c>
      <c r="AN404" s="46" t="s">
        <v>83</v>
      </c>
      <c r="AO404" s="46" t="s">
        <v>83</v>
      </c>
      <c r="AP404" s="46" t="s">
        <v>91</v>
      </c>
      <c r="AQ404" s="46" t="s">
        <v>103</v>
      </c>
      <c r="AR404" s="46" t="s">
        <v>81</v>
      </c>
      <c r="AS404" s="46" t="s">
        <v>86</v>
      </c>
      <c r="AT404" s="46" t="s">
        <v>103</v>
      </c>
      <c r="AU404" s="48">
        <v>4</v>
      </c>
      <c r="AV404" s="46" t="s">
        <v>81</v>
      </c>
      <c r="AW404" s="46" t="s">
        <v>80</v>
      </c>
      <c r="AX404" s="48">
        <v>240</v>
      </c>
      <c r="AY404" s="48">
        <v>265</v>
      </c>
      <c r="AZ404" s="48">
        <v>252</v>
      </c>
      <c r="BA404" s="48">
        <v>200</v>
      </c>
      <c r="BB404" s="46"/>
      <c r="BC404" s="46"/>
      <c r="BD404" s="48">
        <v>16.399999999999999</v>
      </c>
      <c r="BE404" s="46"/>
      <c r="BF404" s="48">
        <v>0.22</v>
      </c>
      <c r="BG404" s="48">
        <v>0.3</v>
      </c>
      <c r="BH404" s="46"/>
      <c r="BI404" s="48">
        <v>0.19</v>
      </c>
      <c r="BJ404" s="48">
        <v>51.54</v>
      </c>
      <c r="BK404" s="48">
        <v>56.31</v>
      </c>
      <c r="BL404" s="48">
        <v>59.2</v>
      </c>
      <c r="BM404" s="46"/>
      <c r="BN404" s="46"/>
      <c r="BO404" s="48">
        <v>0.19</v>
      </c>
      <c r="BP404" s="48">
        <v>0.22</v>
      </c>
      <c r="BQ404" s="48">
        <v>0.3</v>
      </c>
      <c r="BR404" s="48">
        <v>16.5</v>
      </c>
      <c r="BS404" s="48">
        <v>51.84</v>
      </c>
      <c r="BT404" s="46"/>
      <c r="BU404" s="48">
        <v>0</v>
      </c>
      <c r="BV404" s="39">
        <v>514</v>
      </c>
      <c r="BW404" s="39">
        <f t="shared" si="36"/>
        <v>3</v>
      </c>
      <c r="BX404" s="39">
        <f>IF(COUNTIF($C$2:C404,C404)=1,1,0)</f>
        <v>1</v>
      </c>
      <c r="BY404" s="39">
        <f t="shared" si="37"/>
        <v>0</v>
      </c>
      <c r="BZ404" s="39" t="b">
        <f t="shared" si="38"/>
        <v>0</v>
      </c>
      <c r="CA404" s="39" t="b">
        <f t="array" ref="CA404">ISNUMBER(SEARCH("Touch Screen",$AI404))</f>
        <v>0</v>
      </c>
      <c r="CB404" s="39" t="b">
        <f t="array" ref="CB404">ISNUMBER(SEARCH("Occupancy Sensor",$AI404))</f>
        <v>0</v>
      </c>
      <c r="CC404" s="39" t="b">
        <f t="array" ref="CC404">ISNUMBER(SEARCH("Full Network Connectivity",$AI404))</f>
        <v>0</v>
      </c>
      <c r="CD404" s="49">
        <f t="shared" si="39"/>
        <v>51.535079999999994</v>
      </c>
      <c r="CE404" s="50">
        <f t="shared" si="41"/>
        <v>2.2999999999999998</v>
      </c>
      <c r="CF404" s="39">
        <f t="shared" si="40"/>
        <v>3</v>
      </c>
      <c r="CG404" s="49">
        <f>IF($BW404=1,($Q404*'2. Monitor Criteria'!$C$4)+('2. Monitor Criteria'!$D$4*'1. Data'!$CE404)+'2. Monitor Criteria'!$C$6,IF('1. Data'!$BW404=2,($Q404*'2. Monitor Criteria'!$C$4)+('2. Monitor Criteria'!$D$4*'1. Data'!$CE404)+'2. Monitor Criteria'!$D$6,IF('1. Data'!$BW404=5,($Q404*'2. Monitor Criteria'!$C$4)+('2. Monitor Criteria'!$D$4*'1. Data'!$CE404)+'2. Monitor Criteria'!$F$6,($Q404*'2. Monitor Criteria'!$C$4)+('2. Monitor Criteria'!$D$4*'1. Data'!$CE404)+'2. Monitor Criteria'!$E$6)))</f>
        <v>49.774760000000001</v>
      </c>
      <c r="CH404" s="51">
        <f>CD404-('2. Monitor Criteria'!$D$4*CE404)</f>
        <v>42.358079999999994</v>
      </c>
      <c r="CI404" s="49">
        <f>IF($BY404=0,CH404,IF($BY404=1,CH404-('2. Monitor Criteria'!$B$10*'1. Data'!CG404),CH404-('2. Monitor Criteria'!$C$10*'1. Data'!CG404)))</f>
        <v>42.358079999999994</v>
      </c>
      <c r="CJ404" s="51">
        <f>IF($CA404=TRUE,CI404-(CG404*'2. Monitor Criteria'!$E$10),CI404)</f>
        <v>42.358079999999994</v>
      </c>
      <c r="CK404" s="51">
        <f>IF($BZ404=TRUE,CJ404-('1. Data'!CG404*'2. Monitor Criteria'!$D$10),CJ404)</f>
        <v>42.358079999999994</v>
      </c>
    </row>
    <row r="405" spans="1:89" s="39" customFormat="1" ht="15.75" customHeight="1" x14ac:dyDescent="0.2">
      <c r="A405" s="39">
        <v>515</v>
      </c>
      <c r="B405" s="46" t="s">
        <v>656</v>
      </c>
      <c r="C405" s="46" t="s">
        <v>1208</v>
      </c>
      <c r="D405" s="47">
        <v>42906</v>
      </c>
      <c r="E405" s="46" t="s">
        <v>74</v>
      </c>
      <c r="F405" s="46" t="s">
        <v>103</v>
      </c>
      <c r="G405" s="46" t="s">
        <v>1307</v>
      </c>
      <c r="H405" s="46" t="s">
        <v>75</v>
      </c>
      <c r="I405" s="46" t="s">
        <v>88</v>
      </c>
      <c r="J405" s="46" t="s">
        <v>103</v>
      </c>
      <c r="K405" s="46" t="s">
        <v>77</v>
      </c>
      <c r="L405" s="46" t="s">
        <v>103</v>
      </c>
      <c r="M405" s="48">
        <v>700</v>
      </c>
      <c r="N405" s="48">
        <v>11.5</v>
      </c>
      <c r="O405" s="48">
        <v>20.5</v>
      </c>
      <c r="P405" s="48">
        <v>23.6</v>
      </c>
      <c r="Q405" s="48">
        <v>237</v>
      </c>
      <c r="R405" s="48">
        <v>1.78</v>
      </c>
      <c r="S405" s="48">
        <v>1080</v>
      </c>
      <c r="T405" s="48">
        <v>1920</v>
      </c>
      <c r="U405" s="48">
        <v>2.1</v>
      </c>
      <c r="V405" s="48">
        <v>8737</v>
      </c>
      <c r="W405" s="48">
        <v>60</v>
      </c>
      <c r="X405" s="48">
        <v>38.700000000000003</v>
      </c>
      <c r="Y405" s="46" t="s">
        <v>114</v>
      </c>
      <c r="Z405" s="46" t="s">
        <v>83</v>
      </c>
      <c r="AA405" s="46"/>
      <c r="AB405" s="46"/>
      <c r="AC405" s="46" t="s">
        <v>81</v>
      </c>
      <c r="AD405" s="46" t="s">
        <v>80</v>
      </c>
      <c r="AE405" s="46" t="s">
        <v>111</v>
      </c>
      <c r="AF405" s="46" t="s">
        <v>103</v>
      </c>
      <c r="AG405" s="46" t="s">
        <v>83</v>
      </c>
      <c r="AH405" s="46" t="s">
        <v>103</v>
      </c>
      <c r="AI405" s="46" t="s">
        <v>83</v>
      </c>
      <c r="AJ405" s="46" t="s">
        <v>83</v>
      </c>
      <c r="AK405" s="46" t="s">
        <v>84</v>
      </c>
      <c r="AL405" s="46" t="s">
        <v>103</v>
      </c>
      <c r="AM405" s="46" t="s">
        <v>83</v>
      </c>
      <c r="AN405" s="46" t="s">
        <v>83</v>
      </c>
      <c r="AO405" s="46" t="s">
        <v>83</v>
      </c>
      <c r="AP405" s="46" t="s">
        <v>91</v>
      </c>
      <c r="AQ405" s="46" t="s">
        <v>103</v>
      </c>
      <c r="AR405" s="46" t="s">
        <v>81</v>
      </c>
      <c r="AS405" s="46" t="s">
        <v>86</v>
      </c>
      <c r="AT405" s="46" t="s">
        <v>103</v>
      </c>
      <c r="AU405" s="48">
        <v>0</v>
      </c>
      <c r="AV405" s="46" t="s">
        <v>81</v>
      </c>
      <c r="AW405" s="46" t="s">
        <v>81</v>
      </c>
      <c r="AX405" s="48">
        <v>250</v>
      </c>
      <c r="AY405" s="48">
        <v>298</v>
      </c>
      <c r="AZ405" s="48">
        <v>242</v>
      </c>
      <c r="BA405" s="48">
        <v>200</v>
      </c>
      <c r="BB405" s="46"/>
      <c r="BC405" s="46"/>
      <c r="BD405" s="48">
        <v>15.1</v>
      </c>
      <c r="BE405" s="46"/>
      <c r="BF405" s="48">
        <v>0.2</v>
      </c>
      <c r="BG405" s="46"/>
      <c r="BH405" s="46"/>
      <c r="BI405" s="48">
        <v>0.17</v>
      </c>
      <c r="BJ405" s="48">
        <v>47.44</v>
      </c>
      <c r="BK405" s="48">
        <v>50.51</v>
      </c>
      <c r="BL405" s="48">
        <v>53.1</v>
      </c>
      <c r="BM405" s="46"/>
      <c r="BN405" s="46"/>
      <c r="BO405" s="48">
        <v>0.17</v>
      </c>
      <c r="BP405" s="48">
        <v>0.2</v>
      </c>
      <c r="BQ405" s="46"/>
      <c r="BR405" s="48">
        <v>15.18</v>
      </c>
      <c r="BS405" s="48">
        <v>47.68</v>
      </c>
      <c r="BT405" s="46"/>
      <c r="BU405" s="48">
        <v>0</v>
      </c>
      <c r="BV405" s="39">
        <v>515</v>
      </c>
      <c r="BW405" s="39">
        <f t="shared" si="36"/>
        <v>3</v>
      </c>
      <c r="BX405" s="39">
        <f>IF(COUNTIF($C$2:C405,C405)=1,1,0)</f>
        <v>1</v>
      </c>
      <c r="BY405" s="39">
        <f t="shared" si="37"/>
        <v>0</v>
      </c>
      <c r="BZ405" s="39" t="b">
        <f t="shared" si="38"/>
        <v>0</v>
      </c>
      <c r="CA405" s="39" t="b">
        <f t="array" ref="CA405">ISNUMBER(SEARCH("Touch Screen",$AI405))</f>
        <v>0</v>
      </c>
      <c r="CB405" s="39" t="b">
        <f t="array" ref="CB405">ISNUMBER(SEARCH("Occupancy Sensor",$AI405))</f>
        <v>0</v>
      </c>
      <c r="CC405" s="39" t="b">
        <f t="array" ref="CC405">ISNUMBER(SEARCH("Full Network Connectivity",$AI405))</f>
        <v>0</v>
      </c>
      <c r="CD405" s="49">
        <f t="shared" si="39"/>
        <v>47.435399999999994</v>
      </c>
      <c r="CE405" s="50">
        <f t="shared" si="41"/>
        <v>2.1</v>
      </c>
      <c r="CF405" s="39">
        <f t="shared" si="40"/>
        <v>3</v>
      </c>
      <c r="CG405" s="49">
        <f>IF($BW405=1,($Q405*'2. Monitor Criteria'!$C$4)+('2. Monitor Criteria'!$D$4*'1. Data'!$CE405)+'2. Monitor Criteria'!$C$6,IF('1. Data'!$BW405=2,($Q405*'2. Monitor Criteria'!$C$4)+('2. Monitor Criteria'!$D$4*'1. Data'!$CE405)+'2. Monitor Criteria'!$D$6,IF('1. Data'!$BW405=5,($Q405*'2. Monitor Criteria'!$C$4)+('2. Monitor Criteria'!$D$4*'1. Data'!$CE405)+'2. Monitor Criteria'!$F$6,($Q405*'2. Monitor Criteria'!$C$4)+('2. Monitor Criteria'!$D$4*'1. Data'!$CE405)+'2. Monitor Criteria'!$E$6)))</f>
        <v>46.010000000000005</v>
      </c>
      <c r="CH405" s="51">
        <f>CD405-('2. Monitor Criteria'!$D$4*CE405)</f>
        <v>39.056399999999996</v>
      </c>
      <c r="CI405" s="49">
        <f>IF($BY405=0,CH405,IF($BY405=1,CH405-('2. Monitor Criteria'!$B$10*'1. Data'!CG405),CH405-('2. Monitor Criteria'!$C$10*'1. Data'!CG405)))</f>
        <v>39.056399999999996</v>
      </c>
      <c r="CJ405" s="51">
        <f>IF($CA405=TRUE,CI405-(CG405*'2. Monitor Criteria'!$E$10),CI405)</f>
        <v>39.056399999999996</v>
      </c>
      <c r="CK405" s="51">
        <f>IF($BZ405=TRUE,CJ405-('1. Data'!CG405*'2. Monitor Criteria'!$D$10),CJ405)</f>
        <v>39.056399999999996</v>
      </c>
    </row>
    <row r="406" spans="1:89" s="39" customFormat="1" ht="15.75" customHeight="1" x14ac:dyDescent="0.2">
      <c r="A406" s="39">
        <v>516</v>
      </c>
      <c r="B406" s="46" t="s">
        <v>656</v>
      </c>
      <c r="C406" s="46" t="s">
        <v>673</v>
      </c>
      <c r="D406" s="47">
        <v>42475</v>
      </c>
      <c r="E406" s="46" t="s">
        <v>658</v>
      </c>
      <c r="F406" s="46" t="s">
        <v>103</v>
      </c>
      <c r="G406" s="46" t="s">
        <v>1307</v>
      </c>
      <c r="H406" s="46" t="s">
        <v>75</v>
      </c>
      <c r="I406" s="46" t="s">
        <v>76</v>
      </c>
      <c r="J406" s="46" t="s">
        <v>103</v>
      </c>
      <c r="K406" s="46" t="s">
        <v>77</v>
      </c>
      <c r="L406" s="46" t="s">
        <v>103</v>
      </c>
      <c r="M406" s="48">
        <v>700</v>
      </c>
      <c r="N406" s="48">
        <v>11.7</v>
      </c>
      <c r="O406" s="48">
        <v>20.7</v>
      </c>
      <c r="P406" s="48">
        <v>23.8</v>
      </c>
      <c r="Q406" s="48">
        <v>242.19</v>
      </c>
      <c r="R406" s="48">
        <v>1.78</v>
      </c>
      <c r="S406" s="48">
        <v>1080</v>
      </c>
      <c r="T406" s="48">
        <v>1920</v>
      </c>
      <c r="U406" s="48">
        <v>2.1</v>
      </c>
      <c r="V406" s="48">
        <v>8562</v>
      </c>
      <c r="W406" s="48">
        <v>60</v>
      </c>
      <c r="X406" s="48">
        <v>33</v>
      </c>
      <c r="Y406" s="46" t="s">
        <v>114</v>
      </c>
      <c r="Z406" s="46" t="s">
        <v>83</v>
      </c>
      <c r="AA406" s="46"/>
      <c r="AB406" s="46"/>
      <c r="AC406" s="46" t="s">
        <v>81</v>
      </c>
      <c r="AD406" s="46" t="s">
        <v>80</v>
      </c>
      <c r="AE406" s="46" t="s">
        <v>237</v>
      </c>
      <c r="AF406" s="46" t="s">
        <v>103</v>
      </c>
      <c r="AG406" s="46" t="s">
        <v>83</v>
      </c>
      <c r="AH406" s="46" t="s">
        <v>103</v>
      </c>
      <c r="AI406" s="46" t="s">
        <v>83</v>
      </c>
      <c r="AJ406" s="46" t="s">
        <v>83</v>
      </c>
      <c r="AK406" s="46" t="s">
        <v>94</v>
      </c>
      <c r="AL406" s="46" t="s">
        <v>103</v>
      </c>
      <c r="AM406" s="46" t="s">
        <v>83</v>
      </c>
      <c r="AN406" s="46" t="s">
        <v>83</v>
      </c>
      <c r="AO406" s="46" t="s">
        <v>83</v>
      </c>
      <c r="AP406" s="46" t="s">
        <v>91</v>
      </c>
      <c r="AQ406" s="46" t="s">
        <v>103</v>
      </c>
      <c r="AR406" s="46" t="s">
        <v>81</v>
      </c>
      <c r="AS406" s="46" t="s">
        <v>86</v>
      </c>
      <c r="AT406" s="46" t="s">
        <v>103</v>
      </c>
      <c r="AU406" s="48">
        <v>4</v>
      </c>
      <c r="AV406" s="46" t="s">
        <v>81</v>
      </c>
      <c r="AW406" s="46" t="s">
        <v>80</v>
      </c>
      <c r="AX406" s="48">
        <v>235</v>
      </c>
      <c r="AY406" s="48">
        <v>249</v>
      </c>
      <c r="AZ406" s="48">
        <v>245</v>
      </c>
      <c r="BA406" s="48">
        <v>200</v>
      </c>
      <c r="BB406" s="46"/>
      <c r="BC406" s="46"/>
      <c r="BD406" s="48">
        <v>15.12</v>
      </c>
      <c r="BE406" s="46"/>
      <c r="BF406" s="48">
        <v>0.22</v>
      </c>
      <c r="BG406" s="48">
        <v>0.3</v>
      </c>
      <c r="BH406" s="46"/>
      <c r="BI406" s="48">
        <v>0.2</v>
      </c>
      <c r="BJ406" s="48">
        <v>47.61</v>
      </c>
      <c r="BK406" s="48">
        <v>51.53</v>
      </c>
      <c r="BL406" s="48">
        <v>54.1</v>
      </c>
      <c r="BM406" s="46"/>
      <c r="BN406" s="46"/>
      <c r="BO406" s="48">
        <v>0.2</v>
      </c>
      <c r="BP406" s="48">
        <v>0.22</v>
      </c>
      <c r="BQ406" s="48">
        <v>0.3</v>
      </c>
      <c r="BR406" s="48">
        <v>15.12</v>
      </c>
      <c r="BS406" s="48">
        <v>47.61</v>
      </c>
      <c r="BT406" s="46"/>
      <c r="BU406" s="48">
        <v>0</v>
      </c>
      <c r="BV406" s="39">
        <v>516</v>
      </c>
      <c r="BW406" s="39">
        <f t="shared" si="36"/>
        <v>3</v>
      </c>
      <c r="BX406" s="39">
        <f>IF(COUNTIF($C$2:C406,C406)=1,1,0)</f>
        <v>1</v>
      </c>
      <c r="BY406" s="39">
        <f t="shared" si="37"/>
        <v>0</v>
      </c>
      <c r="BZ406" s="39" t="b">
        <f t="shared" si="38"/>
        <v>0</v>
      </c>
      <c r="CA406" s="39" t="b">
        <f t="array" ref="CA406">ISNUMBER(SEARCH("Touch Screen",$AI406))</f>
        <v>0</v>
      </c>
      <c r="CB406" s="39" t="b">
        <f t="array" ref="CB406">ISNUMBER(SEARCH("Occupancy Sensor",$AI406))</f>
        <v>0</v>
      </c>
      <c r="CC406" s="39" t="b">
        <f t="array" ref="CC406">ISNUMBER(SEARCH("Full Network Connectivity",$AI406))</f>
        <v>0</v>
      </c>
      <c r="CD406" s="49">
        <f t="shared" si="39"/>
        <v>47.610599999999998</v>
      </c>
      <c r="CE406" s="50">
        <f t="shared" si="41"/>
        <v>2.1</v>
      </c>
      <c r="CF406" s="39">
        <f t="shared" si="40"/>
        <v>3</v>
      </c>
      <c r="CG406" s="49">
        <f>IF($BW406=1,($Q406*'2. Monitor Criteria'!$C$4)+('2. Monitor Criteria'!$D$4*'1. Data'!$CE406)+'2. Monitor Criteria'!$C$6,IF('1. Data'!$BW406=2,($Q406*'2. Monitor Criteria'!$C$4)+('2. Monitor Criteria'!$D$4*'1. Data'!$CE406)+'2. Monitor Criteria'!$D$6,IF('1. Data'!$BW406=5,($Q406*'2. Monitor Criteria'!$C$4)+('2. Monitor Criteria'!$D$4*'1. Data'!$CE406)+'2. Monitor Criteria'!$F$6,($Q406*'2. Monitor Criteria'!$C$4)+('2. Monitor Criteria'!$D$4*'1. Data'!$CE406)+'2. Monitor Criteria'!$E$6)))</f>
        <v>46.64837</v>
      </c>
      <c r="CH406" s="51">
        <f>CD406-('2. Monitor Criteria'!$D$4*CE406)</f>
        <v>39.2316</v>
      </c>
      <c r="CI406" s="49">
        <f>IF($BY406=0,CH406,IF($BY406=1,CH406-('2. Monitor Criteria'!$B$10*'1. Data'!CG406),CH406-('2. Monitor Criteria'!$C$10*'1. Data'!CG406)))</f>
        <v>39.2316</v>
      </c>
      <c r="CJ406" s="51">
        <f>IF($CA406=TRUE,CI406-(CG406*'2. Monitor Criteria'!$E$10),CI406)</f>
        <v>39.2316</v>
      </c>
      <c r="CK406" s="51">
        <f>IF($BZ406=TRUE,CJ406-('1. Data'!CG406*'2. Monitor Criteria'!$D$10),CJ406)</f>
        <v>39.2316</v>
      </c>
    </row>
    <row r="407" spans="1:89" s="39" customFormat="1" ht="15.75" customHeight="1" x14ac:dyDescent="0.2">
      <c r="A407" s="39">
        <v>517</v>
      </c>
      <c r="B407" s="46" t="s">
        <v>656</v>
      </c>
      <c r="C407" s="46" t="s">
        <v>674</v>
      </c>
      <c r="D407" s="47">
        <v>42475</v>
      </c>
      <c r="E407" s="46" t="s">
        <v>74</v>
      </c>
      <c r="F407" s="46" t="s">
        <v>103</v>
      </c>
      <c r="G407" s="46" t="s">
        <v>1307</v>
      </c>
      <c r="H407" s="46" t="s">
        <v>75</v>
      </c>
      <c r="I407" s="46" t="s">
        <v>76</v>
      </c>
      <c r="J407" s="46" t="s">
        <v>103</v>
      </c>
      <c r="K407" s="46" t="s">
        <v>77</v>
      </c>
      <c r="L407" s="46" t="s">
        <v>103</v>
      </c>
      <c r="M407" s="48">
        <v>700</v>
      </c>
      <c r="N407" s="48">
        <v>11.7</v>
      </c>
      <c r="O407" s="48">
        <v>20.7</v>
      </c>
      <c r="P407" s="48">
        <v>23.8</v>
      </c>
      <c r="Q407" s="48">
        <v>242.19</v>
      </c>
      <c r="R407" s="48">
        <v>1.78</v>
      </c>
      <c r="S407" s="48">
        <v>1080</v>
      </c>
      <c r="T407" s="48">
        <v>1920</v>
      </c>
      <c r="U407" s="48">
        <v>2.1</v>
      </c>
      <c r="V407" s="48">
        <v>8562</v>
      </c>
      <c r="W407" s="48">
        <v>60</v>
      </c>
      <c r="X407" s="48">
        <v>33</v>
      </c>
      <c r="Y407" s="46" t="s">
        <v>114</v>
      </c>
      <c r="Z407" s="46" t="s">
        <v>83</v>
      </c>
      <c r="AA407" s="46"/>
      <c r="AB407" s="46"/>
      <c r="AC407" s="46" t="s">
        <v>81</v>
      </c>
      <c r="AD407" s="46" t="s">
        <v>80</v>
      </c>
      <c r="AE407" s="46" t="s">
        <v>237</v>
      </c>
      <c r="AF407" s="46" t="s">
        <v>103</v>
      </c>
      <c r="AG407" s="46" t="s">
        <v>83</v>
      </c>
      <c r="AH407" s="46" t="s">
        <v>103</v>
      </c>
      <c r="AI407" s="46" t="s">
        <v>83</v>
      </c>
      <c r="AJ407" s="46" t="s">
        <v>83</v>
      </c>
      <c r="AK407" s="46" t="s">
        <v>94</v>
      </c>
      <c r="AL407" s="46" t="s">
        <v>103</v>
      </c>
      <c r="AM407" s="46" t="s">
        <v>83</v>
      </c>
      <c r="AN407" s="46" t="s">
        <v>83</v>
      </c>
      <c r="AO407" s="46" t="s">
        <v>83</v>
      </c>
      <c r="AP407" s="46" t="s">
        <v>91</v>
      </c>
      <c r="AQ407" s="46" t="s">
        <v>103</v>
      </c>
      <c r="AR407" s="46" t="s">
        <v>81</v>
      </c>
      <c r="AS407" s="46" t="s">
        <v>86</v>
      </c>
      <c r="AT407" s="46" t="s">
        <v>103</v>
      </c>
      <c r="AU407" s="48">
        <v>4</v>
      </c>
      <c r="AV407" s="46" t="s">
        <v>81</v>
      </c>
      <c r="AW407" s="46" t="s">
        <v>80</v>
      </c>
      <c r="AX407" s="48">
        <v>235</v>
      </c>
      <c r="AY407" s="48">
        <v>249</v>
      </c>
      <c r="AZ407" s="48">
        <v>245</v>
      </c>
      <c r="BA407" s="48">
        <v>200</v>
      </c>
      <c r="BB407" s="46"/>
      <c r="BC407" s="46"/>
      <c r="BD407" s="48">
        <v>15.12</v>
      </c>
      <c r="BE407" s="46"/>
      <c r="BF407" s="48">
        <v>0.22</v>
      </c>
      <c r="BG407" s="48">
        <v>0.3</v>
      </c>
      <c r="BH407" s="46"/>
      <c r="BI407" s="48">
        <v>0.2</v>
      </c>
      <c r="BJ407" s="48">
        <v>47.61</v>
      </c>
      <c r="BK407" s="48">
        <v>51.53</v>
      </c>
      <c r="BL407" s="48">
        <v>54.1</v>
      </c>
      <c r="BM407" s="46"/>
      <c r="BN407" s="46"/>
      <c r="BO407" s="48">
        <v>0.2</v>
      </c>
      <c r="BP407" s="48">
        <v>0.22</v>
      </c>
      <c r="BQ407" s="48">
        <v>0.3</v>
      </c>
      <c r="BR407" s="48">
        <v>15.12</v>
      </c>
      <c r="BS407" s="48">
        <v>47.61</v>
      </c>
      <c r="BT407" s="46"/>
      <c r="BU407" s="48">
        <v>0</v>
      </c>
      <c r="BV407" s="39">
        <v>517</v>
      </c>
      <c r="BW407" s="39">
        <f t="shared" si="36"/>
        <v>3</v>
      </c>
      <c r="BX407" s="39">
        <f>IF(COUNTIF($C$2:C407,C407)=1,1,0)</f>
        <v>1</v>
      </c>
      <c r="BY407" s="39">
        <f t="shared" si="37"/>
        <v>0</v>
      </c>
      <c r="BZ407" s="39" t="b">
        <f t="shared" si="38"/>
        <v>0</v>
      </c>
      <c r="CA407" s="39" t="b">
        <f t="array" ref="CA407">ISNUMBER(SEARCH("Touch Screen",$AI407))</f>
        <v>0</v>
      </c>
      <c r="CB407" s="39" t="b">
        <f t="array" ref="CB407">ISNUMBER(SEARCH("Occupancy Sensor",$AI407))</f>
        <v>0</v>
      </c>
      <c r="CC407" s="39" t="b">
        <f t="array" ref="CC407">ISNUMBER(SEARCH("Full Network Connectivity",$AI407))</f>
        <v>0</v>
      </c>
      <c r="CD407" s="49">
        <f t="shared" si="39"/>
        <v>47.610599999999998</v>
      </c>
      <c r="CE407" s="50">
        <f t="shared" si="41"/>
        <v>2.1</v>
      </c>
      <c r="CF407" s="39">
        <f t="shared" si="40"/>
        <v>3</v>
      </c>
      <c r="CG407" s="49">
        <f>IF($BW407=1,($Q407*'2. Monitor Criteria'!$C$4)+('2. Monitor Criteria'!$D$4*'1. Data'!$CE407)+'2. Monitor Criteria'!$C$6,IF('1. Data'!$BW407=2,($Q407*'2. Monitor Criteria'!$C$4)+('2. Monitor Criteria'!$D$4*'1. Data'!$CE407)+'2. Monitor Criteria'!$D$6,IF('1. Data'!$BW407=5,($Q407*'2. Monitor Criteria'!$C$4)+('2. Monitor Criteria'!$D$4*'1. Data'!$CE407)+'2. Monitor Criteria'!$F$6,($Q407*'2. Monitor Criteria'!$C$4)+('2. Monitor Criteria'!$D$4*'1. Data'!$CE407)+'2. Monitor Criteria'!$E$6)))</f>
        <v>46.64837</v>
      </c>
      <c r="CH407" s="51">
        <f>CD407-('2. Monitor Criteria'!$D$4*CE407)</f>
        <v>39.2316</v>
      </c>
      <c r="CI407" s="49">
        <f>IF($BY407=0,CH407,IF($BY407=1,CH407-('2. Monitor Criteria'!$B$10*'1. Data'!CG407),CH407-('2. Monitor Criteria'!$C$10*'1. Data'!CG407)))</f>
        <v>39.2316</v>
      </c>
      <c r="CJ407" s="51">
        <f>IF($CA407=TRUE,CI407-(CG407*'2. Monitor Criteria'!$E$10),CI407)</f>
        <v>39.2316</v>
      </c>
      <c r="CK407" s="51">
        <f>IF($BZ407=TRUE,CJ407-('1. Data'!CG407*'2. Monitor Criteria'!$D$10),CJ407)</f>
        <v>39.2316</v>
      </c>
    </row>
    <row r="408" spans="1:89" s="39" customFormat="1" ht="15.75" customHeight="1" x14ac:dyDescent="0.2">
      <c r="A408" s="39">
        <v>518</v>
      </c>
      <c r="B408" s="46" t="s">
        <v>656</v>
      </c>
      <c r="C408" s="46" t="s">
        <v>675</v>
      </c>
      <c r="D408" s="47">
        <v>42475</v>
      </c>
      <c r="E408" s="46" t="s">
        <v>74</v>
      </c>
      <c r="F408" s="46" t="s">
        <v>103</v>
      </c>
      <c r="G408" s="46" t="s">
        <v>1307</v>
      </c>
      <c r="H408" s="46" t="s">
        <v>75</v>
      </c>
      <c r="I408" s="46" t="s">
        <v>76</v>
      </c>
      <c r="J408" s="46" t="s">
        <v>103</v>
      </c>
      <c r="K408" s="46" t="s">
        <v>77</v>
      </c>
      <c r="L408" s="46" t="s">
        <v>103</v>
      </c>
      <c r="M408" s="48">
        <v>700</v>
      </c>
      <c r="N408" s="48">
        <v>12.8</v>
      </c>
      <c r="O408" s="48">
        <v>20.399999999999999</v>
      </c>
      <c r="P408" s="48">
        <v>24</v>
      </c>
      <c r="Q408" s="48">
        <v>261.12</v>
      </c>
      <c r="R408" s="48">
        <v>1.6</v>
      </c>
      <c r="S408" s="48">
        <v>1200</v>
      </c>
      <c r="T408" s="48">
        <v>1920</v>
      </c>
      <c r="U408" s="48">
        <v>2.2999999999999998</v>
      </c>
      <c r="V408" s="48">
        <v>8824</v>
      </c>
      <c r="W408" s="48">
        <v>60</v>
      </c>
      <c r="X408" s="48">
        <v>33.700000000000003</v>
      </c>
      <c r="Y408" s="46" t="s">
        <v>114</v>
      </c>
      <c r="Z408" s="46" t="s">
        <v>83</v>
      </c>
      <c r="AA408" s="46"/>
      <c r="AB408" s="46"/>
      <c r="AC408" s="46" t="s">
        <v>81</v>
      </c>
      <c r="AD408" s="46" t="s">
        <v>80</v>
      </c>
      <c r="AE408" s="46" t="s">
        <v>210</v>
      </c>
      <c r="AF408" s="46" t="s">
        <v>103</v>
      </c>
      <c r="AG408" s="46" t="s">
        <v>83</v>
      </c>
      <c r="AH408" s="46" t="s">
        <v>103</v>
      </c>
      <c r="AI408" s="46" t="s">
        <v>83</v>
      </c>
      <c r="AJ408" s="46" t="s">
        <v>83</v>
      </c>
      <c r="AK408" s="46" t="s">
        <v>84</v>
      </c>
      <c r="AL408" s="46" t="s">
        <v>103</v>
      </c>
      <c r="AM408" s="46" t="s">
        <v>83</v>
      </c>
      <c r="AN408" s="46" t="s">
        <v>83</v>
      </c>
      <c r="AO408" s="46" t="s">
        <v>83</v>
      </c>
      <c r="AP408" s="46" t="s">
        <v>91</v>
      </c>
      <c r="AQ408" s="46" t="s">
        <v>103</v>
      </c>
      <c r="AR408" s="46" t="s">
        <v>81</v>
      </c>
      <c r="AS408" s="46" t="s">
        <v>86</v>
      </c>
      <c r="AT408" s="46" t="s">
        <v>103</v>
      </c>
      <c r="AU408" s="48">
        <v>4</v>
      </c>
      <c r="AV408" s="46" t="s">
        <v>81</v>
      </c>
      <c r="AW408" s="46" t="s">
        <v>80</v>
      </c>
      <c r="AX408" s="48">
        <v>230</v>
      </c>
      <c r="AY408" s="48">
        <v>271</v>
      </c>
      <c r="AZ408" s="48">
        <v>249</v>
      </c>
      <c r="BA408" s="48">
        <v>200</v>
      </c>
      <c r="BB408" s="46"/>
      <c r="BC408" s="46"/>
      <c r="BD408" s="48">
        <v>16.3</v>
      </c>
      <c r="BE408" s="46"/>
      <c r="BF408" s="48">
        <v>0.23</v>
      </c>
      <c r="BG408" s="48">
        <v>0.3</v>
      </c>
      <c r="BH408" s="46"/>
      <c r="BI408" s="48">
        <v>0.21</v>
      </c>
      <c r="BJ408" s="48">
        <v>51.29</v>
      </c>
      <c r="BK408" s="48">
        <v>56.31</v>
      </c>
      <c r="BL408" s="48">
        <v>59.3</v>
      </c>
      <c r="BM408" s="46"/>
      <c r="BN408" s="46"/>
      <c r="BO408" s="48">
        <v>0.21</v>
      </c>
      <c r="BP408" s="48">
        <v>0.23</v>
      </c>
      <c r="BQ408" s="48">
        <v>0.3</v>
      </c>
      <c r="BR408" s="48">
        <v>16.3</v>
      </c>
      <c r="BS408" s="48">
        <v>51.29</v>
      </c>
      <c r="BT408" s="46"/>
      <c r="BU408" s="48">
        <v>0</v>
      </c>
      <c r="BV408" s="39">
        <v>518</v>
      </c>
      <c r="BW408" s="39">
        <f t="shared" si="36"/>
        <v>3</v>
      </c>
      <c r="BX408" s="39">
        <f>IF(COUNTIF($C$2:C408,C408)=1,1,0)</f>
        <v>1</v>
      </c>
      <c r="BY408" s="39">
        <f t="shared" si="37"/>
        <v>0</v>
      </c>
      <c r="BZ408" s="39" t="b">
        <f t="shared" si="38"/>
        <v>0</v>
      </c>
      <c r="CA408" s="39" t="b">
        <f t="array" ref="CA408">ISNUMBER(SEARCH("Touch Screen",$AI408))</f>
        <v>0</v>
      </c>
      <c r="CB408" s="39" t="b">
        <f t="array" ref="CB408">ISNUMBER(SEARCH("Occupancy Sensor",$AI408))</f>
        <v>0</v>
      </c>
      <c r="CC408" s="39" t="b">
        <f t="array" ref="CC408">ISNUMBER(SEARCH("Full Network Connectivity",$AI408))</f>
        <v>0</v>
      </c>
      <c r="CD408" s="49">
        <f t="shared" si="39"/>
        <v>51.285419999999995</v>
      </c>
      <c r="CE408" s="50">
        <f t="shared" si="41"/>
        <v>2.2999999999999998</v>
      </c>
      <c r="CF408" s="39">
        <f t="shared" si="40"/>
        <v>3</v>
      </c>
      <c r="CG408" s="49">
        <f>IF($BW408=1,($Q408*'2. Monitor Criteria'!$C$4)+('2. Monitor Criteria'!$D$4*'1. Data'!$CE408)+'2. Monitor Criteria'!$C$6,IF('1. Data'!$BW408=2,($Q408*'2. Monitor Criteria'!$C$4)+('2. Monitor Criteria'!$D$4*'1. Data'!$CE408)+'2. Monitor Criteria'!$D$6,IF('1. Data'!$BW408=5,($Q408*'2. Monitor Criteria'!$C$4)+('2. Monitor Criteria'!$D$4*'1. Data'!$CE408)+'2. Monitor Criteria'!$F$6,($Q408*'2. Monitor Criteria'!$C$4)+('2. Monitor Criteria'!$D$4*'1. Data'!$CE408)+'2. Monitor Criteria'!$E$6)))</f>
        <v>49.774760000000001</v>
      </c>
      <c r="CH408" s="51">
        <f>CD408-('2. Monitor Criteria'!$D$4*CE408)</f>
        <v>42.108419999999995</v>
      </c>
      <c r="CI408" s="49">
        <f>IF($BY408=0,CH408,IF($BY408=1,CH408-('2. Monitor Criteria'!$B$10*'1. Data'!CG408),CH408-('2. Monitor Criteria'!$C$10*'1. Data'!CG408)))</f>
        <v>42.108419999999995</v>
      </c>
      <c r="CJ408" s="51">
        <f>IF($CA408=TRUE,CI408-(CG408*'2. Monitor Criteria'!$E$10),CI408)</f>
        <v>42.108419999999995</v>
      </c>
      <c r="CK408" s="51">
        <f>IF($BZ408=TRUE,CJ408-('1. Data'!CG408*'2. Monitor Criteria'!$D$10),CJ408)</f>
        <v>42.108419999999995</v>
      </c>
    </row>
    <row r="409" spans="1:89" s="39" customFormat="1" ht="15.75" customHeight="1" x14ac:dyDescent="0.2">
      <c r="A409" s="39">
        <v>519</v>
      </c>
      <c r="B409" s="46" t="s">
        <v>656</v>
      </c>
      <c r="C409" s="46" t="s">
        <v>676</v>
      </c>
      <c r="D409" s="47">
        <v>42534</v>
      </c>
      <c r="E409" s="46" t="s">
        <v>74</v>
      </c>
      <c r="F409" s="46" t="s">
        <v>103</v>
      </c>
      <c r="G409" s="46" t="s">
        <v>1307</v>
      </c>
      <c r="H409" s="46" t="s">
        <v>75</v>
      </c>
      <c r="I409" s="46" t="s">
        <v>76</v>
      </c>
      <c r="J409" s="46" t="s">
        <v>103</v>
      </c>
      <c r="K409" s="46" t="s">
        <v>77</v>
      </c>
      <c r="L409" s="46" t="s">
        <v>103</v>
      </c>
      <c r="M409" s="48">
        <v>600</v>
      </c>
      <c r="N409" s="48">
        <v>11.7</v>
      </c>
      <c r="O409" s="48">
        <v>20.7</v>
      </c>
      <c r="P409" s="48">
        <v>23.8</v>
      </c>
      <c r="Q409" s="48">
        <v>242.19</v>
      </c>
      <c r="R409" s="48">
        <v>1.78</v>
      </c>
      <c r="S409" s="48">
        <v>1080</v>
      </c>
      <c r="T409" s="48">
        <v>1920</v>
      </c>
      <c r="U409" s="48">
        <v>2.1</v>
      </c>
      <c r="V409" s="48">
        <v>8562</v>
      </c>
      <c r="W409" s="48">
        <v>60</v>
      </c>
      <c r="X409" s="48">
        <v>33</v>
      </c>
      <c r="Y409" s="46" t="s">
        <v>114</v>
      </c>
      <c r="Z409" s="46" t="s">
        <v>83</v>
      </c>
      <c r="AA409" s="46"/>
      <c r="AB409" s="46"/>
      <c r="AC409" s="46" t="s">
        <v>80</v>
      </c>
      <c r="AD409" s="46" t="s">
        <v>80</v>
      </c>
      <c r="AE409" s="46" t="s">
        <v>154</v>
      </c>
      <c r="AF409" s="46" t="s">
        <v>103</v>
      </c>
      <c r="AG409" s="46" t="s">
        <v>83</v>
      </c>
      <c r="AH409" s="46" t="s">
        <v>103</v>
      </c>
      <c r="AI409" s="46" t="s">
        <v>83</v>
      </c>
      <c r="AJ409" s="46" t="s">
        <v>83</v>
      </c>
      <c r="AK409" s="46" t="s">
        <v>90</v>
      </c>
      <c r="AL409" s="46" t="s">
        <v>103</v>
      </c>
      <c r="AM409" s="46" t="s">
        <v>83</v>
      </c>
      <c r="AN409" s="46" t="s">
        <v>83</v>
      </c>
      <c r="AO409" s="46" t="s">
        <v>83</v>
      </c>
      <c r="AP409" s="46" t="s">
        <v>91</v>
      </c>
      <c r="AQ409" s="46" t="s">
        <v>103</v>
      </c>
      <c r="AR409" s="46" t="s">
        <v>81</v>
      </c>
      <c r="AS409" s="46" t="s">
        <v>86</v>
      </c>
      <c r="AT409" s="46" t="s">
        <v>103</v>
      </c>
      <c r="AU409" s="48">
        <v>4</v>
      </c>
      <c r="AV409" s="46" t="s">
        <v>81</v>
      </c>
      <c r="AW409" s="46" t="s">
        <v>80</v>
      </c>
      <c r="AX409" s="48">
        <v>230</v>
      </c>
      <c r="AY409" s="48">
        <v>243</v>
      </c>
      <c r="AZ409" s="48">
        <v>239</v>
      </c>
      <c r="BA409" s="48">
        <v>200</v>
      </c>
      <c r="BB409" s="46"/>
      <c r="BC409" s="46"/>
      <c r="BD409" s="48">
        <v>14.86</v>
      </c>
      <c r="BE409" s="46"/>
      <c r="BF409" s="48">
        <v>0.27</v>
      </c>
      <c r="BG409" s="48">
        <v>0.3</v>
      </c>
      <c r="BH409" s="46"/>
      <c r="BI409" s="48">
        <v>0.24</v>
      </c>
      <c r="BJ409" s="48">
        <v>47.1</v>
      </c>
      <c r="BK409" s="48">
        <v>51.53</v>
      </c>
      <c r="BL409" s="48">
        <v>54.1</v>
      </c>
      <c r="BM409" s="46"/>
      <c r="BN409" s="46"/>
      <c r="BO409" s="48">
        <v>0.24</v>
      </c>
      <c r="BP409" s="48">
        <v>0.27</v>
      </c>
      <c r="BQ409" s="48">
        <v>0.3</v>
      </c>
      <c r="BR409" s="48">
        <v>14.86</v>
      </c>
      <c r="BS409" s="48">
        <v>47.1</v>
      </c>
      <c r="BT409" s="46"/>
      <c r="BU409" s="48">
        <v>0</v>
      </c>
      <c r="BV409" s="39">
        <v>519</v>
      </c>
      <c r="BW409" s="39">
        <f t="shared" si="36"/>
        <v>3</v>
      </c>
      <c r="BX409" s="39">
        <f>IF(COUNTIF($C$2:C409,C409)=1,1,0)</f>
        <v>1</v>
      </c>
      <c r="BY409" s="39">
        <f t="shared" si="37"/>
        <v>0</v>
      </c>
      <c r="BZ409" s="39" t="b">
        <f t="shared" si="38"/>
        <v>0</v>
      </c>
      <c r="CA409" s="39" t="b">
        <f t="array" ref="CA409">ISNUMBER(SEARCH("Touch Screen",$AI409))</f>
        <v>0</v>
      </c>
      <c r="CB409" s="39" t="b">
        <f t="array" ref="CB409">ISNUMBER(SEARCH("Occupancy Sensor",$AI409))</f>
        <v>0</v>
      </c>
      <c r="CC409" s="39" t="b">
        <f t="array" ref="CC409">ISNUMBER(SEARCH("Full Network Connectivity",$AI409))</f>
        <v>0</v>
      </c>
      <c r="CD409" s="49">
        <f t="shared" si="39"/>
        <v>47.098140000000001</v>
      </c>
      <c r="CE409" s="50">
        <f t="shared" si="41"/>
        <v>2.1</v>
      </c>
      <c r="CF409" s="39">
        <f t="shared" si="40"/>
        <v>3</v>
      </c>
      <c r="CG409" s="49">
        <f>IF($BW409=1,($Q409*'2. Monitor Criteria'!$C$4)+('2. Monitor Criteria'!$D$4*'1. Data'!$CE409)+'2. Monitor Criteria'!$C$6,IF('1. Data'!$BW409=2,($Q409*'2. Monitor Criteria'!$C$4)+('2. Monitor Criteria'!$D$4*'1. Data'!$CE409)+'2. Monitor Criteria'!$D$6,IF('1. Data'!$BW409=5,($Q409*'2. Monitor Criteria'!$C$4)+('2. Monitor Criteria'!$D$4*'1. Data'!$CE409)+'2. Monitor Criteria'!$F$6,($Q409*'2. Monitor Criteria'!$C$4)+('2. Monitor Criteria'!$D$4*'1. Data'!$CE409)+'2. Monitor Criteria'!$E$6)))</f>
        <v>46.64837</v>
      </c>
      <c r="CH409" s="51">
        <f>CD409-('2. Monitor Criteria'!$D$4*CE409)</f>
        <v>38.719139999999996</v>
      </c>
      <c r="CI409" s="49">
        <f>IF($BY409=0,CH409,IF($BY409=1,CH409-('2. Monitor Criteria'!$B$10*'1. Data'!CG409),CH409-('2. Monitor Criteria'!$C$10*'1. Data'!CG409)))</f>
        <v>38.719139999999996</v>
      </c>
      <c r="CJ409" s="51">
        <f>IF($CA409=TRUE,CI409-(CG409*'2. Monitor Criteria'!$E$10),CI409)</f>
        <v>38.719139999999996</v>
      </c>
      <c r="CK409" s="51">
        <f>IF($BZ409=TRUE,CJ409-('1. Data'!CG409*'2. Monitor Criteria'!$D$10),CJ409)</f>
        <v>38.719139999999996</v>
      </c>
    </row>
    <row r="410" spans="1:89" s="39" customFormat="1" ht="15.75" customHeight="1" x14ac:dyDescent="0.2">
      <c r="A410" s="39">
        <v>520</v>
      </c>
      <c r="B410" s="46" t="s">
        <v>656</v>
      </c>
      <c r="C410" s="46" t="s">
        <v>677</v>
      </c>
      <c r="D410" s="47">
        <v>42534</v>
      </c>
      <c r="E410" s="46" t="s">
        <v>74</v>
      </c>
      <c r="F410" s="46" t="s">
        <v>103</v>
      </c>
      <c r="G410" s="46" t="s">
        <v>1307</v>
      </c>
      <c r="H410" s="46" t="s">
        <v>75</v>
      </c>
      <c r="I410" s="46" t="s">
        <v>76</v>
      </c>
      <c r="J410" s="46" t="s">
        <v>103</v>
      </c>
      <c r="K410" s="46" t="s">
        <v>77</v>
      </c>
      <c r="L410" s="46" t="s">
        <v>103</v>
      </c>
      <c r="M410" s="48">
        <v>600</v>
      </c>
      <c r="N410" s="48">
        <v>11.7</v>
      </c>
      <c r="O410" s="48">
        <v>20.7</v>
      </c>
      <c r="P410" s="48">
        <v>23.8</v>
      </c>
      <c r="Q410" s="48">
        <v>242.19</v>
      </c>
      <c r="R410" s="48">
        <v>1.78</v>
      </c>
      <c r="S410" s="48">
        <v>1080</v>
      </c>
      <c r="T410" s="48">
        <v>1920</v>
      </c>
      <c r="U410" s="48">
        <v>2.1</v>
      </c>
      <c r="V410" s="48">
        <v>8562</v>
      </c>
      <c r="W410" s="48">
        <v>60</v>
      </c>
      <c r="X410" s="48">
        <v>33</v>
      </c>
      <c r="Y410" s="46" t="s">
        <v>114</v>
      </c>
      <c r="Z410" s="46" t="s">
        <v>83</v>
      </c>
      <c r="AA410" s="46"/>
      <c r="AB410" s="46"/>
      <c r="AC410" s="46" t="s">
        <v>80</v>
      </c>
      <c r="AD410" s="46" t="s">
        <v>80</v>
      </c>
      <c r="AE410" s="46" t="s">
        <v>105</v>
      </c>
      <c r="AF410" s="46" t="s">
        <v>103</v>
      </c>
      <c r="AG410" s="46" t="s">
        <v>83</v>
      </c>
      <c r="AH410" s="46" t="s">
        <v>103</v>
      </c>
      <c r="AI410" s="46" t="s">
        <v>83</v>
      </c>
      <c r="AJ410" s="46" t="s">
        <v>83</v>
      </c>
      <c r="AK410" s="46" t="s">
        <v>90</v>
      </c>
      <c r="AL410" s="46" t="s">
        <v>103</v>
      </c>
      <c r="AM410" s="46" t="s">
        <v>83</v>
      </c>
      <c r="AN410" s="46" t="s">
        <v>83</v>
      </c>
      <c r="AO410" s="46" t="s">
        <v>83</v>
      </c>
      <c r="AP410" s="46" t="s">
        <v>91</v>
      </c>
      <c r="AQ410" s="46" t="s">
        <v>103</v>
      </c>
      <c r="AR410" s="46" t="s">
        <v>81</v>
      </c>
      <c r="AS410" s="46" t="s">
        <v>86</v>
      </c>
      <c r="AT410" s="46" t="s">
        <v>103</v>
      </c>
      <c r="AU410" s="48">
        <v>4</v>
      </c>
      <c r="AV410" s="46" t="s">
        <v>81</v>
      </c>
      <c r="AW410" s="46" t="s">
        <v>80</v>
      </c>
      <c r="AX410" s="48">
        <v>220</v>
      </c>
      <c r="AY410" s="48">
        <v>231</v>
      </c>
      <c r="AZ410" s="48">
        <v>225</v>
      </c>
      <c r="BA410" s="48">
        <v>200</v>
      </c>
      <c r="BB410" s="46"/>
      <c r="BC410" s="46"/>
      <c r="BD410" s="48">
        <v>14.53</v>
      </c>
      <c r="BE410" s="46"/>
      <c r="BF410" s="48">
        <v>0.23</v>
      </c>
      <c r="BG410" s="48">
        <v>0.3</v>
      </c>
      <c r="BH410" s="46"/>
      <c r="BI410" s="48">
        <v>0.19</v>
      </c>
      <c r="BJ410" s="48">
        <v>45.86</v>
      </c>
      <c r="BK410" s="48">
        <v>51.53</v>
      </c>
      <c r="BL410" s="48">
        <v>54.1</v>
      </c>
      <c r="BM410" s="46"/>
      <c r="BN410" s="46"/>
      <c r="BO410" s="48">
        <v>0.19</v>
      </c>
      <c r="BP410" s="48">
        <v>0.23</v>
      </c>
      <c r="BQ410" s="48">
        <v>0.3</v>
      </c>
      <c r="BR410" s="48">
        <v>14.56</v>
      </c>
      <c r="BS410" s="48">
        <v>45.95</v>
      </c>
      <c r="BT410" s="46"/>
      <c r="BU410" s="48">
        <v>0</v>
      </c>
      <c r="BV410" s="39">
        <v>520</v>
      </c>
      <c r="BW410" s="39">
        <f t="shared" si="36"/>
        <v>3</v>
      </c>
      <c r="BX410" s="39">
        <f>IF(COUNTIF($C$2:C410,C410)=1,1,0)</f>
        <v>1</v>
      </c>
      <c r="BY410" s="39">
        <f t="shared" si="37"/>
        <v>0</v>
      </c>
      <c r="BZ410" s="39" t="b">
        <f t="shared" si="38"/>
        <v>0</v>
      </c>
      <c r="CA410" s="39" t="b">
        <f t="array" ref="CA410">ISNUMBER(SEARCH("Touch Screen",$AI410))</f>
        <v>0</v>
      </c>
      <c r="CB410" s="39" t="b">
        <f t="array" ref="CB410">ISNUMBER(SEARCH("Occupancy Sensor",$AI410))</f>
        <v>0</v>
      </c>
      <c r="CC410" s="39" t="b">
        <f t="array" ref="CC410">ISNUMBER(SEARCH("Full Network Connectivity",$AI410))</f>
        <v>0</v>
      </c>
      <c r="CD410" s="49">
        <f t="shared" si="39"/>
        <v>45.858599999999996</v>
      </c>
      <c r="CE410" s="50">
        <f t="shared" si="41"/>
        <v>2.1</v>
      </c>
      <c r="CF410" s="39">
        <f t="shared" si="40"/>
        <v>3</v>
      </c>
      <c r="CG410" s="49">
        <f>IF($BW410=1,($Q410*'2. Monitor Criteria'!$C$4)+('2. Monitor Criteria'!$D$4*'1. Data'!$CE410)+'2. Monitor Criteria'!$C$6,IF('1. Data'!$BW410=2,($Q410*'2. Monitor Criteria'!$C$4)+('2. Monitor Criteria'!$D$4*'1. Data'!$CE410)+'2. Monitor Criteria'!$D$6,IF('1. Data'!$BW410=5,($Q410*'2. Monitor Criteria'!$C$4)+('2. Monitor Criteria'!$D$4*'1. Data'!$CE410)+'2. Monitor Criteria'!$F$6,($Q410*'2. Monitor Criteria'!$C$4)+('2. Monitor Criteria'!$D$4*'1. Data'!$CE410)+'2. Monitor Criteria'!$E$6)))</f>
        <v>46.64837</v>
      </c>
      <c r="CH410" s="51">
        <f>CD410-('2. Monitor Criteria'!$D$4*CE410)</f>
        <v>37.479599999999991</v>
      </c>
      <c r="CI410" s="49">
        <f>IF($BY410=0,CH410,IF($BY410=1,CH410-('2. Monitor Criteria'!$B$10*'1. Data'!CG410),CH410-('2. Monitor Criteria'!$C$10*'1. Data'!CG410)))</f>
        <v>37.479599999999991</v>
      </c>
      <c r="CJ410" s="51">
        <f>IF($CA410=TRUE,CI410-(CG410*'2. Monitor Criteria'!$E$10),CI410)</f>
        <v>37.479599999999991</v>
      </c>
      <c r="CK410" s="51">
        <f>IF($BZ410=TRUE,CJ410-('1. Data'!CG410*'2. Monitor Criteria'!$D$10),CJ410)</f>
        <v>37.479599999999991</v>
      </c>
    </row>
    <row r="411" spans="1:89" s="39" customFormat="1" ht="15.75" customHeight="1" x14ac:dyDescent="0.2">
      <c r="A411" s="39">
        <v>521</v>
      </c>
      <c r="B411" s="46" t="s">
        <v>656</v>
      </c>
      <c r="C411" s="46" t="s">
        <v>678</v>
      </c>
      <c r="D411" s="47">
        <v>42734</v>
      </c>
      <c r="E411" s="46" t="s">
        <v>74</v>
      </c>
      <c r="F411" s="46" t="s">
        <v>103</v>
      </c>
      <c r="G411" s="46" t="s">
        <v>1307</v>
      </c>
      <c r="H411" s="46" t="s">
        <v>75</v>
      </c>
      <c r="I411" s="46" t="s">
        <v>76</v>
      </c>
      <c r="J411" s="46" t="s">
        <v>103</v>
      </c>
      <c r="K411" s="46" t="s">
        <v>77</v>
      </c>
      <c r="L411" s="46" t="s">
        <v>103</v>
      </c>
      <c r="M411" s="48">
        <v>600</v>
      </c>
      <c r="N411" s="48">
        <v>11.7</v>
      </c>
      <c r="O411" s="48">
        <v>20.7</v>
      </c>
      <c r="P411" s="48">
        <v>23.8</v>
      </c>
      <c r="Q411" s="48">
        <v>242.19</v>
      </c>
      <c r="R411" s="48">
        <v>1.78</v>
      </c>
      <c r="S411" s="48">
        <v>1080</v>
      </c>
      <c r="T411" s="48">
        <v>1920</v>
      </c>
      <c r="U411" s="48">
        <v>2.1</v>
      </c>
      <c r="V411" s="48">
        <v>8562</v>
      </c>
      <c r="W411" s="48">
        <v>60</v>
      </c>
      <c r="X411" s="48">
        <v>33.200000000000003</v>
      </c>
      <c r="Y411" s="46" t="s">
        <v>114</v>
      </c>
      <c r="Z411" s="46" t="s">
        <v>83</v>
      </c>
      <c r="AA411" s="46"/>
      <c r="AB411" s="46"/>
      <c r="AC411" s="46" t="s">
        <v>80</v>
      </c>
      <c r="AD411" s="46" t="s">
        <v>80</v>
      </c>
      <c r="AE411" s="46" t="s">
        <v>208</v>
      </c>
      <c r="AF411" s="46" t="s">
        <v>103</v>
      </c>
      <c r="AG411" s="46" t="s">
        <v>83</v>
      </c>
      <c r="AH411" s="46" t="s">
        <v>103</v>
      </c>
      <c r="AI411" s="46" t="s">
        <v>83</v>
      </c>
      <c r="AJ411" s="46" t="s">
        <v>83</v>
      </c>
      <c r="AK411" s="46" t="s">
        <v>84</v>
      </c>
      <c r="AL411" s="46" t="s">
        <v>103</v>
      </c>
      <c r="AM411" s="46" t="s">
        <v>83</v>
      </c>
      <c r="AN411" s="46" t="s">
        <v>83</v>
      </c>
      <c r="AO411" s="46" t="s">
        <v>83</v>
      </c>
      <c r="AP411" s="46" t="s">
        <v>91</v>
      </c>
      <c r="AQ411" s="46" t="s">
        <v>103</v>
      </c>
      <c r="AR411" s="46" t="s">
        <v>81</v>
      </c>
      <c r="AS411" s="46" t="s">
        <v>86</v>
      </c>
      <c r="AT411" s="46" t="s">
        <v>103</v>
      </c>
      <c r="AU411" s="48">
        <v>4</v>
      </c>
      <c r="AV411" s="46" t="s">
        <v>81</v>
      </c>
      <c r="AW411" s="46" t="s">
        <v>80</v>
      </c>
      <c r="AX411" s="48">
        <v>250</v>
      </c>
      <c r="AY411" s="48">
        <v>313</v>
      </c>
      <c r="AZ411" s="48">
        <v>307</v>
      </c>
      <c r="BA411" s="48">
        <v>200</v>
      </c>
      <c r="BB411" s="46"/>
      <c r="BC411" s="46"/>
      <c r="BD411" s="48">
        <v>12.5</v>
      </c>
      <c r="BE411" s="46"/>
      <c r="BF411" s="48">
        <v>0.22</v>
      </c>
      <c r="BG411" s="48">
        <v>0.3</v>
      </c>
      <c r="BH411" s="46"/>
      <c r="BI411" s="48">
        <v>0.2</v>
      </c>
      <c r="BJ411" s="48">
        <v>39.58</v>
      </c>
      <c r="BK411" s="48">
        <v>51.68</v>
      </c>
      <c r="BL411" s="48">
        <v>54.1</v>
      </c>
      <c r="BM411" s="46"/>
      <c r="BN411" s="46"/>
      <c r="BO411" s="48">
        <v>0.2</v>
      </c>
      <c r="BP411" s="48">
        <v>0.22</v>
      </c>
      <c r="BQ411" s="48">
        <v>0.3</v>
      </c>
      <c r="BR411" s="48">
        <v>13.1</v>
      </c>
      <c r="BS411" s="48">
        <v>41.42</v>
      </c>
      <c r="BT411" s="46"/>
      <c r="BU411" s="48">
        <v>0</v>
      </c>
      <c r="BV411" s="39">
        <v>521</v>
      </c>
      <c r="BW411" s="39">
        <f t="shared" si="36"/>
        <v>3</v>
      </c>
      <c r="BX411" s="39">
        <f>IF(COUNTIF($C$2:C411,C411)=1,1,0)</f>
        <v>1</v>
      </c>
      <c r="BY411" s="39">
        <f t="shared" si="37"/>
        <v>0</v>
      </c>
      <c r="BZ411" s="39" t="b">
        <f t="shared" si="38"/>
        <v>0</v>
      </c>
      <c r="CA411" s="39" t="b">
        <f t="array" ref="CA411">ISNUMBER(SEARCH("Touch Screen",$AI411))</f>
        <v>0</v>
      </c>
      <c r="CB411" s="39" t="b">
        <f t="array" ref="CB411">ISNUMBER(SEARCH("Occupancy Sensor",$AI411))</f>
        <v>0</v>
      </c>
      <c r="CC411" s="39" t="b">
        <f t="array" ref="CC411">ISNUMBER(SEARCH("Full Network Connectivity",$AI411))</f>
        <v>0</v>
      </c>
      <c r="CD411" s="49">
        <f t="shared" si="39"/>
        <v>39.577679999999994</v>
      </c>
      <c r="CE411" s="50">
        <f t="shared" si="41"/>
        <v>2.1</v>
      </c>
      <c r="CF411" s="39">
        <f t="shared" si="40"/>
        <v>3</v>
      </c>
      <c r="CG411" s="49">
        <f>IF($BW411=1,($Q411*'2. Monitor Criteria'!$C$4)+('2. Monitor Criteria'!$D$4*'1. Data'!$CE411)+'2. Monitor Criteria'!$C$6,IF('1. Data'!$BW411=2,($Q411*'2. Monitor Criteria'!$C$4)+('2. Monitor Criteria'!$D$4*'1. Data'!$CE411)+'2. Monitor Criteria'!$D$6,IF('1. Data'!$BW411=5,($Q411*'2. Monitor Criteria'!$C$4)+('2. Monitor Criteria'!$D$4*'1. Data'!$CE411)+'2. Monitor Criteria'!$F$6,($Q411*'2. Monitor Criteria'!$C$4)+('2. Monitor Criteria'!$D$4*'1. Data'!$CE411)+'2. Monitor Criteria'!$E$6)))</f>
        <v>46.64837</v>
      </c>
      <c r="CH411" s="51">
        <f>CD411-('2. Monitor Criteria'!$D$4*CE411)</f>
        <v>31.198679999999992</v>
      </c>
      <c r="CI411" s="49">
        <f>IF($BY411=0,CH411,IF($BY411=1,CH411-('2. Monitor Criteria'!$B$10*'1. Data'!CG411),CH411-('2. Monitor Criteria'!$C$10*'1. Data'!CG411)))</f>
        <v>31.198679999999992</v>
      </c>
      <c r="CJ411" s="51">
        <f>IF($CA411=TRUE,CI411-(CG411*'2. Monitor Criteria'!$E$10),CI411)</f>
        <v>31.198679999999992</v>
      </c>
      <c r="CK411" s="51">
        <f>IF($BZ411=TRUE,CJ411-('1. Data'!CG411*'2. Monitor Criteria'!$D$10),CJ411)</f>
        <v>31.198679999999992</v>
      </c>
    </row>
    <row r="412" spans="1:89" s="39" customFormat="1" ht="15.75" customHeight="1" x14ac:dyDescent="0.2">
      <c r="A412" s="39">
        <v>522</v>
      </c>
      <c r="B412" s="46" t="s">
        <v>656</v>
      </c>
      <c r="C412" s="46" t="s">
        <v>679</v>
      </c>
      <c r="D412" s="47">
        <v>42475</v>
      </c>
      <c r="E412" s="46" t="s">
        <v>74</v>
      </c>
      <c r="F412" s="46" t="s">
        <v>103</v>
      </c>
      <c r="G412" s="46" t="s">
        <v>1307</v>
      </c>
      <c r="H412" s="46" t="s">
        <v>75</v>
      </c>
      <c r="I412" s="46" t="s">
        <v>76</v>
      </c>
      <c r="J412" s="46" t="s">
        <v>103</v>
      </c>
      <c r="K412" s="46" t="s">
        <v>77</v>
      </c>
      <c r="L412" s="46" t="s">
        <v>103</v>
      </c>
      <c r="M412" s="48">
        <v>700</v>
      </c>
      <c r="N412" s="48">
        <v>11.7</v>
      </c>
      <c r="O412" s="48">
        <v>20.7</v>
      </c>
      <c r="P412" s="48">
        <v>23.8</v>
      </c>
      <c r="Q412" s="48">
        <v>242.19</v>
      </c>
      <c r="R412" s="48">
        <v>1.78</v>
      </c>
      <c r="S412" s="48">
        <v>1080</v>
      </c>
      <c r="T412" s="48">
        <v>1920</v>
      </c>
      <c r="U412" s="48">
        <v>2.1</v>
      </c>
      <c r="V412" s="48">
        <v>8562</v>
      </c>
      <c r="W412" s="48">
        <v>60</v>
      </c>
      <c r="X412" s="48">
        <v>33</v>
      </c>
      <c r="Y412" s="46" t="s">
        <v>114</v>
      </c>
      <c r="Z412" s="46" t="s">
        <v>83</v>
      </c>
      <c r="AA412" s="46"/>
      <c r="AB412" s="46"/>
      <c r="AC412" s="46" t="s">
        <v>80</v>
      </c>
      <c r="AD412" s="46" t="s">
        <v>80</v>
      </c>
      <c r="AE412" s="46" t="s">
        <v>105</v>
      </c>
      <c r="AF412" s="46" t="s">
        <v>103</v>
      </c>
      <c r="AG412" s="46" t="s">
        <v>83</v>
      </c>
      <c r="AH412" s="46" t="s">
        <v>103</v>
      </c>
      <c r="AI412" s="46" t="s">
        <v>83</v>
      </c>
      <c r="AJ412" s="46" t="s">
        <v>83</v>
      </c>
      <c r="AK412" s="46" t="s">
        <v>90</v>
      </c>
      <c r="AL412" s="46" t="s">
        <v>103</v>
      </c>
      <c r="AM412" s="46" t="s">
        <v>83</v>
      </c>
      <c r="AN412" s="46" t="s">
        <v>83</v>
      </c>
      <c r="AO412" s="46" t="s">
        <v>83</v>
      </c>
      <c r="AP412" s="46" t="s">
        <v>91</v>
      </c>
      <c r="AQ412" s="46" t="s">
        <v>103</v>
      </c>
      <c r="AR412" s="46" t="s">
        <v>81</v>
      </c>
      <c r="AS412" s="46" t="s">
        <v>86</v>
      </c>
      <c r="AT412" s="46" t="s">
        <v>103</v>
      </c>
      <c r="AU412" s="48">
        <v>4</v>
      </c>
      <c r="AV412" s="46" t="s">
        <v>81</v>
      </c>
      <c r="AW412" s="46" t="s">
        <v>80</v>
      </c>
      <c r="AX412" s="48">
        <v>251</v>
      </c>
      <c r="AY412" s="48">
        <v>259</v>
      </c>
      <c r="AZ412" s="48">
        <v>256</v>
      </c>
      <c r="BA412" s="48">
        <v>200</v>
      </c>
      <c r="BB412" s="46"/>
      <c r="BC412" s="46"/>
      <c r="BD412" s="48">
        <v>14.65</v>
      </c>
      <c r="BE412" s="46"/>
      <c r="BF412" s="48">
        <v>0.26</v>
      </c>
      <c r="BG412" s="48">
        <v>0.3</v>
      </c>
      <c r="BH412" s="46"/>
      <c r="BI412" s="48">
        <v>0.21</v>
      </c>
      <c r="BJ412" s="48">
        <v>46.4</v>
      </c>
      <c r="BK412" s="48">
        <v>53.9</v>
      </c>
      <c r="BL412" s="48">
        <v>54.1</v>
      </c>
      <c r="BM412" s="46"/>
      <c r="BN412" s="46"/>
      <c r="BO412" s="48">
        <v>0.21</v>
      </c>
      <c r="BP412" s="48">
        <v>0.26</v>
      </c>
      <c r="BQ412" s="48">
        <v>0.3</v>
      </c>
      <c r="BR412" s="48">
        <v>14.68</v>
      </c>
      <c r="BS412" s="48">
        <v>46.48</v>
      </c>
      <c r="BT412" s="46"/>
      <c r="BU412" s="48">
        <v>0</v>
      </c>
      <c r="BV412" s="39">
        <v>522</v>
      </c>
      <c r="BW412" s="39">
        <f t="shared" si="36"/>
        <v>3</v>
      </c>
      <c r="BX412" s="39">
        <f>IF(COUNTIF($C$2:C412,C412)=1,1,0)</f>
        <v>1</v>
      </c>
      <c r="BY412" s="39">
        <f t="shared" si="37"/>
        <v>0</v>
      </c>
      <c r="BZ412" s="39" t="b">
        <f t="shared" si="38"/>
        <v>0</v>
      </c>
      <c r="CA412" s="39" t="b">
        <f t="array" ref="CA412">ISNUMBER(SEARCH("Touch Screen",$AI412))</f>
        <v>0</v>
      </c>
      <c r="CB412" s="39" t="b">
        <f t="array" ref="CB412">ISNUMBER(SEARCH("Occupancy Sensor",$AI412))</f>
        <v>0</v>
      </c>
      <c r="CC412" s="39" t="b">
        <f t="array" ref="CC412">ISNUMBER(SEARCH("Full Network Connectivity",$AI412))</f>
        <v>0</v>
      </c>
      <c r="CD412" s="49">
        <f t="shared" si="39"/>
        <v>46.397339999999993</v>
      </c>
      <c r="CE412" s="50">
        <f t="shared" si="41"/>
        <v>2.1</v>
      </c>
      <c r="CF412" s="39">
        <f t="shared" si="40"/>
        <v>3</v>
      </c>
      <c r="CG412" s="49">
        <f>IF($BW412=1,($Q412*'2. Monitor Criteria'!$C$4)+('2. Monitor Criteria'!$D$4*'1. Data'!$CE412)+'2. Monitor Criteria'!$C$6,IF('1. Data'!$BW412=2,($Q412*'2. Monitor Criteria'!$C$4)+('2. Monitor Criteria'!$D$4*'1. Data'!$CE412)+'2. Monitor Criteria'!$D$6,IF('1. Data'!$BW412=5,($Q412*'2. Monitor Criteria'!$C$4)+('2. Monitor Criteria'!$D$4*'1. Data'!$CE412)+'2. Monitor Criteria'!$F$6,($Q412*'2. Monitor Criteria'!$C$4)+('2. Monitor Criteria'!$D$4*'1. Data'!$CE412)+'2. Monitor Criteria'!$E$6)))</f>
        <v>46.64837</v>
      </c>
      <c r="CH412" s="51">
        <f>CD412-('2. Monitor Criteria'!$D$4*CE412)</f>
        <v>38.018339999999995</v>
      </c>
      <c r="CI412" s="49">
        <f>IF($BY412=0,CH412,IF($BY412=1,CH412-('2. Monitor Criteria'!$B$10*'1. Data'!CG412),CH412-('2. Monitor Criteria'!$C$10*'1. Data'!CG412)))</f>
        <v>38.018339999999995</v>
      </c>
      <c r="CJ412" s="51">
        <f>IF($CA412=TRUE,CI412-(CG412*'2. Monitor Criteria'!$E$10),CI412)</f>
        <v>38.018339999999995</v>
      </c>
      <c r="CK412" s="51">
        <f>IF($BZ412=TRUE,CJ412-('1. Data'!CG412*'2. Monitor Criteria'!$D$10),CJ412)</f>
        <v>38.018339999999995</v>
      </c>
    </row>
    <row r="413" spans="1:89" s="39" customFormat="1" ht="15.75" customHeight="1" x14ac:dyDescent="0.2">
      <c r="A413" s="39">
        <v>523</v>
      </c>
      <c r="B413" s="46" t="s">
        <v>656</v>
      </c>
      <c r="C413" s="46" t="s">
        <v>680</v>
      </c>
      <c r="D413" s="47">
        <v>42515</v>
      </c>
      <c r="E413" s="46" t="s">
        <v>74</v>
      </c>
      <c r="F413" s="46" t="s">
        <v>681</v>
      </c>
      <c r="G413" s="46" t="s">
        <v>1307</v>
      </c>
      <c r="H413" s="46" t="s">
        <v>75</v>
      </c>
      <c r="I413" s="46" t="s">
        <v>76</v>
      </c>
      <c r="J413" s="46" t="s">
        <v>103</v>
      </c>
      <c r="K413" s="46" t="s">
        <v>77</v>
      </c>
      <c r="L413" s="46" t="s">
        <v>103</v>
      </c>
      <c r="M413" s="48">
        <v>700</v>
      </c>
      <c r="N413" s="48">
        <v>11.7</v>
      </c>
      <c r="O413" s="48">
        <v>20.7</v>
      </c>
      <c r="P413" s="48">
        <v>23.8</v>
      </c>
      <c r="Q413" s="48">
        <v>242.19</v>
      </c>
      <c r="R413" s="48">
        <v>1.78</v>
      </c>
      <c r="S413" s="48">
        <v>1080</v>
      </c>
      <c r="T413" s="48">
        <v>1920</v>
      </c>
      <c r="U413" s="48">
        <v>2.1</v>
      </c>
      <c r="V413" s="48">
        <v>8562</v>
      </c>
      <c r="W413" s="48">
        <v>60</v>
      </c>
      <c r="X413" s="48">
        <v>34.4</v>
      </c>
      <c r="Y413" s="46" t="s">
        <v>114</v>
      </c>
      <c r="Z413" s="46" t="s">
        <v>83</v>
      </c>
      <c r="AA413" s="46"/>
      <c r="AB413" s="46"/>
      <c r="AC413" s="46" t="s">
        <v>80</v>
      </c>
      <c r="AD413" s="46" t="s">
        <v>80</v>
      </c>
      <c r="AE413" s="46" t="s">
        <v>154</v>
      </c>
      <c r="AF413" s="46" t="s">
        <v>103</v>
      </c>
      <c r="AG413" s="46" t="s">
        <v>83</v>
      </c>
      <c r="AH413" s="46" t="s">
        <v>103</v>
      </c>
      <c r="AI413" s="46" t="s">
        <v>83</v>
      </c>
      <c r="AJ413" s="46" t="s">
        <v>83</v>
      </c>
      <c r="AK413" s="46" t="s">
        <v>90</v>
      </c>
      <c r="AL413" s="46" t="s">
        <v>103</v>
      </c>
      <c r="AM413" s="46" t="s">
        <v>83</v>
      </c>
      <c r="AN413" s="46" t="s">
        <v>83</v>
      </c>
      <c r="AO413" s="46" t="s">
        <v>83</v>
      </c>
      <c r="AP413" s="46" t="s">
        <v>91</v>
      </c>
      <c r="AQ413" s="46" t="s">
        <v>103</v>
      </c>
      <c r="AR413" s="46" t="s">
        <v>81</v>
      </c>
      <c r="AS413" s="46" t="s">
        <v>86</v>
      </c>
      <c r="AT413" s="46" t="s">
        <v>103</v>
      </c>
      <c r="AU413" s="48">
        <v>4</v>
      </c>
      <c r="AV413" s="46" t="s">
        <v>81</v>
      </c>
      <c r="AW413" s="46" t="s">
        <v>80</v>
      </c>
      <c r="AX413" s="48">
        <v>250</v>
      </c>
      <c r="AY413" s="48">
        <v>264</v>
      </c>
      <c r="AZ413" s="48">
        <v>261</v>
      </c>
      <c r="BA413" s="48">
        <v>200</v>
      </c>
      <c r="BB413" s="46"/>
      <c r="BC413" s="46"/>
      <c r="BD413" s="48">
        <v>14.39</v>
      </c>
      <c r="BE413" s="46"/>
      <c r="BF413" s="48">
        <v>0.25</v>
      </c>
      <c r="BG413" s="48">
        <v>0.3</v>
      </c>
      <c r="BH413" s="46"/>
      <c r="BI413" s="48">
        <v>0.15</v>
      </c>
      <c r="BJ413" s="48">
        <v>45.54</v>
      </c>
      <c r="BK413" s="48">
        <v>51.53</v>
      </c>
      <c r="BL413" s="48">
        <v>54.1</v>
      </c>
      <c r="BM413" s="46"/>
      <c r="BN413" s="46"/>
      <c r="BO413" s="48">
        <v>0.15</v>
      </c>
      <c r="BP413" s="48">
        <v>0.25</v>
      </c>
      <c r="BQ413" s="48">
        <v>0.3</v>
      </c>
      <c r="BR413" s="48">
        <v>14.6</v>
      </c>
      <c r="BS413" s="48">
        <v>46.19</v>
      </c>
      <c r="BT413" s="46"/>
      <c r="BU413" s="48">
        <v>0</v>
      </c>
      <c r="BV413" s="39">
        <v>523</v>
      </c>
      <c r="BW413" s="39">
        <f t="shared" si="36"/>
        <v>3</v>
      </c>
      <c r="BX413" s="39">
        <f>IF(COUNTIF($C$2:C413,C413)=1,1,0)</f>
        <v>1</v>
      </c>
      <c r="BY413" s="39">
        <f t="shared" si="37"/>
        <v>0</v>
      </c>
      <c r="BZ413" s="39" t="b">
        <f t="shared" si="38"/>
        <v>0</v>
      </c>
      <c r="CA413" s="39" t="b">
        <f t="array" ref="CA413">ISNUMBER(SEARCH("Touch Screen",$AI413))</f>
        <v>0</v>
      </c>
      <c r="CB413" s="39" t="b">
        <f t="array" ref="CB413">ISNUMBER(SEARCH("Occupancy Sensor",$AI413))</f>
        <v>0</v>
      </c>
      <c r="CC413" s="39" t="b">
        <f t="array" ref="CC413">ISNUMBER(SEARCH("Full Network Connectivity",$AI413))</f>
        <v>0</v>
      </c>
      <c r="CD413" s="49">
        <f t="shared" si="39"/>
        <v>45.543239999999997</v>
      </c>
      <c r="CE413" s="50">
        <f t="shared" si="41"/>
        <v>2.1</v>
      </c>
      <c r="CF413" s="39">
        <f t="shared" si="40"/>
        <v>3</v>
      </c>
      <c r="CG413" s="49">
        <f>IF($BW413=1,($Q413*'2. Monitor Criteria'!$C$4)+('2. Monitor Criteria'!$D$4*'1. Data'!$CE413)+'2. Monitor Criteria'!$C$6,IF('1. Data'!$BW413=2,($Q413*'2. Monitor Criteria'!$C$4)+('2. Monitor Criteria'!$D$4*'1. Data'!$CE413)+'2. Monitor Criteria'!$D$6,IF('1. Data'!$BW413=5,($Q413*'2. Monitor Criteria'!$C$4)+('2. Monitor Criteria'!$D$4*'1. Data'!$CE413)+'2. Monitor Criteria'!$F$6,($Q413*'2. Monitor Criteria'!$C$4)+('2. Monitor Criteria'!$D$4*'1. Data'!$CE413)+'2. Monitor Criteria'!$E$6)))</f>
        <v>46.64837</v>
      </c>
      <c r="CH413" s="51">
        <f>CD413-('2. Monitor Criteria'!$D$4*CE413)</f>
        <v>37.164239999999992</v>
      </c>
      <c r="CI413" s="49">
        <f>IF($BY413=0,CH413,IF($BY413=1,CH413-('2. Monitor Criteria'!$B$10*'1. Data'!CG413),CH413-('2. Monitor Criteria'!$C$10*'1. Data'!CG413)))</f>
        <v>37.164239999999992</v>
      </c>
      <c r="CJ413" s="51">
        <f>IF($CA413=TRUE,CI413-(CG413*'2. Monitor Criteria'!$E$10),CI413)</f>
        <v>37.164239999999992</v>
      </c>
      <c r="CK413" s="51">
        <f>IF($BZ413=TRUE,CJ413-('1. Data'!CG413*'2. Monitor Criteria'!$D$10),CJ413)</f>
        <v>37.164239999999992</v>
      </c>
    </row>
    <row r="414" spans="1:89" s="39" customFormat="1" ht="15.75" customHeight="1" x14ac:dyDescent="0.2">
      <c r="A414" s="39">
        <v>525</v>
      </c>
      <c r="B414" s="46" t="s">
        <v>656</v>
      </c>
      <c r="C414" s="46" t="s">
        <v>683</v>
      </c>
      <c r="D414" s="47">
        <v>42729</v>
      </c>
      <c r="E414" s="46" t="s">
        <v>74</v>
      </c>
      <c r="F414" s="46" t="s">
        <v>103</v>
      </c>
      <c r="G414" s="46" t="s">
        <v>1307</v>
      </c>
      <c r="H414" s="46" t="s">
        <v>75</v>
      </c>
      <c r="I414" s="46" t="s">
        <v>76</v>
      </c>
      <c r="J414" s="46" t="s">
        <v>103</v>
      </c>
      <c r="K414" s="46" t="s">
        <v>77</v>
      </c>
      <c r="L414" s="46" t="s">
        <v>103</v>
      </c>
      <c r="M414" s="48">
        <v>700</v>
      </c>
      <c r="N414" s="48">
        <v>13.2</v>
      </c>
      <c r="O414" s="48">
        <v>23.6</v>
      </c>
      <c r="P414" s="48">
        <v>27</v>
      </c>
      <c r="Q414" s="48">
        <v>311.7</v>
      </c>
      <c r="R414" s="48">
        <v>1.78</v>
      </c>
      <c r="S414" s="48">
        <v>1080</v>
      </c>
      <c r="T414" s="48">
        <v>1920</v>
      </c>
      <c r="U414" s="48">
        <v>2.1</v>
      </c>
      <c r="V414" s="48">
        <v>6654</v>
      </c>
      <c r="W414" s="48">
        <v>60</v>
      </c>
      <c r="X414" s="48">
        <v>34.299999999999997</v>
      </c>
      <c r="Y414" s="46" t="s">
        <v>114</v>
      </c>
      <c r="Z414" s="46" t="s">
        <v>83</v>
      </c>
      <c r="AA414" s="46"/>
      <c r="AB414" s="46"/>
      <c r="AC414" s="46" t="s">
        <v>81</v>
      </c>
      <c r="AD414" s="46" t="s">
        <v>80</v>
      </c>
      <c r="AE414" s="46" t="s">
        <v>237</v>
      </c>
      <c r="AF414" s="46" t="s">
        <v>103</v>
      </c>
      <c r="AG414" s="46" t="s">
        <v>83</v>
      </c>
      <c r="AH414" s="46" t="s">
        <v>103</v>
      </c>
      <c r="AI414" s="46" t="s">
        <v>83</v>
      </c>
      <c r="AJ414" s="46" t="s">
        <v>83</v>
      </c>
      <c r="AK414" s="46" t="s">
        <v>84</v>
      </c>
      <c r="AL414" s="46" t="s">
        <v>103</v>
      </c>
      <c r="AM414" s="46" t="s">
        <v>83</v>
      </c>
      <c r="AN414" s="46" t="s">
        <v>83</v>
      </c>
      <c r="AO414" s="46" t="s">
        <v>83</v>
      </c>
      <c r="AP414" s="46" t="s">
        <v>91</v>
      </c>
      <c r="AQ414" s="46" t="s">
        <v>103</v>
      </c>
      <c r="AR414" s="46" t="s">
        <v>81</v>
      </c>
      <c r="AS414" s="46" t="s">
        <v>86</v>
      </c>
      <c r="AT414" s="46" t="s">
        <v>103</v>
      </c>
      <c r="AU414" s="48">
        <v>4</v>
      </c>
      <c r="AV414" s="46" t="s">
        <v>81</v>
      </c>
      <c r="AW414" s="46" t="s">
        <v>80</v>
      </c>
      <c r="AX414" s="48">
        <v>250</v>
      </c>
      <c r="AY414" s="48">
        <v>312</v>
      </c>
      <c r="AZ414" s="48">
        <v>308</v>
      </c>
      <c r="BA414" s="48">
        <v>200</v>
      </c>
      <c r="BB414" s="46"/>
      <c r="BC414" s="46"/>
      <c r="BD414" s="48">
        <v>16.09</v>
      </c>
      <c r="BE414" s="46"/>
      <c r="BF414" s="48">
        <v>0.21</v>
      </c>
      <c r="BG414" s="48">
        <v>0.5</v>
      </c>
      <c r="BH414" s="46"/>
      <c r="BI414" s="48">
        <v>0.18</v>
      </c>
      <c r="BJ414" s="48">
        <v>50.53</v>
      </c>
      <c r="BK414" s="48">
        <v>62.05</v>
      </c>
      <c r="BL414" s="48">
        <v>64</v>
      </c>
      <c r="BM414" s="46"/>
      <c r="BN414" s="46"/>
      <c r="BO414" s="48">
        <v>0.18</v>
      </c>
      <c r="BP414" s="48">
        <v>0.21</v>
      </c>
      <c r="BQ414" s="48">
        <v>0.5</v>
      </c>
      <c r="BR414" s="48">
        <v>16.11</v>
      </c>
      <c r="BS414" s="48">
        <v>50.59</v>
      </c>
      <c r="BT414" s="46"/>
      <c r="BU414" s="48">
        <v>0</v>
      </c>
      <c r="BV414" s="39">
        <v>525</v>
      </c>
      <c r="BW414" s="39">
        <f t="shared" si="36"/>
        <v>4</v>
      </c>
      <c r="BX414" s="39">
        <f>IF(COUNTIF($C$2:C414,C414)=1,1,0)</f>
        <v>1</v>
      </c>
      <c r="BY414" s="39">
        <f t="shared" si="37"/>
        <v>0</v>
      </c>
      <c r="BZ414" s="39" t="b">
        <f t="shared" si="38"/>
        <v>0</v>
      </c>
      <c r="CA414" s="39" t="b">
        <f t="array" ref="CA414">ISNUMBER(SEARCH("Touch Screen",$AI414))</f>
        <v>0</v>
      </c>
      <c r="CB414" s="39" t="b">
        <f t="array" ref="CB414">ISNUMBER(SEARCH("Occupancy Sensor",$AI414))</f>
        <v>0</v>
      </c>
      <c r="CC414" s="39" t="b">
        <f t="array" ref="CC414">ISNUMBER(SEARCH("Full Network Connectivity",$AI414))</f>
        <v>0</v>
      </c>
      <c r="CD414" s="49">
        <f t="shared" si="39"/>
        <v>50.527679999999997</v>
      </c>
      <c r="CE414" s="50">
        <f t="shared" si="41"/>
        <v>2.1</v>
      </c>
      <c r="CF414" s="39">
        <f t="shared" si="40"/>
        <v>4</v>
      </c>
      <c r="CG414" s="49">
        <f>IF($BW414=1,($Q414*'2. Monitor Criteria'!$C$4)+('2. Monitor Criteria'!$D$4*'1. Data'!$CE414)+'2. Monitor Criteria'!$C$6,IF('1. Data'!$BW414=2,($Q414*'2. Monitor Criteria'!$C$4)+('2. Monitor Criteria'!$D$4*'1. Data'!$CE414)+'2. Monitor Criteria'!$D$6,IF('1. Data'!$BW414=5,($Q414*'2. Monitor Criteria'!$C$4)+('2. Monitor Criteria'!$D$4*'1. Data'!$CE414)+'2. Monitor Criteria'!$F$6,($Q414*'2. Monitor Criteria'!$C$4)+('2. Monitor Criteria'!$D$4*'1. Data'!$CE414)+'2. Monitor Criteria'!$E$6)))</f>
        <v>55.198099999999997</v>
      </c>
      <c r="CH414" s="51">
        <f>CD414-('2. Monitor Criteria'!$D$4*CE414)</f>
        <v>42.148679999999999</v>
      </c>
      <c r="CI414" s="49">
        <f>IF($BY414=0,CH414,IF($BY414=1,CH414-('2. Monitor Criteria'!$B$10*'1. Data'!CG414),CH414-('2. Monitor Criteria'!$C$10*'1. Data'!CG414)))</f>
        <v>42.148679999999999</v>
      </c>
      <c r="CJ414" s="51">
        <f>IF($CA414=TRUE,CI414-(CG414*'2. Monitor Criteria'!$E$10),CI414)</f>
        <v>42.148679999999999</v>
      </c>
      <c r="CK414" s="51">
        <f>IF($BZ414=TRUE,CJ414-('1. Data'!CG414*'2. Monitor Criteria'!$D$10),CJ414)</f>
        <v>42.148679999999999</v>
      </c>
    </row>
    <row r="415" spans="1:89" s="39" customFormat="1" ht="15.75" customHeight="1" x14ac:dyDescent="0.2">
      <c r="A415" s="39">
        <v>526</v>
      </c>
      <c r="B415" s="46" t="s">
        <v>656</v>
      </c>
      <c r="C415" s="46" t="s">
        <v>684</v>
      </c>
      <c r="D415" s="47">
        <v>42714</v>
      </c>
      <c r="E415" s="46" t="s">
        <v>74</v>
      </c>
      <c r="F415" s="46" t="s">
        <v>103</v>
      </c>
      <c r="G415" s="46" t="s">
        <v>1307</v>
      </c>
      <c r="H415" s="46" t="s">
        <v>75</v>
      </c>
      <c r="I415" s="46" t="s">
        <v>76</v>
      </c>
      <c r="J415" s="46" t="s">
        <v>103</v>
      </c>
      <c r="K415" s="46" t="s">
        <v>77</v>
      </c>
      <c r="L415" s="46" t="s">
        <v>103</v>
      </c>
      <c r="M415" s="48">
        <v>700</v>
      </c>
      <c r="N415" s="48">
        <v>13.2</v>
      </c>
      <c r="O415" s="48">
        <v>23.6</v>
      </c>
      <c r="P415" s="48">
        <v>27</v>
      </c>
      <c r="Q415" s="48">
        <v>311.67</v>
      </c>
      <c r="R415" s="48">
        <v>1.78</v>
      </c>
      <c r="S415" s="48">
        <v>1080</v>
      </c>
      <c r="T415" s="48">
        <v>1920</v>
      </c>
      <c r="U415" s="48">
        <v>2.1</v>
      </c>
      <c r="V415" s="48">
        <v>6654</v>
      </c>
      <c r="W415" s="48">
        <v>60</v>
      </c>
      <c r="X415" s="48">
        <v>33.200000000000003</v>
      </c>
      <c r="Y415" s="46" t="s">
        <v>114</v>
      </c>
      <c r="Z415" s="46" t="s">
        <v>83</v>
      </c>
      <c r="AA415" s="46"/>
      <c r="AB415" s="46"/>
      <c r="AC415" s="46" t="s">
        <v>81</v>
      </c>
      <c r="AD415" s="46" t="s">
        <v>80</v>
      </c>
      <c r="AE415" s="46" t="s">
        <v>82</v>
      </c>
      <c r="AF415" s="46" t="s">
        <v>103</v>
      </c>
      <c r="AG415" s="46" t="s">
        <v>83</v>
      </c>
      <c r="AH415" s="46" t="s">
        <v>103</v>
      </c>
      <c r="AI415" s="46" t="s">
        <v>83</v>
      </c>
      <c r="AJ415" s="46" t="s">
        <v>83</v>
      </c>
      <c r="AK415" s="46" t="s">
        <v>84</v>
      </c>
      <c r="AL415" s="46" t="s">
        <v>103</v>
      </c>
      <c r="AM415" s="46" t="s">
        <v>83</v>
      </c>
      <c r="AN415" s="46" t="s">
        <v>83</v>
      </c>
      <c r="AO415" s="46" t="s">
        <v>83</v>
      </c>
      <c r="AP415" s="46" t="s">
        <v>91</v>
      </c>
      <c r="AQ415" s="46" t="s">
        <v>103</v>
      </c>
      <c r="AR415" s="46" t="s">
        <v>81</v>
      </c>
      <c r="AS415" s="46" t="s">
        <v>86</v>
      </c>
      <c r="AT415" s="46" t="s">
        <v>103</v>
      </c>
      <c r="AU415" s="48">
        <v>4</v>
      </c>
      <c r="AV415" s="46" t="s">
        <v>81</v>
      </c>
      <c r="AW415" s="46" t="s">
        <v>80</v>
      </c>
      <c r="AX415" s="48">
        <v>250</v>
      </c>
      <c r="AY415" s="48">
        <v>281</v>
      </c>
      <c r="AZ415" s="48">
        <v>276</v>
      </c>
      <c r="BA415" s="48">
        <v>200</v>
      </c>
      <c r="BB415" s="46"/>
      <c r="BC415" s="46"/>
      <c r="BD415" s="48">
        <v>16.48</v>
      </c>
      <c r="BE415" s="46"/>
      <c r="BF415" s="48">
        <v>0.39</v>
      </c>
      <c r="BG415" s="48">
        <v>0.5</v>
      </c>
      <c r="BH415" s="46"/>
      <c r="BI415" s="48">
        <v>0.01</v>
      </c>
      <c r="BJ415" s="48">
        <v>52.74</v>
      </c>
      <c r="BK415" s="48">
        <v>62.05</v>
      </c>
      <c r="BL415" s="48">
        <v>64.099999999999994</v>
      </c>
      <c r="BM415" s="46"/>
      <c r="BN415" s="46"/>
      <c r="BO415" s="48">
        <v>0.01</v>
      </c>
      <c r="BP415" s="48">
        <v>0.4</v>
      </c>
      <c r="BQ415" s="48">
        <v>0.5</v>
      </c>
      <c r="BR415" s="48">
        <v>15.74</v>
      </c>
      <c r="BS415" s="48">
        <v>50.53</v>
      </c>
      <c r="BT415" s="46"/>
      <c r="BU415" s="48">
        <v>0</v>
      </c>
      <c r="BV415" s="39">
        <v>526</v>
      </c>
      <c r="BW415" s="39">
        <f t="shared" si="36"/>
        <v>4</v>
      </c>
      <c r="BX415" s="39">
        <f>IF(COUNTIF($C$2:C415,C415)=1,1,0)</f>
        <v>1</v>
      </c>
      <c r="BY415" s="39">
        <f t="shared" si="37"/>
        <v>0</v>
      </c>
      <c r="BZ415" s="39" t="b">
        <f t="shared" si="38"/>
        <v>0</v>
      </c>
      <c r="CA415" s="39" t="b">
        <f t="array" ref="CA415">ISNUMBER(SEARCH("Touch Screen",$AI415))</f>
        <v>0</v>
      </c>
      <c r="CB415" s="39" t="b">
        <f t="array" ref="CB415">ISNUMBER(SEARCH("Occupancy Sensor",$AI415))</f>
        <v>0</v>
      </c>
      <c r="CC415" s="39" t="b">
        <f t="array" ref="CC415">ISNUMBER(SEARCH("Full Network Connectivity",$AI415))</f>
        <v>0</v>
      </c>
      <c r="CD415" s="49">
        <f t="shared" si="39"/>
        <v>52.748339999999999</v>
      </c>
      <c r="CE415" s="50">
        <f t="shared" si="41"/>
        <v>2.1</v>
      </c>
      <c r="CF415" s="39">
        <f t="shared" si="40"/>
        <v>4</v>
      </c>
      <c r="CG415" s="49">
        <f>IF($BW415=1,($Q415*'2. Monitor Criteria'!$C$4)+('2. Monitor Criteria'!$D$4*'1. Data'!$CE415)+'2. Monitor Criteria'!$C$6,IF('1. Data'!$BW415=2,($Q415*'2. Monitor Criteria'!$C$4)+('2. Monitor Criteria'!$D$4*'1. Data'!$CE415)+'2. Monitor Criteria'!$D$6,IF('1. Data'!$BW415=5,($Q415*'2. Monitor Criteria'!$C$4)+('2. Monitor Criteria'!$D$4*'1. Data'!$CE415)+'2. Monitor Criteria'!$F$6,($Q415*'2. Monitor Criteria'!$C$4)+('2. Monitor Criteria'!$D$4*'1. Data'!$CE415)+'2. Monitor Criteria'!$E$6)))</f>
        <v>55.194410000000005</v>
      </c>
      <c r="CH415" s="51">
        <f>CD415-('2. Monitor Criteria'!$D$4*CE415)</f>
        <v>44.369339999999994</v>
      </c>
      <c r="CI415" s="49">
        <f>IF($BY415=0,CH415,IF($BY415=1,CH415-('2. Monitor Criteria'!$B$10*'1. Data'!CG415),CH415-('2. Monitor Criteria'!$C$10*'1. Data'!CG415)))</f>
        <v>44.369339999999994</v>
      </c>
      <c r="CJ415" s="51">
        <f>IF($CA415=TRUE,CI415-(CG415*'2. Monitor Criteria'!$E$10),CI415)</f>
        <v>44.369339999999994</v>
      </c>
      <c r="CK415" s="51">
        <f>IF($BZ415=TRUE,CJ415-('1. Data'!CG415*'2. Monitor Criteria'!$D$10),CJ415)</f>
        <v>44.369339999999994</v>
      </c>
    </row>
    <row r="416" spans="1:89" s="39" customFormat="1" ht="15.75" customHeight="1" x14ac:dyDescent="0.2">
      <c r="A416" s="39">
        <v>527</v>
      </c>
      <c r="B416" s="46" t="s">
        <v>656</v>
      </c>
      <c r="C416" s="46" t="s">
        <v>685</v>
      </c>
      <c r="D416" s="47">
        <v>42527</v>
      </c>
      <c r="E416" s="46" t="s">
        <v>74</v>
      </c>
      <c r="F416" s="46" t="s">
        <v>103</v>
      </c>
      <c r="G416" s="46" t="s">
        <v>1307</v>
      </c>
      <c r="H416" s="46" t="s">
        <v>75</v>
      </c>
      <c r="I416" s="46" t="s">
        <v>76</v>
      </c>
      <c r="J416" s="46" t="s">
        <v>103</v>
      </c>
      <c r="K416" s="46" t="s">
        <v>77</v>
      </c>
      <c r="L416" s="46" t="s">
        <v>103</v>
      </c>
      <c r="M416" s="48">
        <v>600</v>
      </c>
      <c r="N416" s="48">
        <v>13.2</v>
      </c>
      <c r="O416" s="48">
        <v>23.6</v>
      </c>
      <c r="P416" s="48">
        <v>27</v>
      </c>
      <c r="Q416" s="48">
        <v>311.7</v>
      </c>
      <c r="R416" s="48">
        <v>1.78</v>
      </c>
      <c r="S416" s="48">
        <v>1080</v>
      </c>
      <c r="T416" s="48">
        <v>1920</v>
      </c>
      <c r="U416" s="48">
        <v>2.1</v>
      </c>
      <c r="V416" s="48">
        <v>6654</v>
      </c>
      <c r="W416" s="48">
        <v>60</v>
      </c>
      <c r="X416" s="48">
        <v>31</v>
      </c>
      <c r="Y416" s="46" t="s">
        <v>114</v>
      </c>
      <c r="Z416" s="46" t="s">
        <v>83</v>
      </c>
      <c r="AA416" s="46"/>
      <c r="AB416" s="46"/>
      <c r="AC416" s="46" t="s">
        <v>81</v>
      </c>
      <c r="AD416" s="46" t="s">
        <v>80</v>
      </c>
      <c r="AE416" s="46" t="s">
        <v>237</v>
      </c>
      <c r="AF416" s="46" t="s">
        <v>103</v>
      </c>
      <c r="AG416" s="46" t="s">
        <v>83</v>
      </c>
      <c r="AH416" s="46" t="s">
        <v>103</v>
      </c>
      <c r="AI416" s="46" t="s">
        <v>83</v>
      </c>
      <c r="AJ416" s="46" t="s">
        <v>83</v>
      </c>
      <c r="AK416" s="46" t="s">
        <v>84</v>
      </c>
      <c r="AL416" s="46" t="s">
        <v>103</v>
      </c>
      <c r="AM416" s="46" t="s">
        <v>83</v>
      </c>
      <c r="AN416" s="46" t="s">
        <v>83</v>
      </c>
      <c r="AO416" s="46" t="s">
        <v>83</v>
      </c>
      <c r="AP416" s="46" t="s">
        <v>91</v>
      </c>
      <c r="AQ416" s="46" t="s">
        <v>103</v>
      </c>
      <c r="AR416" s="46" t="s">
        <v>81</v>
      </c>
      <c r="AS416" s="46" t="s">
        <v>86</v>
      </c>
      <c r="AT416" s="46" t="s">
        <v>103</v>
      </c>
      <c r="AU416" s="48">
        <v>4</v>
      </c>
      <c r="AV416" s="46" t="s">
        <v>81</v>
      </c>
      <c r="AW416" s="46" t="s">
        <v>80</v>
      </c>
      <c r="AX416" s="48">
        <v>230</v>
      </c>
      <c r="AY416" s="48">
        <v>292</v>
      </c>
      <c r="AZ416" s="48">
        <v>243</v>
      </c>
      <c r="BA416" s="48">
        <v>200</v>
      </c>
      <c r="BB416" s="46"/>
      <c r="BC416" s="46"/>
      <c r="BD416" s="48">
        <v>16.89</v>
      </c>
      <c r="BE416" s="46"/>
      <c r="BF416" s="48">
        <v>0.21</v>
      </c>
      <c r="BG416" s="48">
        <v>0.3</v>
      </c>
      <c r="BH416" s="46"/>
      <c r="BI416" s="48">
        <v>0.18</v>
      </c>
      <c r="BJ416" s="48">
        <v>52.98</v>
      </c>
      <c r="BK416" s="48">
        <v>60.91</v>
      </c>
      <c r="BL416" s="48">
        <v>64</v>
      </c>
      <c r="BM416" s="46"/>
      <c r="BN416" s="46"/>
      <c r="BO416" s="48">
        <v>0.18</v>
      </c>
      <c r="BP416" s="48">
        <v>0.21</v>
      </c>
      <c r="BQ416" s="48">
        <v>0.3</v>
      </c>
      <c r="BR416" s="48">
        <v>15.94</v>
      </c>
      <c r="BS416" s="48">
        <v>50.07</v>
      </c>
      <c r="BT416" s="46"/>
      <c r="BU416" s="48">
        <v>0</v>
      </c>
      <c r="BV416" s="39">
        <v>527</v>
      </c>
      <c r="BW416" s="39">
        <f t="shared" si="36"/>
        <v>4</v>
      </c>
      <c r="BX416" s="39">
        <f>IF(COUNTIF($C$2:C416,C416)=1,1,0)</f>
        <v>1</v>
      </c>
      <c r="BY416" s="39">
        <f t="shared" si="37"/>
        <v>0</v>
      </c>
      <c r="BZ416" s="39" t="b">
        <f t="shared" si="38"/>
        <v>0</v>
      </c>
      <c r="CA416" s="39" t="b">
        <f t="array" ref="CA416">ISNUMBER(SEARCH("Touch Screen",$AI416))</f>
        <v>0</v>
      </c>
      <c r="CB416" s="39" t="b">
        <f t="array" ref="CB416">ISNUMBER(SEARCH("Occupancy Sensor",$AI416))</f>
        <v>0</v>
      </c>
      <c r="CC416" s="39" t="b">
        <f t="array" ref="CC416">ISNUMBER(SEARCH("Full Network Connectivity",$AI416))</f>
        <v>0</v>
      </c>
      <c r="CD416" s="49">
        <f t="shared" si="39"/>
        <v>52.98048</v>
      </c>
      <c r="CE416" s="50">
        <f t="shared" si="41"/>
        <v>2.1</v>
      </c>
      <c r="CF416" s="39">
        <f t="shared" si="40"/>
        <v>4</v>
      </c>
      <c r="CG416" s="49">
        <f>IF($BW416=1,($Q416*'2. Monitor Criteria'!$C$4)+('2. Monitor Criteria'!$D$4*'1. Data'!$CE416)+'2. Monitor Criteria'!$C$6,IF('1. Data'!$BW416=2,($Q416*'2. Monitor Criteria'!$C$4)+('2. Monitor Criteria'!$D$4*'1. Data'!$CE416)+'2. Monitor Criteria'!$D$6,IF('1. Data'!$BW416=5,($Q416*'2. Monitor Criteria'!$C$4)+('2. Monitor Criteria'!$D$4*'1. Data'!$CE416)+'2. Monitor Criteria'!$F$6,($Q416*'2. Monitor Criteria'!$C$4)+('2. Monitor Criteria'!$D$4*'1. Data'!$CE416)+'2. Monitor Criteria'!$E$6)))</f>
        <v>55.198099999999997</v>
      </c>
      <c r="CH416" s="51">
        <f>CD416-('2. Monitor Criteria'!$D$4*CE416)</f>
        <v>44.601479999999995</v>
      </c>
      <c r="CI416" s="49">
        <f>IF($BY416=0,CH416,IF($BY416=1,CH416-('2. Monitor Criteria'!$B$10*'1. Data'!CG416),CH416-('2. Monitor Criteria'!$C$10*'1. Data'!CG416)))</f>
        <v>44.601479999999995</v>
      </c>
      <c r="CJ416" s="51">
        <f>IF($CA416=TRUE,CI416-(CG416*'2. Monitor Criteria'!$E$10),CI416)</f>
        <v>44.601479999999995</v>
      </c>
      <c r="CK416" s="51">
        <f>IF($BZ416=TRUE,CJ416-('1. Data'!CG416*'2. Monitor Criteria'!$D$10),CJ416)</f>
        <v>44.601479999999995</v>
      </c>
    </row>
    <row r="417" spans="1:89" s="39" customFormat="1" ht="15.75" customHeight="1" x14ac:dyDescent="0.2">
      <c r="A417" s="39">
        <v>529</v>
      </c>
      <c r="B417" s="46" t="s">
        <v>656</v>
      </c>
      <c r="C417" s="46" t="s">
        <v>689</v>
      </c>
      <c r="D417" s="47">
        <v>42623</v>
      </c>
      <c r="E417" s="46" t="s">
        <v>74</v>
      </c>
      <c r="F417" s="46" t="s">
        <v>103</v>
      </c>
      <c r="G417" s="46" t="s">
        <v>1307</v>
      </c>
      <c r="H417" s="46" t="s">
        <v>75</v>
      </c>
      <c r="I417" s="46" t="s">
        <v>76</v>
      </c>
      <c r="J417" s="46" t="s">
        <v>103</v>
      </c>
      <c r="K417" s="46" t="s">
        <v>77</v>
      </c>
      <c r="L417" s="46" t="s">
        <v>103</v>
      </c>
      <c r="M417" s="48">
        <v>700</v>
      </c>
      <c r="N417" s="48">
        <v>13.2</v>
      </c>
      <c r="O417" s="48">
        <v>23.6</v>
      </c>
      <c r="P417" s="48">
        <v>27</v>
      </c>
      <c r="Q417" s="48">
        <v>311.67</v>
      </c>
      <c r="R417" s="48">
        <v>1.78</v>
      </c>
      <c r="S417" s="48">
        <v>1080</v>
      </c>
      <c r="T417" s="48">
        <v>1920</v>
      </c>
      <c r="U417" s="48">
        <v>2.1</v>
      </c>
      <c r="V417" s="48">
        <v>6654</v>
      </c>
      <c r="W417" s="48">
        <v>60</v>
      </c>
      <c r="X417" s="48">
        <v>30</v>
      </c>
      <c r="Y417" s="46" t="s">
        <v>114</v>
      </c>
      <c r="Z417" s="46" t="s">
        <v>83</v>
      </c>
      <c r="AA417" s="46"/>
      <c r="AB417" s="46"/>
      <c r="AC417" s="46" t="s">
        <v>80</v>
      </c>
      <c r="AD417" s="46" t="s">
        <v>80</v>
      </c>
      <c r="AE417" s="46" t="s">
        <v>105</v>
      </c>
      <c r="AF417" s="46" t="s">
        <v>103</v>
      </c>
      <c r="AG417" s="46" t="s">
        <v>83</v>
      </c>
      <c r="AH417" s="46" t="s">
        <v>103</v>
      </c>
      <c r="AI417" s="46" t="s">
        <v>83</v>
      </c>
      <c r="AJ417" s="46" t="s">
        <v>83</v>
      </c>
      <c r="AK417" s="46" t="s">
        <v>90</v>
      </c>
      <c r="AL417" s="46" t="s">
        <v>103</v>
      </c>
      <c r="AM417" s="46" t="s">
        <v>83</v>
      </c>
      <c r="AN417" s="46" t="s">
        <v>83</v>
      </c>
      <c r="AO417" s="46" t="s">
        <v>83</v>
      </c>
      <c r="AP417" s="46" t="s">
        <v>91</v>
      </c>
      <c r="AQ417" s="46" t="s">
        <v>103</v>
      </c>
      <c r="AR417" s="46" t="s">
        <v>81</v>
      </c>
      <c r="AS417" s="46" t="s">
        <v>86</v>
      </c>
      <c r="AT417" s="46" t="s">
        <v>103</v>
      </c>
      <c r="AU417" s="48">
        <v>4</v>
      </c>
      <c r="AV417" s="46" t="s">
        <v>81</v>
      </c>
      <c r="AW417" s="46" t="s">
        <v>80</v>
      </c>
      <c r="AX417" s="48">
        <v>250</v>
      </c>
      <c r="AY417" s="48">
        <v>274</v>
      </c>
      <c r="AZ417" s="48">
        <v>267</v>
      </c>
      <c r="BA417" s="48">
        <v>200</v>
      </c>
      <c r="BB417" s="46"/>
      <c r="BC417" s="46"/>
      <c r="BD417" s="48">
        <v>18.07</v>
      </c>
      <c r="BE417" s="46"/>
      <c r="BF417" s="48">
        <v>0.23</v>
      </c>
      <c r="BG417" s="48">
        <v>0.3</v>
      </c>
      <c r="BH417" s="46"/>
      <c r="BI417" s="48">
        <v>0.2</v>
      </c>
      <c r="BJ417" s="48">
        <v>56.71</v>
      </c>
      <c r="BK417" s="48">
        <v>60.91</v>
      </c>
      <c r="BL417" s="48">
        <v>64.099999999999994</v>
      </c>
      <c r="BM417" s="46"/>
      <c r="BN417" s="46"/>
      <c r="BO417" s="48">
        <v>0.2</v>
      </c>
      <c r="BP417" s="48">
        <v>0.23</v>
      </c>
      <c r="BQ417" s="48">
        <v>0.3</v>
      </c>
      <c r="BR417" s="48">
        <v>18.149999999999999</v>
      </c>
      <c r="BS417" s="48">
        <v>56.95</v>
      </c>
      <c r="BT417" s="46"/>
      <c r="BU417" s="48">
        <v>0</v>
      </c>
      <c r="BV417" s="39">
        <v>529</v>
      </c>
      <c r="BW417" s="39">
        <f t="shared" si="36"/>
        <v>4</v>
      </c>
      <c r="BX417" s="39">
        <f>IF(COUNTIF($C$2:C417,C417)=1,1,0)</f>
        <v>1</v>
      </c>
      <c r="BY417" s="39">
        <f t="shared" si="37"/>
        <v>0</v>
      </c>
      <c r="BZ417" s="39" t="b">
        <f t="shared" si="38"/>
        <v>0</v>
      </c>
      <c r="CA417" s="39" t="b">
        <f t="array" ref="CA417">ISNUMBER(SEARCH("Touch Screen",$AI417))</f>
        <v>0</v>
      </c>
      <c r="CB417" s="39" t="b">
        <f t="array" ref="CB417">ISNUMBER(SEARCH("Occupancy Sensor",$AI417))</f>
        <v>0</v>
      </c>
      <c r="CC417" s="39" t="b">
        <f t="array" ref="CC417">ISNUMBER(SEARCH("Full Network Connectivity",$AI417))</f>
        <v>0</v>
      </c>
      <c r="CD417" s="49">
        <f t="shared" si="39"/>
        <v>56.712239999999994</v>
      </c>
      <c r="CE417" s="50">
        <f t="shared" si="41"/>
        <v>2.1</v>
      </c>
      <c r="CF417" s="39">
        <f t="shared" si="40"/>
        <v>4</v>
      </c>
      <c r="CG417" s="49">
        <f>IF($BW417=1,($Q417*'2. Monitor Criteria'!$C$4)+('2. Monitor Criteria'!$D$4*'1. Data'!$CE417)+'2. Monitor Criteria'!$C$6,IF('1. Data'!$BW417=2,($Q417*'2. Monitor Criteria'!$C$4)+('2. Monitor Criteria'!$D$4*'1. Data'!$CE417)+'2. Monitor Criteria'!$D$6,IF('1. Data'!$BW417=5,($Q417*'2. Monitor Criteria'!$C$4)+('2. Monitor Criteria'!$D$4*'1. Data'!$CE417)+'2. Monitor Criteria'!$F$6,($Q417*'2. Monitor Criteria'!$C$4)+('2. Monitor Criteria'!$D$4*'1. Data'!$CE417)+'2. Monitor Criteria'!$E$6)))</f>
        <v>55.194410000000005</v>
      </c>
      <c r="CH417" s="51">
        <f>CD417-('2. Monitor Criteria'!$D$4*CE417)</f>
        <v>48.333239999999989</v>
      </c>
      <c r="CI417" s="49">
        <f>IF($BY417=0,CH417,IF($BY417=1,CH417-('2. Monitor Criteria'!$B$10*'1. Data'!CG417),CH417-('2. Monitor Criteria'!$C$10*'1. Data'!CG417)))</f>
        <v>48.333239999999989</v>
      </c>
      <c r="CJ417" s="51">
        <f>IF($CA417=TRUE,CI417-(CG417*'2. Monitor Criteria'!$E$10),CI417)</f>
        <v>48.333239999999989</v>
      </c>
      <c r="CK417" s="51">
        <f>IF($BZ417=TRUE,CJ417-('1. Data'!CG417*'2. Monitor Criteria'!$D$10),CJ417)</f>
        <v>48.333239999999989</v>
      </c>
    </row>
    <row r="418" spans="1:89" s="39" customFormat="1" ht="15.75" customHeight="1" x14ac:dyDescent="0.2">
      <c r="A418" s="39">
        <v>530</v>
      </c>
      <c r="B418" s="46" t="s">
        <v>656</v>
      </c>
      <c r="C418" s="46" t="s">
        <v>690</v>
      </c>
      <c r="D418" s="47">
        <v>42526</v>
      </c>
      <c r="E418" s="46" t="s">
        <v>74</v>
      </c>
      <c r="F418" s="46" t="s">
        <v>681</v>
      </c>
      <c r="G418" s="46" t="s">
        <v>1307</v>
      </c>
      <c r="H418" s="46" t="s">
        <v>75</v>
      </c>
      <c r="I418" s="46" t="s">
        <v>76</v>
      </c>
      <c r="J418" s="46" t="s">
        <v>103</v>
      </c>
      <c r="K418" s="46" t="s">
        <v>77</v>
      </c>
      <c r="L418" s="46" t="s">
        <v>103</v>
      </c>
      <c r="M418" s="48">
        <v>700</v>
      </c>
      <c r="N418" s="48">
        <v>13.2</v>
      </c>
      <c r="O418" s="48">
        <v>23.6</v>
      </c>
      <c r="P418" s="48">
        <v>27</v>
      </c>
      <c r="Q418" s="48">
        <v>311.67</v>
      </c>
      <c r="R418" s="48">
        <v>1.78</v>
      </c>
      <c r="S418" s="48">
        <v>1080</v>
      </c>
      <c r="T418" s="48">
        <v>1920</v>
      </c>
      <c r="U418" s="48">
        <v>2.1</v>
      </c>
      <c r="V418" s="48">
        <v>6654</v>
      </c>
      <c r="W418" s="48">
        <v>60</v>
      </c>
      <c r="X418" s="48">
        <v>30</v>
      </c>
      <c r="Y418" s="46" t="s">
        <v>114</v>
      </c>
      <c r="Z418" s="46" t="s">
        <v>83</v>
      </c>
      <c r="AA418" s="46"/>
      <c r="AB418" s="46"/>
      <c r="AC418" s="46" t="s">
        <v>80</v>
      </c>
      <c r="AD418" s="46" t="s">
        <v>80</v>
      </c>
      <c r="AE418" s="46" t="s">
        <v>105</v>
      </c>
      <c r="AF418" s="46" t="s">
        <v>103</v>
      </c>
      <c r="AG418" s="46" t="s">
        <v>83</v>
      </c>
      <c r="AH418" s="46" t="s">
        <v>103</v>
      </c>
      <c r="AI418" s="46" t="s">
        <v>83</v>
      </c>
      <c r="AJ418" s="46" t="s">
        <v>83</v>
      </c>
      <c r="AK418" s="46" t="s">
        <v>90</v>
      </c>
      <c r="AL418" s="46" t="s">
        <v>103</v>
      </c>
      <c r="AM418" s="46" t="s">
        <v>83</v>
      </c>
      <c r="AN418" s="46" t="s">
        <v>83</v>
      </c>
      <c r="AO418" s="46" t="s">
        <v>83</v>
      </c>
      <c r="AP418" s="46" t="s">
        <v>91</v>
      </c>
      <c r="AQ418" s="46" t="s">
        <v>103</v>
      </c>
      <c r="AR418" s="46" t="s">
        <v>81</v>
      </c>
      <c r="AS418" s="46" t="s">
        <v>86</v>
      </c>
      <c r="AT418" s="46" t="s">
        <v>103</v>
      </c>
      <c r="AU418" s="48">
        <v>4</v>
      </c>
      <c r="AV418" s="46" t="s">
        <v>81</v>
      </c>
      <c r="AW418" s="46" t="s">
        <v>80</v>
      </c>
      <c r="AX418" s="48">
        <v>275</v>
      </c>
      <c r="AY418" s="48">
        <v>302</v>
      </c>
      <c r="AZ418" s="48">
        <v>295</v>
      </c>
      <c r="BA418" s="48">
        <v>200</v>
      </c>
      <c r="BB418" s="46"/>
      <c r="BC418" s="46"/>
      <c r="BD418" s="48">
        <v>18.2</v>
      </c>
      <c r="BE418" s="46"/>
      <c r="BF418" s="48">
        <v>0.23</v>
      </c>
      <c r="BG418" s="48">
        <v>0.3</v>
      </c>
      <c r="BH418" s="46"/>
      <c r="BI418" s="48">
        <v>0.2</v>
      </c>
      <c r="BJ418" s="48">
        <v>57.11</v>
      </c>
      <c r="BK418" s="48">
        <v>60.91</v>
      </c>
      <c r="BL418" s="48">
        <v>64.099999999999994</v>
      </c>
      <c r="BM418" s="46"/>
      <c r="BN418" s="46"/>
      <c r="BO418" s="48">
        <v>0.2</v>
      </c>
      <c r="BP418" s="48">
        <v>0.23</v>
      </c>
      <c r="BQ418" s="48">
        <v>0.3</v>
      </c>
      <c r="BR418" s="48">
        <v>18.399999999999999</v>
      </c>
      <c r="BS418" s="48">
        <v>57.72</v>
      </c>
      <c r="BT418" s="46"/>
      <c r="BU418" s="48">
        <v>0</v>
      </c>
      <c r="BV418" s="39">
        <v>530</v>
      </c>
      <c r="BW418" s="39">
        <f t="shared" si="36"/>
        <v>4</v>
      </c>
      <c r="BX418" s="39">
        <f>IF(COUNTIF($C$2:C418,C418)=1,1,0)</f>
        <v>1</v>
      </c>
      <c r="BY418" s="39">
        <f t="shared" si="37"/>
        <v>0</v>
      </c>
      <c r="BZ418" s="39" t="b">
        <f t="shared" si="38"/>
        <v>0</v>
      </c>
      <c r="CA418" s="39" t="b">
        <f t="array" ref="CA418">ISNUMBER(SEARCH("Touch Screen",$AI418))</f>
        <v>0</v>
      </c>
      <c r="CB418" s="39" t="b">
        <f t="array" ref="CB418">ISNUMBER(SEARCH("Occupancy Sensor",$AI418))</f>
        <v>0</v>
      </c>
      <c r="CC418" s="39" t="b">
        <f t="array" ref="CC418">ISNUMBER(SEARCH("Full Network Connectivity",$AI418))</f>
        <v>0</v>
      </c>
      <c r="CD418" s="49">
        <f t="shared" si="39"/>
        <v>57.11081999999999</v>
      </c>
      <c r="CE418" s="50">
        <f t="shared" si="41"/>
        <v>2.1</v>
      </c>
      <c r="CF418" s="39">
        <f t="shared" si="40"/>
        <v>4</v>
      </c>
      <c r="CG418" s="49">
        <f>IF($BW418=1,($Q418*'2. Monitor Criteria'!$C$4)+('2. Monitor Criteria'!$D$4*'1. Data'!$CE418)+'2. Monitor Criteria'!$C$6,IF('1. Data'!$BW418=2,($Q418*'2. Monitor Criteria'!$C$4)+('2. Monitor Criteria'!$D$4*'1. Data'!$CE418)+'2. Monitor Criteria'!$D$6,IF('1. Data'!$BW418=5,($Q418*'2. Monitor Criteria'!$C$4)+('2. Monitor Criteria'!$D$4*'1. Data'!$CE418)+'2. Monitor Criteria'!$F$6,($Q418*'2. Monitor Criteria'!$C$4)+('2. Monitor Criteria'!$D$4*'1. Data'!$CE418)+'2. Monitor Criteria'!$E$6)))</f>
        <v>55.194410000000005</v>
      </c>
      <c r="CH418" s="51">
        <f>CD418-('2. Monitor Criteria'!$D$4*CE418)</f>
        <v>48.731819999999985</v>
      </c>
      <c r="CI418" s="49">
        <f>IF($BY418=0,CH418,IF($BY418=1,CH418-('2. Monitor Criteria'!$B$10*'1. Data'!CG418),CH418-('2. Monitor Criteria'!$C$10*'1. Data'!CG418)))</f>
        <v>48.731819999999985</v>
      </c>
      <c r="CJ418" s="51">
        <f>IF($CA418=TRUE,CI418-(CG418*'2. Monitor Criteria'!$E$10),CI418)</f>
        <v>48.731819999999985</v>
      </c>
      <c r="CK418" s="51">
        <f>IF($BZ418=TRUE,CJ418-('1. Data'!CG418*'2. Monitor Criteria'!$D$10),CJ418)</f>
        <v>48.731819999999985</v>
      </c>
    </row>
    <row r="419" spans="1:89" s="39" customFormat="1" ht="15.75" customHeight="1" x14ac:dyDescent="0.2">
      <c r="A419" s="39">
        <v>531</v>
      </c>
      <c r="B419" s="46" t="s">
        <v>656</v>
      </c>
      <c r="C419" s="46" t="s">
        <v>691</v>
      </c>
      <c r="D419" s="47">
        <v>42515</v>
      </c>
      <c r="E419" s="46" t="s">
        <v>74</v>
      </c>
      <c r="F419" s="46" t="s">
        <v>103</v>
      </c>
      <c r="G419" s="46" t="s">
        <v>1307</v>
      </c>
      <c r="H419" s="46" t="s">
        <v>75</v>
      </c>
      <c r="I419" s="46" t="s">
        <v>76</v>
      </c>
      <c r="J419" s="46" t="s">
        <v>103</v>
      </c>
      <c r="K419" s="46" t="s">
        <v>77</v>
      </c>
      <c r="L419" s="46" t="s">
        <v>103</v>
      </c>
      <c r="M419" s="48">
        <v>600</v>
      </c>
      <c r="N419" s="48">
        <v>13.2</v>
      </c>
      <c r="O419" s="48">
        <v>23.6</v>
      </c>
      <c r="P419" s="48">
        <v>27</v>
      </c>
      <c r="Q419" s="48">
        <v>311.67</v>
      </c>
      <c r="R419" s="48">
        <v>1.78</v>
      </c>
      <c r="S419" s="48">
        <v>1080</v>
      </c>
      <c r="T419" s="48">
        <v>1920</v>
      </c>
      <c r="U419" s="48">
        <v>2.1</v>
      </c>
      <c r="V419" s="48">
        <v>6654</v>
      </c>
      <c r="W419" s="48">
        <v>60</v>
      </c>
      <c r="X419" s="48">
        <v>33</v>
      </c>
      <c r="Y419" s="46" t="s">
        <v>114</v>
      </c>
      <c r="Z419" s="46" t="s">
        <v>83</v>
      </c>
      <c r="AA419" s="46"/>
      <c r="AB419" s="46"/>
      <c r="AC419" s="46" t="s">
        <v>80</v>
      </c>
      <c r="AD419" s="46" t="s">
        <v>80</v>
      </c>
      <c r="AE419" s="46" t="s">
        <v>105</v>
      </c>
      <c r="AF419" s="46" t="s">
        <v>103</v>
      </c>
      <c r="AG419" s="46" t="s">
        <v>83</v>
      </c>
      <c r="AH419" s="46" t="s">
        <v>103</v>
      </c>
      <c r="AI419" s="46" t="s">
        <v>83</v>
      </c>
      <c r="AJ419" s="46" t="s">
        <v>83</v>
      </c>
      <c r="AK419" s="46" t="s">
        <v>90</v>
      </c>
      <c r="AL419" s="46" t="s">
        <v>103</v>
      </c>
      <c r="AM419" s="46" t="s">
        <v>83</v>
      </c>
      <c r="AN419" s="46" t="s">
        <v>83</v>
      </c>
      <c r="AO419" s="46" t="s">
        <v>83</v>
      </c>
      <c r="AP419" s="46" t="s">
        <v>91</v>
      </c>
      <c r="AQ419" s="46" t="s">
        <v>103</v>
      </c>
      <c r="AR419" s="46" t="s">
        <v>81</v>
      </c>
      <c r="AS419" s="46" t="s">
        <v>86</v>
      </c>
      <c r="AT419" s="46" t="s">
        <v>103</v>
      </c>
      <c r="AU419" s="48">
        <v>4</v>
      </c>
      <c r="AV419" s="46" t="s">
        <v>81</v>
      </c>
      <c r="AW419" s="46" t="s">
        <v>80</v>
      </c>
      <c r="AX419" s="48">
        <v>240</v>
      </c>
      <c r="AY419" s="48">
        <v>258</v>
      </c>
      <c r="AZ419" s="48">
        <v>252</v>
      </c>
      <c r="BA419" s="48">
        <v>200</v>
      </c>
      <c r="BB419" s="46"/>
      <c r="BC419" s="46"/>
      <c r="BD419" s="48">
        <v>17.489999999999998</v>
      </c>
      <c r="BE419" s="46"/>
      <c r="BF419" s="48">
        <v>0.26</v>
      </c>
      <c r="BG419" s="48">
        <v>0.3</v>
      </c>
      <c r="BH419" s="46"/>
      <c r="BI419" s="48">
        <v>0.2</v>
      </c>
      <c r="BJ419" s="48">
        <v>55.1</v>
      </c>
      <c r="BK419" s="48">
        <v>60.91</v>
      </c>
      <c r="BL419" s="48">
        <v>64.099999999999994</v>
      </c>
      <c r="BM419" s="46"/>
      <c r="BN419" s="46"/>
      <c r="BO419" s="48">
        <v>0.2</v>
      </c>
      <c r="BP419" s="48">
        <v>0.26</v>
      </c>
      <c r="BQ419" s="48">
        <v>0.3</v>
      </c>
      <c r="BR419" s="48">
        <v>17.489999999999998</v>
      </c>
      <c r="BS419" s="48">
        <v>55.1</v>
      </c>
      <c r="BT419" s="46"/>
      <c r="BU419" s="48">
        <v>0</v>
      </c>
      <c r="BV419" s="39">
        <v>531</v>
      </c>
      <c r="BW419" s="39">
        <f t="shared" si="36"/>
        <v>4</v>
      </c>
      <c r="BX419" s="39">
        <f>IF(COUNTIF($C$2:C419,C419)=1,1,0)</f>
        <v>1</v>
      </c>
      <c r="BY419" s="39">
        <f t="shared" si="37"/>
        <v>0</v>
      </c>
      <c r="BZ419" s="39" t="b">
        <f t="shared" si="38"/>
        <v>0</v>
      </c>
      <c r="CA419" s="39" t="b">
        <f t="array" ref="CA419">ISNUMBER(SEARCH("Touch Screen",$AI419))</f>
        <v>0</v>
      </c>
      <c r="CB419" s="39" t="b">
        <f t="array" ref="CB419">ISNUMBER(SEARCH("Occupancy Sensor",$AI419))</f>
        <v>0</v>
      </c>
      <c r="CC419" s="39" t="b">
        <f t="array" ref="CC419">ISNUMBER(SEARCH("Full Network Connectivity",$AI419))</f>
        <v>0</v>
      </c>
      <c r="CD419" s="49">
        <f t="shared" si="39"/>
        <v>55.104779999999991</v>
      </c>
      <c r="CE419" s="50">
        <f t="shared" si="41"/>
        <v>2.1</v>
      </c>
      <c r="CF419" s="39">
        <f t="shared" si="40"/>
        <v>4</v>
      </c>
      <c r="CG419" s="49">
        <f>IF($BW419=1,($Q419*'2. Monitor Criteria'!$C$4)+('2. Monitor Criteria'!$D$4*'1. Data'!$CE419)+'2. Monitor Criteria'!$C$6,IF('1. Data'!$BW419=2,($Q419*'2. Monitor Criteria'!$C$4)+('2. Monitor Criteria'!$D$4*'1. Data'!$CE419)+'2. Monitor Criteria'!$D$6,IF('1. Data'!$BW419=5,($Q419*'2. Monitor Criteria'!$C$4)+('2. Monitor Criteria'!$D$4*'1. Data'!$CE419)+'2. Monitor Criteria'!$F$6,($Q419*'2. Monitor Criteria'!$C$4)+('2. Monitor Criteria'!$D$4*'1. Data'!$CE419)+'2. Monitor Criteria'!$E$6)))</f>
        <v>55.194410000000005</v>
      </c>
      <c r="CH419" s="51">
        <f>CD419-('2. Monitor Criteria'!$D$4*CE419)</f>
        <v>46.725779999999986</v>
      </c>
      <c r="CI419" s="49">
        <f>IF($BY419=0,CH419,IF($BY419=1,CH419-('2. Monitor Criteria'!$B$10*'1. Data'!CG419),CH419-('2. Monitor Criteria'!$C$10*'1. Data'!CG419)))</f>
        <v>46.725779999999986</v>
      </c>
      <c r="CJ419" s="51">
        <f>IF($CA419=TRUE,CI419-(CG419*'2. Monitor Criteria'!$E$10),CI419)</f>
        <v>46.725779999999986</v>
      </c>
      <c r="CK419" s="51">
        <f>IF($BZ419=TRUE,CJ419-('1. Data'!CG419*'2. Monitor Criteria'!$D$10),CJ419)</f>
        <v>46.725779999999986</v>
      </c>
    </row>
    <row r="420" spans="1:89" s="39" customFormat="1" ht="15.75" customHeight="1" x14ac:dyDescent="0.2">
      <c r="A420" s="39">
        <v>532</v>
      </c>
      <c r="B420" s="46" t="s">
        <v>656</v>
      </c>
      <c r="C420" s="46" t="s">
        <v>692</v>
      </c>
      <c r="D420" s="47">
        <v>42765</v>
      </c>
      <c r="E420" s="46" t="s">
        <v>74</v>
      </c>
      <c r="F420" s="46" t="s">
        <v>103</v>
      </c>
      <c r="G420" s="46" t="s">
        <v>1307</v>
      </c>
      <c r="H420" s="46" t="s">
        <v>75</v>
      </c>
      <c r="I420" s="46" t="s">
        <v>76</v>
      </c>
      <c r="J420" s="46" t="s">
        <v>103</v>
      </c>
      <c r="K420" s="46" t="s">
        <v>77</v>
      </c>
      <c r="L420" s="46" t="s">
        <v>103</v>
      </c>
      <c r="M420" s="48">
        <v>1000</v>
      </c>
      <c r="N420" s="48">
        <v>13.2</v>
      </c>
      <c r="O420" s="48">
        <v>23.5</v>
      </c>
      <c r="P420" s="48">
        <v>27</v>
      </c>
      <c r="Q420" s="48">
        <v>312</v>
      </c>
      <c r="R420" s="48">
        <v>1.78</v>
      </c>
      <c r="S420" s="48">
        <v>1080</v>
      </c>
      <c r="T420" s="48">
        <v>1920</v>
      </c>
      <c r="U420" s="48">
        <v>2.1</v>
      </c>
      <c r="V420" s="48">
        <v>6654</v>
      </c>
      <c r="W420" s="48">
        <v>60</v>
      </c>
      <c r="X420" s="48">
        <v>34.299999999999997</v>
      </c>
      <c r="Y420" s="46" t="s">
        <v>114</v>
      </c>
      <c r="Z420" s="46" t="s">
        <v>83</v>
      </c>
      <c r="AA420" s="46"/>
      <c r="AB420" s="46"/>
      <c r="AC420" s="46" t="s">
        <v>80</v>
      </c>
      <c r="AD420" s="46" t="s">
        <v>80</v>
      </c>
      <c r="AE420" s="46" t="s">
        <v>208</v>
      </c>
      <c r="AF420" s="46" t="s">
        <v>103</v>
      </c>
      <c r="AG420" s="46" t="s">
        <v>83</v>
      </c>
      <c r="AH420" s="46" t="s">
        <v>103</v>
      </c>
      <c r="AI420" s="46" t="s">
        <v>83</v>
      </c>
      <c r="AJ420" s="46" t="s">
        <v>83</v>
      </c>
      <c r="AK420" s="46" t="s">
        <v>84</v>
      </c>
      <c r="AL420" s="46" t="s">
        <v>103</v>
      </c>
      <c r="AM420" s="46" t="s">
        <v>83</v>
      </c>
      <c r="AN420" s="46" t="s">
        <v>83</v>
      </c>
      <c r="AO420" s="46" t="s">
        <v>83</v>
      </c>
      <c r="AP420" s="46" t="s">
        <v>91</v>
      </c>
      <c r="AQ420" s="46" t="s">
        <v>103</v>
      </c>
      <c r="AR420" s="46" t="s">
        <v>81</v>
      </c>
      <c r="AS420" s="46" t="s">
        <v>86</v>
      </c>
      <c r="AT420" s="46" t="s">
        <v>103</v>
      </c>
      <c r="AU420" s="48">
        <v>0</v>
      </c>
      <c r="AV420" s="46" t="s">
        <v>81</v>
      </c>
      <c r="AW420" s="46" t="s">
        <v>81</v>
      </c>
      <c r="AX420" s="48">
        <v>250</v>
      </c>
      <c r="AY420" s="48">
        <v>289</v>
      </c>
      <c r="AZ420" s="48">
        <v>283</v>
      </c>
      <c r="BA420" s="48">
        <v>200</v>
      </c>
      <c r="BB420" s="46"/>
      <c r="BC420" s="46"/>
      <c r="BD420" s="48">
        <v>17.13</v>
      </c>
      <c r="BE420" s="46"/>
      <c r="BF420" s="48">
        <v>0.15</v>
      </c>
      <c r="BG420" s="46"/>
      <c r="BH420" s="46"/>
      <c r="BI420" s="48">
        <v>0.14000000000000001</v>
      </c>
      <c r="BJ420" s="48">
        <v>53.38</v>
      </c>
      <c r="BK420" s="48">
        <v>60.91</v>
      </c>
      <c r="BL420" s="48">
        <v>64.099999999999994</v>
      </c>
      <c r="BM420" s="46"/>
      <c r="BN420" s="46"/>
      <c r="BO420" s="48">
        <v>0.14000000000000001</v>
      </c>
      <c r="BP420" s="48">
        <v>0.15</v>
      </c>
      <c r="BQ420" s="46"/>
      <c r="BR420" s="48">
        <v>17.23</v>
      </c>
      <c r="BS420" s="48">
        <v>53.68</v>
      </c>
      <c r="BT420" s="46"/>
      <c r="BU420" s="48">
        <v>0</v>
      </c>
      <c r="BV420" s="39">
        <v>532</v>
      </c>
      <c r="BW420" s="39">
        <f t="shared" si="36"/>
        <v>4</v>
      </c>
      <c r="BX420" s="39">
        <f>IF(COUNTIF($C$2:C420,C420)=1,1,0)</f>
        <v>1</v>
      </c>
      <c r="BY420" s="39">
        <f t="shared" si="37"/>
        <v>0</v>
      </c>
      <c r="BZ420" s="39" t="b">
        <f t="shared" si="38"/>
        <v>0</v>
      </c>
      <c r="CA420" s="39" t="b">
        <f t="array" ref="CA420">ISNUMBER(SEARCH("Touch Screen",$AI420))</f>
        <v>0</v>
      </c>
      <c r="CB420" s="39" t="b">
        <f t="array" ref="CB420">ISNUMBER(SEARCH("Occupancy Sensor",$AI420))</f>
        <v>0</v>
      </c>
      <c r="CC420" s="39" t="b">
        <f t="array" ref="CC420">ISNUMBER(SEARCH("Full Network Connectivity",$AI420))</f>
        <v>0</v>
      </c>
      <c r="CD420" s="49">
        <f t="shared" si="39"/>
        <v>53.374679999999991</v>
      </c>
      <c r="CE420" s="50">
        <f t="shared" si="41"/>
        <v>2.1</v>
      </c>
      <c r="CF420" s="39">
        <f t="shared" si="40"/>
        <v>4</v>
      </c>
      <c r="CG420" s="49">
        <f>IF($BW420=1,($Q420*'2. Monitor Criteria'!$C$4)+('2. Monitor Criteria'!$D$4*'1. Data'!$CE420)+'2. Monitor Criteria'!$C$6,IF('1. Data'!$BW420=2,($Q420*'2. Monitor Criteria'!$C$4)+('2. Monitor Criteria'!$D$4*'1. Data'!$CE420)+'2. Monitor Criteria'!$D$6,IF('1. Data'!$BW420=5,($Q420*'2. Monitor Criteria'!$C$4)+('2. Monitor Criteria'!$D$4*'1. Data'!$CE420)+'2. Monitor Criteria'!$F$6,($Q420*'2. Monitor Criteria'!$C$4)+('2. Monitor Criteria'!$D$4*'1. Data'!$CE420)+'2. Monitor Criteria'!$E$6)))</f>
        <v>55.234999999999999</v>
      </c>
      <c r="CH420" s="51">
        <f>CD420-('2. Monitor Criteria'!$D$4*CE420)</f>
        <v>44.995679999999993</v>
      </c>
      <c r="CI420" s="49">
        <f>IF($BY420=0,CH420,IF($BY420=1,CH420-('2. Monitor Criteria'!$B$10*'1. Data'!CG420),CH420-('2. Monitor Criteria'!$C$10*'1. Data'!CG420)))</f>
        <v>44.995679999999993</v>
      </c>
      <c r="CJ420" s="51">
        <f>IF($CA420=TRUE,CI420-(CG420*'2. Monitor Criteria'!$E$10),CI420)</f>
        <v>44.995679999999993</v>
      </c>
      <c r="CK420" s="51">
        <f>IF($BZ420=TRUE,CJ420-('1. Data'!CG420*'2. Monitor Criteria'!$D$10),CJ420)</f>
        <v>44.995679999999993</v>
      </c>
    </row>
    <row r="421" spans="1:89" s="39" customFormat="1" ht="15.75" customHeight="1" x14ac:dyDescent="0.2">
      <c r="A421" s="39">
        <v>533</v>
      </c>
      <c r="B421" s="46" t="s">
        <v>656</v>
      </c>
      <c r="C421" s="46" t="s">
        <v>693</v>
      </c>
      <c r="D421" s="47">
        <v>42475</v>
      </c>
      <c r="E421" s="46" t="s">
        <v>74</v>
      </c>
      <c r="F421" s="46" t="s">
        <v>681</v>
      </c>
      <c r="G421" s="46" t="s">
        <v>1307</v>
      </c>
      <c r="H421" s="46" t="s">
        <v>75</v>
      </c>
      <c r="I421" s="46" t="s">
        <v>76</v>
      </c>
      <c r="J421" s="46" t="s">
        <v>103</v>
      </c>
      <c r="K421" s="46" t="s">
        <v>77</v>
      </c>
      <c r="L421" s="46" t="s">
        <v>103</v>
      </c>
      <c r="M421" s="48">
        <v>600</v>
      </c>
      <c r="N421" s="48">
        <v>13.2</v>
      </c>
      <c r="O421" s="48">
        <v>23.6</v>
      </c>
      <c r="P421" s="48">
        <v>27</v>
      </c>
      <c r="Q421" s="48">
        <v>311.7</v>
      </c>
      <c r="R421" s="48">
        <v>1.78</v>
      </c>
      <c r="S421" s="48">
        <v>1080</v>
      </c>
      <c r="T421" s="48">
        <v>1920</v>
      </c>
      <c r="U421" s="48">
        <v>2.1</v>
      </c>
      <c r="V421" s="48">
        <v>6654</v>
      </c>
      <c r="W421" s="48">
        <v>60</v>
      </c>
      <c r="X421" s="48">
        <v>33.700000000000003</v>
      </c>
      <c r="Y421" s="46" t="s">
        <v>114</v>
      </c>
      <c r="Z421" s="46" t="s">
        <v>83</v>
      </c>
      <c r="AA421" s="46"/>
      <c r="AB421" s="46"/>
      <c r="AC421" s="46" t="s">
        <v>80</v>
      </c>
      <c r="AD421" s="46" t="s">
        <v>80</v>
      </c>
      <c r="AE421" s="46" t="s">
        <v>105</v>
      </c>
      <c r="AF421" s="46" t="s">
        <v>103</v>
      </c>
      <c r="AG421" s="46" t="s">
        <v>83</v>
      </c>
      <c r="AH421" s="46" t="s">
        <v>103</v>
      </c>
      <c r="AI421" s="46" t="s">
        <v>83</v>
      </c>
      <c r="AJ421" s="46" t="s">
        <v>83</v>
      </c>
      <c r="AK421" s="46" t="s">
        <v>90</v>
      </c>
      <c r="AL421" s="46" t="s">
        <v>103</v>
      </c>
      <c r="AM421" s="46" t="s">
        <v>83</v>
      </c>
      <c r="AN421" s="46" t="s">
        <v>83</v>
      </c>
      <c r="AO421" s="46" t="s">
        <v>83</v>
      </c>
      <c r="AP421" s="46" t="s">
        <v>91</v>
      </c>
      <c r="AQ421" s="46" t="s">
        <v>103</v>
      </c>
      <c r="AR421" s="46" t="s">
        <v>81</v>
      </c>
      <c r="AS421" s="46" t="s">
        <v>86</v>
      </c>
      <c r="AT421" s="46" t="s">
        <v>103</v>
      </c>
      <c r="AU421" s="48">
        <v>4</v>
      </c>
      <c r="AV421" s="46" t="s">
        <v>81</v>
      </c>
      <c r="AW421" s="46" t="s">
        <v>80</v>
      </c>
      <c r="AX421" s="48">
        <v>262</v>
      </c>
      <c r="AY421" s="48">
        <v>268</v>
      </c>
      <c r="AZ421" s="48">
        <v>267</v>
      </c>
      <c r="BA421" s="48">
        <v>200</v>
      </c>
      <c r="BB421" s="46"/>
      <c r="BC421" s="46"/>
      <c r="BD421" s="48">
        <v>17.7</v>
      </c>
      <c r="BE421" s="46"/>
      <c r="BF421" s="48">
        <v>0.27</v>
      </c>
      <c r="BG421" s="48">
        <v>0.3</v>
      </c>
      <c r="BH421" s="46"/>
      <c r="BI421" s="48">
        <v>0.25</v>
      </c>
      <c r="BJ421" s="48">
        <v>55.77</v>
      </c>
      <c r="BK421" s="48">
        <v>63.87</v>
      </c>
      <c r="BL421" s="48">
        <v>64</v>
      </c>
      <c r="BM421" s="46"/>
      <c r="BN421" s="46"/>
      <c r="BO421" s="48">
        <v>0.23</v>
      </c>
      <c r="BP421" s="48">
        <v>0.27</v>
      </c>
      <c r="BQ421" s="48">
        <v>0.3</v>
      </c>
      <c r="BR421" s="48">
        <v>17.3</v>
      </c>
      <c r="BS421" s="48">
        <v>54.55</v>
      </c>
      <c r="BT421" s="46"/>
      <c r="BU421" s="48">
        <v>0</v>
      </c>
      <c r="BV421" s="39">
        <v>533</v>
      </c>
      <c r="BW421" s="39">
        <f t="shared" si="36"/>
        <v>4</v>
      </c>
      <c r="BX421" s="39">
        <f>IF(COUNTIF($C$2:C421,C421)=1,1,0)</f>
        <v>1</v>
      </c>
      <c r="BY421" s="39">
        <f t="shared" si="37"/>
        <v>0</v>
      </c>
      <c r="BZ421" s="39" t="b">
        <f t="shared" si="38"/>
        <v>0</v>
      </c>
      <c r="CA421" s="39" t="b">
        <f t="array" ref="CA421">ISNUMBER(SEARCH("Touch Screen",$AI421))</f>
        <v>0</v>
      </c>
      <c r="CB421" s="39" t="b">
        <f t="array" ref="CB421">ISNUMBER(SEARCH("Occupancy Sensor",$AI421))</f>
        <v>0</v>
      </c>
      <c r="CC421" s="39" t="b">
        <f t="array" ref="CC421">ISNUMBER(SEARCH("Full Network Connectivity",$AI421))</f>
        <v>0</v>
      </c>
      <c r="CD421" s="49">
        <f t="shared" si="39"/>
        <v>55.805579999999999</v>
      </c>
      <c r="CE421" s="50">
        <f t="shared" si="41"/>
        <v>2.1</v>
      </c>
      <c r="CF421" s="39">
        <f t="shared" si="40"/>
        <v>4</v>
      </c>
      <c r="CG421" s="49">
        <f>IF($BW421=1,($Q421*'2. Monitor Criteria'!$C$4)+('2. Monitor Criteria'!$D$4*'1. Data'!$CE421)+'2. Monitor Criteria'!$C$6,IF('1. Data'!$BW421=2,($Q421*'2. Monitor Criteria'!$C$4)+('2. Monitor Criteria'!$D$4*'1. Data'!$CE421)+'2. Monitor Criteria'!$D$6,IF('1. Data'!$BW421=5,($Q421*'2. Monitor Criteria'!$C$4)+('2. Monitor Criteria'!$D$4*'1. Data'!$CE421)+'2. Monitor Criteria'!$F$6,($Q421*'2. Monitor Criteria'!$C$4)+('2. Monitor Criteria'!$D$4*'1. Data'!$CE421)+'2. Monitor Criteria'!$E$6)))</f>
        <v>55.198099999999997</v>
      </c>
      <c r="CH421" s="51">
        <f>CD421-('2. Monitor Criteria'!$D$4*CE421)</f>
        <v>47.426580000000001</v>
      </c>
      <c r="CI421" s="49">
        <f>IF($BY421=0,CH421,IF($BY421=1,CH421-('2. Monitor Criteria'!$B$10*'1. Data'!CG421),CH421-('2. Monitor Criteria'!$C$10*'1. Data'!CG421)))</f>
        <v>47.426580000000001</v>
      </c>
      <c r="CJ421" s="51">
        <f>IF($CA421=TRUE,CI421-(CG421*'2. Monitor Criteria'!$E$10),CI421)</f>
        <v>47.426580000000001</v>
      </c>
      <c r="CK421" s="51">
        <f>IF($BZ421=TRUE,CJ421-('1. Data'!CG421*'2. Monitor Criteria'!$D$10),CJ421)</f>
        <v>47.426580000000001</v>
      </c>
    </row>
    <row r="422" spans="1:89" s="39" customFormat="1" ht="15.75" customHeight="1" x14ac:dyDescent="0.2">
      <c r="A422" s="39">
        <v>534</v>
      </c>
      <c r="B422" s="46" t="s">
        <v>656</v>
      </c>
      <c r="C422" s="46" t="s">
        <v>694</v>
      </c>
      <c r="D422" s="47">
        <v>42765</v>
      </c>
      <c r="E422" s="46" t="s">
        <v>74</v>
      </c>
      <c r="F422" s="46" t="s">
        <v>103</v>
      </c>
      <c r="G422" s="46" t="s">
        <v>1307</v>
      </c>
      <c r="H422" s="46" t="s">
        <v>75</v>
      </c>
      <c r="I422" s="46" t="s">
        <v>76</v>
      </c>
      <c r="J422" s="46" t="s">
        <v>103</v>
      </c>
      <c r="K422" s="46" t="s">
        <v>77</v>
      </c>
      <c r="L422" s="46" t="s">
        <v>103</v>
      </c>
      <c r="M422" s="48">
        <v>1000</v>
      </c>
      <c r="N422" s="48">
        <v>13.2</v>
      </c>
      <c r="O422" s="48">
        <v>23.5</v>
      </c>
      <c r="P422" s="48">
        <v>27</v>
      </c>
      <c r="Q422" s="48">
        <v>312</v>
      </c>
      <c r="R422" s="48">
        <v>1.78</v>
      </c>
      <c r="S422" s="48">
        <v>1080</v>
      </c>
      <c r="T422" s="48">
        <v>1920</v>
      </c>
      <c r="U422" s="48">
        <v>2.1</v>
      </c>
      <c r="V422" s="48">
        <v>6654</v>
      </c>
      <c r="W422" s="48">
        <v>60</v>
      </c>
      <c r="X422" s="48">
        <v>34.299999999999997</v>
      </c>
      <c r="Y422" s="46" t="s">
        <v>114</v>
      </c>
      <c r="Z422" s="46" t="s">
        <v>83</v>
      </c>
      <c r="AA422" s="46"/>
      <c r="AB422" s="46"/>
      <c r="AC422" s="46" t="s">
        <v>80</v>
      </c>
      <c r="AD422" s="46" t="s">
        <v>80</v>
      </c>
      <c r="AE422" s="46" t="s">
        <v>154</v>
      </c>
      <c r="AF422" s="46" t="s">
        <v>103</v>
      </c>
      <c r="AG422" s="46" t="s">
        <v>83</v>
      </c>
      <c r="AH422" s="46" t="s">
        <v>103</v>
      </c>
      <c r="AI422" s="46" t="s">
        <v>83</v>
      </c>
      <c r="AJ422" s="46" t="s">
        <v>83</v>
      </c>
      <c r="AK422" s="46" t="s">
        <v>90</v>
      </c>
      <c r="AL422" s="46" t="s">
        <v>103</v>
      </c>
      <c r="AM422" s="46" t="s">
        <v>83</v>
      </c>
      <c r="AN422" s="46" t="s">
        <v>83</v>
      </c>
      <c r="AO422" s="46" t="s">
        <v>83</v>
      </c>
      <c r="AP422" s="46" t="s">
        <v>91</v>
      </c>
      <c r="AQ422" s="46" t="s">
        <v>103</v>
      </c>
      <c r="AR422" s="46" t="s">
        <v>81</v>
      </c>
      <c r="AS422" s="46" t="s">
        <v>86</v>
      </c>
      <c r="AT422" s="46" t="s">
        <v>103</v>
      </c>
      <c r="AU422" s="48">
        <v>0</v>
      </c>
      <c r="AV422" s="46" t="s">
        <v>81</v>
      </c>
      <c r="AW422" s="46" t="s">
        <v>81</v>
      </c>
      <c r="AX422" s="48">
        <v>250</v>
      </c>
      <c r="AY422" s="48">
        <v>289</v>
      </c>
      <c r="AZ422" s="48">
        <v>283</v>
      </c>
      <c r="BA422" s="48">
        <v>200</v>
      </c>
      <c r="BB422" s="46"/>
      <c r="BC422" s="46"/>
      <c r="BD422" s="48">
        <v>16.149999999999999</v>
      </c>
      <c r="BE422" s="46"/>
      <c r="BF422" s="48">
        <v>0.23</v>
      </c>
      <c r="BG422" s="46"/>
      <c r="BH422" s="46"/>
      <c r="BI422" s="48">
        <v>0.22</v>
      </c>
      <c r="BJ422" s="48">
        <v>50.83</v>
      </c>
      <c r="BK422" s="48">
        <v>60.91</v>
      </c>
      <c r="BL422" s="48">
        <v>64.099999999999994</v>
      </c>
      <c r="BM422" s="46"/>
      <c r="BN422" s="46"/>
      <c r="BO422" s="48">
        <v>0.22</v>
      </c>
      <c r="BP422" s="48">
        <v>0.23</v>
      </c>
      <c r="BQ422" s="46"/>
      <c r="BR422" s="48">
        <v>16.03</v>
      </c>
      <c r="BS422" s="48">
        <v>50.46</v>
      </c>
      <c r="BT422" s="46"/>
      <c r="BU422" s="48">
        <v>0</v>
      </c>
      <c r="BV422" s="39">
        <v>534</v>
      </c>
      <c r="BW422" s="39">
        <f t="shared" si="36"/>
        <v>4</v>
      </c>
      <c r="BX422" s="39">
        <f>IF(COUNTIF($C$2:C422,C422)=1,1,0)</f>
        <v>1</v>
      </c>
      <c r="BY422" s="39">
        <f t="shared" si="37"/>
        <v>0</v>
      </c>
      <c r="BZ422" s="39" t="b">
        <f t="shared" si="38"/>
        <v>0</v>
      </c>
      <c r="CA422" s="39" t="b">
        <f t="array" ref="CA422">ISNUMBER(SEARCH("Touch Screen",$AI422))</f>
        <v>0</v>
      </c>
      <c r="CB422" s="39" t="b">
        <f t="array" ref="CB422">ISNUMBER(SEARCH("Occupancy Sensor",$AI422))</f>
        <v>0</v>
      </c>
      <c r="CC422" s="39" t="b">
        <f t="array" ref="CC422">ISNUMBER(SEARCH("Full Network Connectivity",$AI422))</f>
        <v>0</v>
      </c>
      <c r="CD422" s="49">
        <f t="shared" si="39"/>
        <v>50.82551999999999</v>
      </c>
      <c r="CE422" s="50">
        <f t="shared" si="41"/>
        <v>2.1</v>
      </c>
      <c r="CF422" s="39">
        <f t="shared" si="40"/>
        <v>4</v>
      </c>
      <c r="CG422" s="49">
        <f>IF($BW422=1,($Q422*'2. Monitor Criteria'!$C$4)+('2. Monitor Criteria'!$D$4*'1. Data'!$CE422)+'2. Monitor Criteria'!$C$6,IF('1. Data'!$BW422=2,($Q422*'2. Monitor Criteria'!$C$4)+('2. Monitor Criteria'!$D$4*'1. Data'!$CE422)+'2. Monitor Criteria'!$D$6,IF('1. Data'!$BW422=5,($Q422*'2. Monitor Criteria'!$C$4)+('2. Monitor Criteria'!$D$4*'1. Data'!$CE422)+'2. Monitor Criteria'!$F$6,($Q422*'2. Monitor Criteria'!$C$4)+('2. Monitor Criteria'!$D$4*'1. Data'!$CE422)+'2. Monitor Criteria'!$E$6)))</f>
        <v>55.234999999999999</v>
      </c>
      <c r="CH422" s="51">
        <f>CD422-('2. Monitor Criteria'!$D$4*CE422)</f>
        <v>42.446519999999992</v>
      </c>
      <c r="CI422" s="49">
        <f>IF($BY422=0,CH422,IF($BY422=1,CH422-('2. Monitor Criteria'!$B$10*'1. Data'!CG422),CH422-('2. Monitor Criteria'!$C$10*'1. Data'!CG422)))</f>
        <v>42.446519999999992</v>
      </c>
      <c r="CJ422" s="51">
        <f>IF($CA422=TRUE,CI422-(CG422*'2. Monitor Criteria'!$E$10),CI422)</f>
        <v>42.446519999999992</v>
      </c>
      <c r="CK422" s="51">
        <f>IF($BZ422=TRUE,CJ422-('1. Data'!CG422*'2. Monitor Criteria'!$D$10),CJ422)</f>
        <v>42.446519999999992</v>
      </c>
    </row>
    <row r="423" spans="1:89" s="39" customFormat="1" ht="15.75" customHeight="1" x14ac:dyDescent="0.2">
      <c r="A423" s="39">
        <v>541</v>
      </c>
      <c r="B423" s="46" t="s">
        <v>656</v>
      </c>
      <c r="C423" s="46" t="s">
        <v>702</v>
      </c>
      <c r="D423" s="47">
        <v>42524</v>
      </c>
      <c r="E423" s="46" t="s">
        <v>74</v>
      </c>
      <c r="F423" s="46" t="s">
        <v>103</v>
      </c>
      <c r="G423" s="46" t="s">
        <v>1307</v>
      </c>
      <c r="H423" s="46" t="s">
        <v>75</v>
      </c>
      <c r="I423" s="46" t="s">
        <v>76</v>
      </c>
      <c r="J423" s="46" t="s">
        <v>103</v>
      </c>
      <c r="K423" s="46" t="s">
        <v>77</v>
      </c>
      <c r="L423" s="46" t="s">
        <v>103</v>
      </c>
      <c r="M423" s="48">
        <v>700</v>
      </c>
      <c r="N423" s="48">
        <v>11.2</v>
      </c>
      <c r="O423" s="48">
        <v>26.5</v>
      </c>
      <c r="P423" s="48">
        <v>29</v>
      </c>
      <c r="Q423" s="48">
        <v>295.97000000000003</v>
      </c>
      <c r="R423" s="48">
        <v>2.37</v>
      </c>
      <c r="S423" s="48">
        <v>1080</v>
      </c>
      <c r="T423" s="48">
        <v>2560</v>
      </c>
      <c r="U423" s="48">
        <v>2.8</v>
      </c>
      <c r="V423" s="48">
        <v>9341</v>
      </c>
      <c r="W423" s="48">
        <v>60</v>
      </c>
      <c r="X423" s="48">
        <v>35.4</v>
      </c>
      <c r="Y423" s="46" t="s">
        <v>114</v>
      </c>
      <c r="Z423" s="46" t="s">
        <v>83</v>
      </c>
      <c r="AA423" s="46"/>
      <c r="AB423" s="46"/>
      <c r="AC423" s="46" t="s">
        <v>80</v>
      </c>
      <c r="AD423" s="46" t="s">
        <v>80</v>
      </c>
      <c r="AE423" s="46" t="s">
        <v>82</v>
      </c>
      <c r="AF423" s="46" t="s">
        <v>103</v>
      </c>
      <c r="AG423" s="46" t="s">
        <v>83</v>
      </c>
      <c r="AH423" s="46" t="s">
        <v>103</v>
      </c>
      <c r="AI423" s="46" t="s">
        <v>83</v>
      </c>
      <c r="AJ423" s="46" t="s">
        <v>83</v>
      </c>
      <c r="AK423" s="46" t="s">
        <v>84</v>
      </c>
      <c r="AL423" s="46" t="s">
        <v>103</v>
      </c>
      <c r="AM423" s="46" t="s">
        <v>83</v>
      </c>
      <c r="AN423" s="46" t="s">
        <v>83</v>
      </c>
      <c r="AO423" s="46" t="s">
        <v>83</v>
      </c>
      <c r="AP423" s="46" t="s">
        <v>91</v>
      </c>
      <c r="AQ423" s="46" t="s">
        <v>103</v>
      </c>
      <c r="AR423" s="46" t="s">
        <v>81</v>
      </c>
      <c r="AS423" s="46" t="s">
        <v>86</v>
      </c>
      <c r="AT423" s="46" t="s">
        <v>103</v>
      </c>
      <c r="AU423" s="48">
        <v>4</v>
      </c>
      <c r="AV423" s="46" t="s">
        <v>81</v>
      </c>
      <c r="AW423" s="46" t="s">
        <v>80</v>
      </c>
      <c r="AX423" s="48">
        <v>203</v>
      </c>
      <c r="AY423" s="48">
        <v>237</v>
      </c>
      <c r="AZ423" s="48">
        <v>205</v>
      </c>
      <c r="BA423" s="48">
        <v>200</v>
      </c>
      <c r="BB423" s="46"/>
      <c r="BC423" s="46"/>
      <c r="BD423" s="48">
        <v>17.940000000000001</v>
      </c>
      <c r="BE423" s="46"/>
      <c r="BF423" s="48">
        <v>0.28000000000000003</v>
      </c>
      <c r="BG423" s="48">
        <v>0.3</v>
      </c>
      <c r="BH423" s="46"/>
      <c r="BI423" s="48">
        <v>0.23</v>
      </c>
      <c r="BJ423" s="48">
        <v>56.59</v>
      </c>
      <c r="BK423" s="48">
        <v>63.86</v>
      </c>
      <c r="BL423" s="48">
        <v>65.900000000000006</v>
      </c>
      <c r="BM423" s="46"/>
      <c r="BN423" s="46"/>
      <c r="BO423" s="48">
        <v>0.23</v>
      </c>
      <c r="BP423" s="48">
        <v>0.28000000000000003</v>
      </c>
      <c r="BQ423" s="48">
        <v>0.3</v>
      </c>
      <c r="BR423" s="48">
        <v>17.87</v>
      </c>
      <c r="BS423" s="48">
        <v>56.38</v>
      </c>
      <c r="BT423" s="46"/>
      <c r="BU423" s="48">
        <v>0</v>
      </c>
      <c r="BV423" s="39">
        <v>541</v>
      </c>
      <c r="BW423" s="39">
        <f t="shared" si="36"/>
        <v>4</v>
      </c>
      <c r="BX423" s="39">
        <f>IF(COUNTIF($C$2:C423,C423)=1,1,0)</f>
        <v>1</v>
      </c>
      <c r="BY423" s="39">
        <f t="shared" si="37"/>
        <v>0</v>
      </c>
      <c r="BZ423" s="39" t="b">
        <f t="shared" si="38"/>
        <v>0</v>
      </c>
      <c r="CA423" s="39" t="b">
        <f t="array" ref="CA423">ISNUMBER(SEARCH("Touch Screen",$AI423))</f>
        <v>0</v>
      </c>
      <c r="CB423" s="39" t="b">
        <f t="array" ref="CB423">ISNUMBER(SEARCH("Occupancy Sensor",$AI423))</f>
        <v>0</v>
      </c>
      <c r="CC423" s="39" t="b">
        <f t="array" ref="CC423">ISNUMBER(SEARCH("Full Network Connectivity",$AI423))</f>
        <v>0</v>
      </c>
      <c r="CD423" s="49">
        <f t="shared" si="39"/>
        <v>56.59836</v>
      </c>
      <c r="CE423" s="50">
        <f t="shared" si="41"/>
        <v>2.8</v>
      </c>
      <c r="CF423" s="39">
        <f t="shared" si="40"/>
        <v>4</v>
      </c>
      <c r="CG423" s="49">
        <f>IF($BW423=1,($Q423*'2. Monitor Criteria'!$C$4)+('2. Monitor Criteria'!$D$4*'1. Data'!$CE423)+'2. Monitor Criteria'!$C$6,IF('1. Data'!$BW423=2,($Q423*'2. Monitor Criteria'!$C$4)+('2. Monitor Criteria'!$D$4*'1. Data'!$CE423)+'2. Monitor Criteria'!$D$6,IF('1. Data'!$BW423=5,($Q423*'2. Monitor Criteria'!$C$4)+('2. Monitor Criteria'!$D$4*'1. Data'!$CE423)+'2. Monitor Criteria'!$F$6,($Q423*'2. Monitor Criteria'!$C$4)+('2. Monitor Criteria'!$D$4*'1. Data'!$CE423)+'2. Monitor Criteria'!$E$6)))</f>
        <v>56.056310000000011</v>
      </c>
      <c r="CH423" s="51">
        <f>CD423-('2. Monitor Criteria'!$D$4*CE423)</f>
        <v>45.426360000000003</v>
      </c>
      <c r="CI423" s="49">
        <f>IF($BY423=0,CH423,IF($BY423=1,CH423-('2. Monitor Criteria'!$B$10*'1. Data'!CG423),CH423-('2. Monitor Criteria'!$C$10*'1. Data'!CG423)))</f>
        <v>45.426360000000003</v>
      </c>
      <c r="CJ423" s="51">
        <f>IF($CA423=TRUE,CI423-(CG423*'2. Monitor Criteria'!$E$10),CI423)</f>
        <v>45.426360000000003</v>
      </c>
      <c r="CK423" s="51">
        <f>IF($BZ423=TRUE,CJ423-('1. Data'!CG423*'2. Monitor Criteria'!$D$10),CJ423)</f>
        <v>45.426360000000003</v>
      </c>
    </row>
    <row r="424" spans="1:89" s="39" customFormat="1" ht="15.75" customHeight="1" x14ac:dyDescent="0.2">
      <c r="A424" s="39">
        <v>542</v>
      </c>
      <c r="B424" s="46" t="s">
        <v>656</v>
      </c>
      <c r="C424" s="46" t="s">
        <v>703</v>
      </c>
      <c r="D424" s="47">
        <v>42524</v>
      </c>
      <c r="E424" s="46" t="s">
        <v>74</v>
      </c>
      <c r="F424" s="46" t="s">
        <v>103</v>
      </c>
      <c r="G424" s="46" t="s">
        <v>1307</v>
      </c>
      <c r="H424" s="46" t="s">
        <v>75</v>
      </c>
      <c r="I424" s="46" t="s">
        <v>76</v>
      </c>
      <c r="J424" s="46" t="s">
        <v>103</v>
      </c>
      <c r="K424" s="46" t="s">
        <v>77</v>
      </c>
      <c r="L424" s="46" t="s">
        <v>103</v>
      </c>
      <c r="M424" s="48">
        <v>700</v>
      </c>
      <c r="N424" s="48">
        <v>11.2</v>
      </c>
      <c r="O424" s="48">
        <v>26.5</v>
      </c>
      <c r="P424" s="48">
        <v>29</v>
      </c>
      <c r="Q424" s="48">
        <v>295.97000000000003</v>
      </c>
      <c r="R424" s="48">
        <v>2.37</v>
      </c>
      <c r="S424" s="48">
        <v>1080</v>
      </c>
      <c r="T424" s="48">
        <v>2560</v>
      </c>
      <c r="U424" s="48">
        <v>2.8</v>
      </c>
      <c r="V424" s="48">
        <v>9341</v>
      </c>
      <c r="W424" s="48">
        <v>60</v>
      </c>
      <c r="X424" s="48">
        <v>35.4</v>
      </c>
      <c r="Y424" s="46" t="s">
        <v>114</v>
      </c>
      <c r="Z424" s="46" t="s">
        <v>83</v>
      </c>
      <c r="AA424" s="46"/>
      <c r="AB424" s="46"/>
      <c r="AC424" s="46" t="s">
        <v>81</v>
      </c>
      <c r="AD424" s="46" t="s">
        <v>80</v>
      </c>
      <c r="AE424" s="46" t="s">
        <v>82</v>
      </c>
      <c r="AF424" s="46" t="s">
        <v>103</v>
      </c>
      <c r="AG424" s="46" t="s">
        <v>83</v>
      </c>
      <c r="AH424" s="46" t="s">
        <v>103</v>
      </c>
      <c r="AI424" s="46" t="s">
        <v>83</v>
      </c>
      <c r="AJ424" s="46" t="s">
        <v>83</v>
      </c>
      <c r="AK424" s="46" t="s">
        <v>84</v>
      </c>
      <c r="AL424" s="46" t="s">
        <v>103</v>
      </c>
      <c r="AM424" s="46" t="s">
        <v>83</v>
      </c>
      <c r="AN424" s="46" t="s">
        <v>83</v>
      </c>
      <c r="AO424" s="46" t="s">
        <v>83</v>
      </c>
      <c r="AP424" s="46" t="s">
        <v>91</v>
      </c>
      <c r="AQ424" s="46" t="s">
        <v>103</v>
      </c>
      <c r="AR424" s="46" t="s">
        <v>81</v>
      </c>
      <c r="AS424" s="46" t="s">
        <v>86</v>
      </c>
      <c r="AT424" s="46" t="s">
        <v>103</v>
      </c>
      <c r="AU424" s="48">
        <v>4</v>
      </c>
      <c r="AV424" s="46" t="s">
        <v>81</v>
      </c>
      <c r="AW424" s="46" t="s">
        <v>80</v>
      </c>
      <c r="AX424" s="48">
        <v>260</v>
      </c>
      <c r="AY424" s="48">
        <v>273</v>
      </c>
      <c r="AZ424" s="48">
        <v>270</v>
      </c>
      <c r="BA424" s="48">
        <v>200</v>
      </c>
      <c r="BB424" s="46"/>
      <c r="BC424" s="46"/>
      <c r="BD424" s="48">
        <v>18.25</v>
      </c>
      <c r="BE424" s="46"/>
      <c r="BF424" s="48">
        <v>0.45</v>
      </c>
      <c r="BG424" s="48">
        <v>0.5</v>
      </c>
      <c r="BH424" s="46"/>
      <c r="BI424" s="48">
        <v>0.33</v>
      </c>
      <c r="BJ424" s="48">
        <v>58.52</v>
      </c>
      <c r="BK424" s="48">
        <v>63.86</v>
      </c>
      <c r="BL424" s="48">
        <v>65.900000000000006</v>
      </c>
      <c r="BM424" s="46"/>
      <c r="BN424" s="46"/>
      <c r="BO424" s="48">
        <v>0.33</v>
      </c>
      <c r="BP424" s="48">
        <v>0.45</v>
      </c>
      <c r="BQ424" s="48">
        <v>0.5</v>
      </c>
      <c r="BR424" s="48">
        <v>17.940000000000001</v>
      </c>
      <c r="BS424" s="48">
        <v>57.57</v>
      </c>
      <c r="BT424" s="46"/>
      <c r="BU424" s="48">
        <v>0</v>
      </c>
      <c r="BV424" s="39">
        <v>542</v>
      </c>
      <c r="BW424" s="39">
        <f t="shared" si="36"/>
        <v>4</v>
      </c>
      <c r="BX424" s="39">
        <f>IF(COUNTIF($C$2:C424,C424)=1,1,0)</f>
        <v>1</v>
      </c>
      <c r="BY424" s="39">
        <f t="shared" si="37"/>
        <v>0</v>
      </c>
      <c r="BZ424" s="39" t="b">
        <f t="shared" si="38"/>
        <v>0</v>
      </c>
      <c r="CA424" s="39" t="b">
        <f t="array" ref="CA424">ISNUMBER(SEARCH("Touch Screen",$AI424))</f>
        <v>0</v>
      </c>
      <c r="CB424" s="39" t="b">
        <f t="array" ref="CB424">ISNUMBER(SEARCH("Occupancy Sensor",$AI424))</f>
        <v>0</v>
      </c>
      <c r="CC424" s="39" t="b">
        <f t="array" ref="CC424">ISNUMBER(SEARCH("Full Network Connectivity",$AI424))</f>
        <v>0</v>
      </c>
      <c r="CD424" s="49">
        <f t="shared" si="39"/>
        <v>58.516799999999996</v>
      </c>
      <c r="CE424" s="50">
        <f t="shared" si="41"/>
        <v>2.8</v>
      </c>
      <c r="CF424" s="39">
        <f t="shared" si="40"/>
        <v>4</v>
      </c>
      <c r="CG424" s="49">
        <f>IF($BW424=1,($Q424*'2. Monitor Criteria'!$C$4)+('2. Monitor Criteria'!$D$4*'1. Data'!$CE424)+'2. Monitor Criteria'!$C$6,IF('1. Data'!$BW424=2,($Q424*'2. Monitor Criteria'!$C$4)+('2. Monitor Criteria'!$D$4*'1. Data'!$CE424)+'2. Monitor Criteria'!$D$6,IF('1. Data'!$BW424=5,($Q424*'2. Monitor Criteria'!$C$4)+('2. Monitor Criteria'!$D$4*'1. Data'!$CE424)+'2. Monitor Criteria'!$F$6,($Q424*'2. Monitor Criteria'!$C$4)+('2. Monitor Criteria'!$D$4*'1. Data'!$CE424)+'2. Monitor Criteria'!$E$6)))</f>
        <v>56.056310000000011</v>
      </c>
      <c r="CH424" s="51">
        <f>CD424-('2. Monitor Criteria'!$D$4*CE424)</f>
        <v>47.344799999999992</v>
      </c>
      <c r="CI424" s="49">
        <f>IF($BY424=0,CH424,IF($BY424=1,CH424-('2. Monitor Criteria'!$B$10*'1. Data'!CG424),CH424-('2. Monitor Criteria'!$C$10*'1. Data'!CG424)))</f>
        <v>47.344799999999992</v>
      </c>
      <c r="CJ424" s="51">
        <f>IF($CA424=TRUE,CI424-(CG424*'2. Monitor Criteria'!$E$10),CI424)</f>
        <v>47.344799999999992</v>
      </c>
      <c r="CK424" s="51">
        <f>IF($BZ424=TRUE,CJ424-('1. Data'!CG424*'2. Monitor Criteria'!$D$10),CJ424)</f>
        <v>47.344799999999992</v>
      </c>
    </row>
    <row r="425" spans="1:89" s="39" customFormat="1" ht="15.75" customHeight="1" x14ac:dyDescent="0.2">
      <c r="A425" s="39">
        <v>547</v>
      </c>
      <c r="B425" s="46" t="s">
        <v>656</v>
      </c>
      <c r="C425" s="46" t="s">
        <v>708</v>
      </c>
      <c r="D425" s="47">
        <v>42566</v>
      </c>
      <c r="E425" s="46" t="s">
        <v>74</v>
      </c>
      <c r="F425" s="46" t="s">
        <v>103</v>
      </c>
      <c r="G425" s="46" t="s">
        <v>1307</v>
      </c>
      <c r="H425" s="46" t="s">
        <v>75</v>
      </c>
      <c r="I425" s="46" t="s">
        <v>76</v>
      </c>
      <c r="J425" s="46" t="s">
        <v>103</v>
      </c>
      <c r="K425" s="46" t="s">
        <v>77</v>
      </c>
      <c r="L425" s="46" t="s">
        <v>103</v>
      </c>
      <c r="M425" s="48">
        <v>900</v>
      </c>
      <c r="N425" s="48">
        <v>15.5</v>
      </c>
      <c r="O425" s="48">
        <v>27.5</v>
      </c>
      <c r="P425" s="48">
        <v>31.5</v>
      </c>
      <c r="Q425" s="48">
        <v>425.43</v>
      </c>
      <c r="R425" s="48">
        <v>1.78</v>
      </c>
      <c r="S425" s="48">
        <v>1080</v>
      </c>
      <c r="T425" s="48">
        <v>1920</v>
      </c>
      <c r="U425" s="48">
        <v>2.1</v>
      </c>
      <c r="V425" s="48">
        <v>4874</v>
      </c>
      <c r="W425" s="48">
        <v>60</v>
      </c>
      <c r="X425" s="48">
        <v>33</v>
      </c>
      <c r="Y425" s="46" t="s">
        <v>114</v>
      </c>
      <c r="Z425" s="46" t="s">
        <v>83</v>
      </c>
      <c r="AA425" s="46"/>
      <c r="AB425" s="46"/>
      <c r="AC425" s="46" t="s">
        <v>80</v>
      </c>
      <c r="AD425" s="46" t="s">
        <v>80</v>
      </c>
      <c r="AE425" s="46" t="s">
        <v>505</v>
      </c>
      <c r="AF425" s="46" t="s">
        <v>103</v>
      </c>
      <c r="AG425" s="46" t="s">
        <v>83</v>
      </c>
      <c r="AH425" s="46" t="s">
        <v>103</v>
      </c>
      <c r="AI425" s="46" t="s">
        <v>83</v>
      </c>
      <c r="AJ425" s="46" t="s">
        <v>83</v>
      </c>
      <c r="AK425" s="46" t="s">
        <v>84</v>
      </c>
      <c r="AL425" s="46" t="s">
        <v>103</v>
      </c>
      <c r="AM425" s="46" t="s">
        <v>83</v>
      </c>
      <c r="AN425" s="46" t="s">
        <v>83</v>
      </c>
      <c r="AO425" s="46" t="s">
        <v>83</v>
      </c>
      <c r="AP425" s="46" t="s">
        <v>91</v>
      </c>
      <c r="AQ425" s="46" t="s">
        <v>103</v>
      </c>
      <c r="AR425" s="46" t="s">
        <v>81</v>
      </c>
      <c r="AS425" s="46" t="s">
        <v>86</v>
      </c>
      <c r="AT425" s="46" t="s">
        <v>103</v>
      </c>
      <c r="AU425" s="48">
        <v>4</v>
      </c>
      <c r="AV425" s="46" t="s">
        <v>81</v>
      </c>
      <c r="AW425" s="46" t="s">
        <v>80</v>
      </c>
      <c r="AX425" s="48">
        <v>260</v>
      </c>
      <c r="AY425" s="48">
        <v>295</v>
      </c>
      <c r="AZ425" s="48">
        <v>287</v>
      </c>
      <c r="BA425" s="48">
        <v>200</v>
      </c>
      <c r="BB425" s="46"/>
      <c r="BC425" s="46"/>
      <c r="BD425" s="48">
        <v>19.579999999999998</v>
      </c>
      <c r="BE425" s="46"/>
      <c r="BF425" s="48">
        <v>0.23</v>
      </c>
      <c r="BG425" s="48">
        <v>0.3</v>
      </c>
      <c r="BH425" s="46"/>
      <c r="BI425" s="48">
        <v>0.18</v>
      </c>
      <c r="BJ425" s="48">
        <v>61.34</v>
      </c>
      <c r="BK425" s="48">
        <v>82.5</v>
      </c>
      <c r="BL425" s="48">
        <v>86.8</v>
      </c>
      <c r="BM425" s="46"/>
      <c r="BN425" s="46"/>
      <c r="BO425" s="48">
        <v>0.18</v>
      </c>
      <c r="BP425" s="48">
        <v>0.23</v>
      </c>
      <c r="BQ425" s="48">
        <v>0.3</v>
      </c>
      <c r="BR425" s="48">
        <v>19.579999999999998</v>
      </c>
      <c r="BS425" s="48">
        <v>61.34</v>
      </c>
      <c r="BT425" s="46"/>
      <c r="BU425" s="48">
        <v>0</v>
      </c>
      <c r="BV425" s="39">
        <v>547</v>
      </c>
      <c r="BW425" s="39">
        <f t="shared" si="36"/>
        <v>5</v>
      </c>
      <c r="BX425" s="39">
        <f>IF(COUNTIF($C$2:C425,C425)=1,1,0)</f>
        <v>1</v>
      </c>
      <c r="BY425" s="39">
        <f t="shared" si="37"/>
        <v>0</v>
      </c>
      <c r="BZ425" s="39" t="b">
        <f t="shared" si="38"/>
        <v>0</v>
      </c>
      <c r="CA425" s="39" t="b">
        <f t="array" ref="CA425">ISNUMBER(SEARCH("Touch Screen",$AI425))</f>
        <v>0</v>
      </c>
      <c r="CB425" s="39" t="b">
        <f t="array" ref="CB425">ISNUMBER(SEARCH("Occupancy Sensor",$AI425))</f>
        <v>0</v>
      </c>
      <c r="CC425" s="39" t="b">
        <f t="array" ref="CC425">ISNUMBER(SEARCH("Full Network Connectivity",$AI425))</f>
        <v>0</v>
      </c>
      <c r="CD425" s="49">
        <f t="shared" si="39"/>
        <v>61.341899999999988</v>
      </c>
      <c r="CE425" s="50">
        <f t="shared" si="41"/>
        <v>2.1</v>
      </c>
      <c r="CF425" s="39">
        <f t="shared" si="40"/>
        <v>5</v>
      </c>
      <c r="CG425" s="49">
        <f>IF($BW425=1,($Q425*'2. Monitor Criteria'!$C$4)+('2. Monitor Criteria'!$D$4*'1. Data'!$CE425)+'2. Monitor Criteria'!$C$6,IF('1. Data'!$BW425=2,($Q425*'2. Monitor Criteria'!$C$4)+('2. Monitor Criteria'!$D$4*'1. Data'!$CE425)+'2. Monitor Criteria'!$D$6,IF('1. Data'!$BW425=5,($Q425*'2. Monitor Criteria'!$C$4)+('2. Monitor Criteria'!$D$4*'1. Data'!$CE425)+'2. Monitor Criteria'!$F$6,($Q425*'2. Monitor Criteria'!$C$4)+('2. Monitor Criteria'!$D$4*'1. Data'!$CE425)+'2. Monitor Criteria'!$E$6)))</f>
        <v>76.236890000000002</v>
      </c>
      <c r="CH425" s="51">
        <f>CD425-('2. Monitor Criteria'!$D$4*CE425)</f>
        <v>52.962899999999991</v>
      </c>
      <c r="CI425" s="49">
        <f>IF($BY425=0,CH425,IF($BY425=1,CH425-('2. Monitor Criteria'!$B$10*'1. Data'!CG425),CH425-('2. Monitor Criteria'!$C$10*'1. Data'!CG425)))</f>
        <v>52.962899999999991</v>
      </c>
      <c r="CJ425" s="51">
        <f>IF($CA425=TRUE,CI425-(CG425*'2. Monitor Criteria'!$E$10),CI425)</f>
        <v>52.962899999999991</v>
      </c>
      <c r="CK425" s="51">
        <f>IF($BZ425=TRUE,CJ425-('1. Data'!CG425*'2. Monitor Criteria'!$D$10),CJ425)</f>
        <v>52.962899999999991</v>
      </c>
    </row>
    <row r="426" spans="1:89" s="39" customFormat="1" ht="15.75" customHeight="1" x14ac:dyDescent="0.2">
      <c r="A426" s="39">
        <v>548</v>
      </c>
      <c r="B426" s="46" t="s">
        <v>656</v>
      </c>
      <c r="C426" s="46" t="s">
        <v>709</v>
      </c>
      <c r="D426" s="47">
        <v>42522</v>
      </c>
      <c r="E426" s="46" t="s">
        <v>74</v>
      </c>
      <c r="F426" s="46"/>
      <c r="G426" s="46" t="s">
        <v>1307</v>
      </c>
      <c r="H426" s="46" t="s">
        <v>75</v>
      </c>
      <c r="I426" s="46" t="s">
        <v>76</v>
      </c>
      <c r="J426" s="46" t="s">
        <v>103</v>
      </c>
      <c r="K426" s="46" t="s">
        <v>77</v>
      </c>
      <c r="L426" s="46" t="s">
        <v>103</v>
      </c>
      <c r="M426" s="48">
        <v>900</v>
      </c>
      <c r="N426" s="48">
        <v>15.5</v>
      </c>
      <c r="O426" s="48">
        <v>27.5</v>
      </c>
      <c r="P426" s="48">
        <v>31.5</v>
      </c>
      <c r="Q426" s="48">
        <v>426.25</v>
      </c>
      <c r="R426" s="48">
        <v>1.78</v>
      </c>
      <c r="S426" s="48">
        <v>1080</v>
      </c>
      <c r="T426" s="48">
        <v>1920</v>
      </c>
      <c r="U426" s="48">
        <v>2.1</v>
      </c>
      <c r="V426" s="48">
        <v>4874</v>
      </c>
      <c r="W426" s="48">
        <v>60</v>
      </c>
      <c r="X426" s="48">
        <v>33</v>
      </c>
      <c r="Y426" s="46" t="s">
        <v>114</v>
      </c>
      <c r="Z426" s="46" t="s">
        <v>83</v>
      </c>
      <c r="AA426" s="46"/>
      <c r="AB426" s="46"/>
      <c r="AC426" s="46" t="s">
        <v>80</v>
      </c>
      <c r="AD426" s="46" t="s">
        <v>80</v>
      </c>
      <c r="AE426" s="46" t="s">
        <v>90</v>
      </c>
      <c r="AF426" s="46" t="s">
        <v>103</v>
      </c>
      <c r="AG426" s="46" t="s">
        <v>83</v>
      </c>
      <c r="AH426" s="46" t="s">
        <v>103</v>
      </c>
      <c r="AI426" s="46" t="s">
        <v>83</v>
      </c>
      <c r="AJ426" s="46" t="s">
        <v>83</v>
      </c>
      <c r="AK426" s="46" t="s">
        <v>90</v>
      </c>
      <c r="AL426" s="46" t="s">
        <v>103</v>
      </c>
      <c r="AM426" s="46" t="s">
        <v>83</v>
      </c>
      <c r="AN426" s="46" t="s">
        <v>83</v>
      </c>
      <c r="AO426" s="46" t="s">
        <v>83</v>
      </c>
      <c r="AP426" s="46" t="s">
        <v>91</v>
      </c>
      <c r="AQ426" s="46" t="s">
        <v>103</v>
      </c>
      <c r="AR426" s="46" t="s">
        <v>81</v>
      </c>
      <c r="AS426" s="46" t="s">
        <v>86</v>
      </c>
      <c r="AT426" s="46" t="s">
        <v>103</v>
      </c>
      <c r="AU426" s="46"/>
      <c r="AV426" s="46" t="s">
        <v>81</v>
      </c>
      <c r="AW426" s="46" t="s">
        <v>80</v>
      </c>
      <c r="AX426" s="48">
        <v>250</v>
      </c>
      <c r="AY426" s="48">
        <v>263</v>
      </c>
      <c r="AZ426" s="48">
        <v>216.3</v>
      </c>
      <c r="BA426" s="48">
        <v>199</v>
      </c>
      <c r="BB426" s="46"/>
      <c r="BC426" s="46"/>
      <c r="BD426" s="48">
        <v>23.74</v>
      </c>
      <c r="BE426" s="46"/>
      <c r="BF426" s="48">
        <v>0.17</v>
      </c>
      <c r="BG426" s="46"/>
      <c r="BH426" s="46"/>
      <c r="BI426" s="48">
        <v>0.1</v>
      </c>
      <c r="BJ426" s="48">
        <v>75.599999999999994</v>
      </c>
      <c r="BK426" s="48">
        <v>82.5</v>
      </c>
      <c r="BL426" s="48">
        <v>87</v>
      </c>
      <c r="BM426" s="46"/>
      <c r="BN426" s="46"/>
      <c r="BO426" s="46"/>
      <c r="BP426" s="46"/>
      <c r="BQ426" s="46"/>
      <c r="BR426" s="46"/>
      <c r="BS426" s="46"/>
      <c r="BT426" s="46"/>
      <c r="BU426" s="48">
        <v>0</v>
      </c>
      <c r="BV426" s="39">
        <v>548</v>
      </c>
      <c r="BW426" s="39">
        <f t="shared" si="36"/>
        <v>5</v>
      </c>
      <c r="BX426" s="39">
        <f>IF(COUNTIF($C$2:C426,C426)=1,1,0)</f>
        <v>1</v>
      </c>
      <c r="BY426" s="39">
        <f t="shared" si="37"/>
        <v>0</v>
      </c>
      <c r="BZ426" s="39" t="b">
        <f t="shared" si="38"/>
        <v>0</v>
      </c>
      <c r="CA426" s="39" t="b">
        <f t="array" ref="CA426">ISNUMBER(SEARCH("Touch Screen",$AI426))</f>
        <v>0</v>
      </c>
      <c r="CB426" s="39" t="b">
        <f t="array" ref="CB426">ISNUMBER(SEARCH("Occupancy Sensor",$AI426))</f>
        <v>0</v>
      </c>
      <c r="CC426" s="39" t="b">
        <f t="array" ref="CC426">ISNUMBER(SEARCH("Full Network Connectivity",$AI426))</f>
        <v>0</v>
      </c>
      <c r="CD426" s="49">
        <f t="shared" si="39"/>
        <v>73.754819999999995</v>
      </c>
      <c r="CE426" s="50">
        <f t="shared" si="41"/>
        <v>2.1</v>
      </c>
      <c r="CF426" s="39">
        <f t="shared" si="40"/>
        <v>5</v>
      </c>
      <c r="CG426" s="49">
        <f>IF($BW426=1,($Q426*'2. Monitor Criteria'!$C$4)+('2. Monitor Criteria'!$D$4*'1. Data'!$CE426)+'2. Monitor Criteria'!$C$6,IF('1. Data'!$BW426=2,($Q426*'2. Monitor Criteria'!$C$4)+('2. Monitor Criteria'!$D$4*'1. Data'!$CE426)+'2. Monitor Criteria'!$D$6,IF('1. Data'!$BW426=5,($Q426*'2. Monitor Criteria'!$C$4)+('2. Monitor Criteria'!$D$4*'1. Data'!$CE426)+'2. Monitor Criteria'!$F$6,($Q426*'2. Monitor Criteria'!$C$4)+('2. Monitor Criteria'!$D$4*'1. Data'!$CE426)+'2. Monitor Criteria'!$E$6)))</f>
        <v>76.33775</v>
      </c>
      <c r="CH426" s="51">
        <f>CD426-('2. Monitor Criteria'!$D$4*CE426)</f>
        <v>65.37581999999999</v>
      </c>
      <c r="CI426" s="49">
        <f>IF($BY426=0,CH426,IF($BY426=1,CH426-('2. Monitor Criteria'!$B$10*'1. Data'!CG426),CH426-('2. Monitor Criteria'!$C$10*'1. Data'!CG426)))</f>
        <v>65.37581999999999</v>
      </c>
      <c r="CJ426" s="49">
        <f>IF($CA426=TRUE,CI426-(CG426*'2. Monitor Criteria'!$E$10),CI426)</f>
        <v>65.37581999999999</v>
      </c>
      <c r="CK426" s="49">
        <f>IF($BZ426=TRUE,CJ426-('1. Data'!CG426*'2. Monitor Criteria'!$D$10),CJ426)</f>
        <v>65.37581999999999</v>
      </c>
    </row>
    <row r="427" spans="1:89" s="39" customFormat="1" ht="15.75" customHeight="1" x14ac:dyDescent="0.2">
      <c r="A427" s="39">
        <v>549</v>
      </c>
      <c r="B427" s="46" t="s">
        <v>656</v>
      </c>
      <c r="C427" s="46" t="s">
        <v>709</v>
      </c>
      <c r="D427" s="47">
        <v>42522</v>
      </c>
      <c r="E427" s="46" t="s">
        <v>74</v>
      </c>
      <c r="F427" s="46"/>
      <c r="G427" s="46" t="s">
        <v>1307</v>
      </c>
      <c r="H427" s="46" t="s">
        <v>75</v>
      </c>
      <c r="I427" s="46" t="s">
        <v>76</v>
      </c>
      <c r="J427" s="46" t="s">
        <v>103</v>
      </c>
      <c r="K427" s="46" t="s">
        <v>77</v>
      </c>
      <c r="L427" s="46" t="s">
        <v>103</v>
      </c>
      <c r="M427" s="48">
        <v>900</v>
      </c>
      <c r="N427" s="48">
        <v>15.5</v>
      </c>
      <c r="O427" s="48">
        <v>27.5</v>
      </c>
      <c r="P427" s="48">
        <v>31.5</v>
      </c>
      <c r="Q427" s="48">
        <v>426.25</v>
      </c>
      <c r="R427" s="48">
        <v>1.78</v>
      </c>
      <c r="S427" s="48">
        <v>1080</v>
      </c>
      <c r="T427" s="48">
        <v>1920</v>
      </c>
      <c r="U427" s="48">
        <v>2.1</v>
      </c>
      <c r="V427" s="48">
        <v>4874</v>
      </c>
      <c r="W427" s="48">
        <v>60</v>
      </c>
      <c r="X427" s="48">
        <v>33</v>
      </c>
      <c r="Y427" s="46" t="s">
        <v>114</v>
      </c>
      <c r="Z427" s="46" t="s">
        <v>83</v>
      </c>
      <c r="AA427" s="46"/>
      <c r="AB427" s="46"/>
      <c r="AC427" s="46" t="s">
        <v>80</v>
      </c>
      <c r="AD427" s="46" t="s">
        <v>80</v>
      </c>
      <c r="AE427" s="46" t="s">
        <v>90</v>
      </c>
      <c r="AF427" s="46" t="s">
        <v>103</v>
      </c>
      <c r="AG427" s="46" t="s">
        <v>83</v>
      </c>
      <c r="AH427" s="46" t="s">
        <v>103</v>
      </c>
      <c r="AI427" s="46" t="s">
        <v>83</v>
      </c>
      <c r="AJ427" s="46" t="s">
        <v>83</v>
      </c>
      <c r="AK427" s="46" t="s">
        <v>90</v>
      </c>
      <c r="AL427" s="46" t="s">
        <v>103</v>
      </c>
      <c r="AM427" s="46" t="s">
        <v>83</v>
      </c>
      <c r="AN427" s="46" t="s">
        <v>83</v>
      </c>
      <c r="AO427" s="46" t="s">
        <v>83</v>
      </c>
      <c r="AP427" s="46" t="s">
        <v>91</v>
      </c>
      <c r="AQ427" s="46" t="s">
        <v>103</v>
      </c>
      <c r="AR427" s="46" t="s">
        <v>81</v>
      </c>
      <c r="AS427" s="46" t="s">
        <v>86</v>
      </c>
      <c r="AT427" s="46" t="s">
        <v>103</v>
      </c>
      <c r="AU427" s="46"/>
      <c r="AV427" s="46" t="s">
        <v>81</v>
      </c>
      <c r="AW427" s="46" t="s">
        <v>80</v>
      </c>
      <c r="AX427" s="48">
        <v>250</v>
      </c>
      <c r="AY427" s="48">
        <v>263</v>
      </c>
      <c r="AZ427" s="48">
        <v>216.3</v>
      </c>
      <c r="BA427" s="48">
        <v>199</v>
      </c>
      <c r="BB427" s="46"/>
      <c r="BC427" s="46"/>
      <c r="BD427" s="48">
        <v>23.74</v>
      </c>
      <c r="BE427" s="46"/>
      <c r="BF427" s="48">
        <v>0.17</v>
      </c>
      <c r="BG427" s="46"/>
      <c r="BH427" s="46"/>
      <c r="BI427" s="48">
        <v>0.1</v>
      </c>
      <c r="BJ427" s="48">
        <v>75.599999999999994</v>
      </c>
      <c r="BK427" s="48">
        <v>82.5</v>
      </c>
      <c r="BL427" s="48">
        <v>87</v>
      </c>
      <c r="BM427" s="46"/>
      <c r="BN427" s="46"/>
      <c r="BO427" s="46"/>
      <c r="BP427" s="46"/>
      <c r="BQ427" s="46"/>
      <c r="BR427" s="46"/>
      <c r="BS427" s="46"/>
      <c r="BT427" s="46"/>
      <c r="BU427" s="48">
        <v>0</v>
      </c>
      <c r="BV427" s="39">
        <v>549</v>
      </c>
      <c r="BW427" s="39">
        <f t="shared" si="36"/>
        <v>5</v>
      </c>
      <c r="BX427" s="39">
        <f>IF(COUNTIF($C$2:C427,C427)=1,1,0)</f>
        <v>0</v>
      </c>
      <c r="BY427" s="39">
        <f t="shared" si="37"/>
        <v>0</v>
      </c>
      <c r="BZ427" s="39" t="b">
        <f t="shared" si="38"/>
        <v>0</v>
      </c>
      <c r="CA427" s="39" t="b">
        <f t="array" ref="CA427">ISNUMBER(SEARCH("Touch Screen",$AI427))</f>
        <v>0</v>
      </c>
      <c r="CB427" s="39" t="b">
        <f t="array" ref="CB427">ISNUMBER(SEARCH("Occupancy Sensor",$AI427))</f>
        <v>0</v>
      </c>
      <c r="CC427" s="39" t="b">
        <f t="array" ref="CC427">ISNUMBER(SEARCH("Full Network Connectivity",$AI427))</f>
        <v>0</v>
      </c>
      <c r="CD427" s="49">
        <f t="shared" si="39"/>
        <v>73.754819999999995</v>
      </c>
      <c r="CE427" s="50">
        <f t="shared" si="41"/>
        <v>2.1</v>
      </c>
      <c r="CF427" s="39">
        <f t="shared" si="40"/>
        <v>5</v>
      </c>
      <c r="CG427" s="49">
        <f>IF($BW427=1,($Q427*'2. Monitor Criteria'!$C$4)+('2. Monitor Criteria'!$D$4*'1. Data'!$CE427)+'2. Monitor Criteria'!$C$6,IF('1. Data'!$BW427=2,($Q427*'2. Monitor Criteria'!$C$4)+('2. Monitor Criteria'!$D$4*'1. Data'!$CE427)+'2. Monitor Criteria'!$D$6,IF('1. Data'!$BW427=5,($Q427*'2. Monitor Criteria'!$C$4)+('2. Monitor Criteria'!$D$4*'1. Data'!$CE427)+'2. Monitor Criteria'!$F$6,($Q427*'2. Monitor Criteria'!$C$4)+('2. Monitor Criteria'!$D$4*'1. Data'!$CE427)+'2. Monitor Criteria'!$E$6)))</f>
        <v>76.33775</v>
      </c>
      <c r="CH427" s="51">
        <f>CD427-('2. Monitor Criteria'!$D$4*CE427)</f>
        <v>65.37581999999999</v>
      </c>
      <c r="CI427" s="49">
        <f>IF($BY427=0,CH427,IF($BY427=1,CH427-('2. Monitor Criteria'!$B$10*'1. Data'!CG427),CH427-('2. Monitor Criteria'!$C$10*'1. Data'!CG427)))</f>
        <v>65.37581999999999</v>
      </c>
      <c r="CJ427" s="49">
        <f>IF($CA427=TRUE,CI427-(CG427*'2. Monitor Criteria'!$E$10),CI427)</f>
        <v>65.37581999999999</v>
      </c>
      <c r="CK427" s="49">
        <f>IF($BZ427=TRUE,CJ427-('1. Data'!CG427*'2. Monitor Criteria'!$D$10),CJ427)</f>
        <v>65.37581999999999</v>
      </c>
    </row>
    <row r="428" spans="1:89" s="39" customFormat="1" ht="15.75" customHeight="1" x14ac:dyDescent="0.2">
      <c r="A428" s="39">
        <v>557</v>
      </c>
      <c r="B428" s="46" t="s">
        <v>656</v>
      </c>
      <c r="C428" s="46" t="s">
        <v>720</v>
      </c>
      <c r="D428" s="47">
        <v>42521</v>
      </c>
      <c r="E428" s="46" t="s">
        <v>74</v>
      </c>
      <c r="F428" s="46" t="s">
        <v>103</v>
      </c>
      <c r="G428" s="46" t="s">
        <v>1307</v>
      </c>
      <c r="H428" s="46" t="s">
        <v>75</v>
      </c>
      <c r="I428" s="46" t="s">
        <v>76</v>
      </c>
      <c r="J428" s="46" t="s">
        <v>103</v>
      </c>
      <c r="K428" s="46" t="s">
        <v>77</v>
      </c>
      <c r="L428" s="46" t="s">
        <v>103</v>
      </c>
      <c r="M428" s="48">
        <v>910</v>
      </c>
      <c r="N428" s="48">
        <v>13.2</v>
      </c>
      <c r="O428" s="48">
        <v>31.5</v>
      </c>
      <c r="P428" s="48">
        <v>34</v>
      </c>
      <c r="Q428" s="48">
        <v>415</v>
      </c>
      <c r="R428" s="48">
        <v>2.37</v>
      </c>
      <c r="S428" s="48">
        <v>1080</v>
      </c>
      <c r="T428" s="48">
        <v>2560</v>
      </c>
      <c r="U428" s="48">
        <v>2.8</v>
      </c>
      <c r="V428" s="48">
        <v>6662</v>
      </c>
      <c r="W428" s="48">
        <v>60</v>
      </c>
      <c r="X428" s="48">
        <v>35.200000000000003</v>
      </c>
      <c r="Y428" s="46" t="s">
        <v>114</v>
      </c>
      <c r="Z428" s="46" t="s">
        <v>83</v>
      </c>
      <c r="AA428" s="46"/>
      <c r="AB428" s="46"/>
      <c r="AC428" s="46" t="s">
        <v>80</v>
      </c>
      <c r="AD428" s="46" t="s">
        <v>80</v>
      </c>
      <c r="AE428" s="46" t="s">
        <v>307</v>
      </c>
      <c r="AF428" s="46" t="s">
        <v>103</v>
      </c>
      <c r="AG428" s="46" t="s">
        <v>83</v>
      </c>
      <c r="AH428" s="46" t="s">
        <v>103</v>
      </c>
      <c r="AI428" s="46" t="s">
        <v>83</v>
      </c>
      <c r="AJ428" s="46" t="s">
        <v>83</v>
      </c>
      <c r="AK428" s="46" t="s">
        <v>84</v>
      </c>
      <c r="AL428" s="46" t="s">
        <v>103</v>
      </c>
      <c r="AM428" s="46" t="s">
        <v>83</v>
      </c>
      <c r="AN428" s="46" t="s">
        <v>83</v>
      </c>
      <c r="AO428" s="46" t="s">
        <v>83</v>
      </c>
      <c r="AP428" s="46" t="s">
        <v>91</v>
      </c>
      <c r="AQ428" s="46" t="s">
        <v>103</v>
      </c>
      <c r="AR428" s="46" t="s">
        <v>81</v>
      </c>
      <c r="AS428" s="46" t="s">
        <v>86</v>
      </c>
      <c r="AT428" s="46" t="s">
        <v>103</v>
      </c>
      <c r="AU428" s="48">
        <v>4</v>
      </c>
      <c r="AV428" s="46" t="s">
        <v>81</v>
      </c>
      <c r="AW428" s="46" t="s">
        <v>80</v>
      </c>
      <c r="AX428" s="48">
        <v>235</v>
      </c>
      <c r="AY428" s="48">
        <v>248</v>
      </c>
      <c r="AZ428" s="48">
        <v>243</v>
      </c>
      <c r="BA428" s="48">
        <v>200</v>
      </c>
      <c r="BB428" s="46"/>
      <c r="BC428" s="46"/>
      <c r="BD428" s="48">
        <v>24.77</v>
      </c>
      <c r="BE428" s="46"/>
      <c r="BF428" s="48">
        <v>0.4</v>
      </c>
      <c r="BG428" s="48">
        <v>0.5</v>
      </c>
      <c r="BH428" s="46"/>
      <c r="BI428" s="48">
        <v>0.26</v>
      </c>
      <c r="BJ428" s="48">
        <v>78.22</v>
      </c>
      <c r="BK428" s="48">
        <v>85.75</v>
      </c>
      <c r="BL428" s="48">
        <v>89</v>
      </c>
      <c r="BM428" s="46"/>
      <c r="BN428" s="46"/>
      <c r="BO428" s="48">
        <v>0.26</v>
      </c>
      <c r="BP428" s="48">
        <v>0.41</v>
      </c>
      <c r="BQ428" s="48">
        <v>0.5</v>
      </c>
      <c r="BR428" s="48">
        <v>24.6</v>
      </c>
      <c r="BS428" s="48">
        <v>77.760000000000005</v>
      </c>
      <c r="BT428" s="46"/>
      <c r="BU428" s="48">
        <v>0</v>
      </c>
      <c r="BV428" s="39">
        <v>557</v>
      </c>
      <c r="BW428" s="39">
        <f t="shared" si="36"/>
        <v>5</v>
      </c>
      <c r="BX428" s="39">
        <f>IF(COUNTIF($C$2:C428,C428)=1,1,0)</f>
        <v>1</v>
      </c>
      <c r="BY428" s="39">
        <f t="shared" si="37"/>
        <v>0</v>
      </c>
      <c r="BZ428" s="39" t="b">
        <f t="shared" si="38"/>
        <v>0</v>
      </c>
      <c r="CA428" s="39" t="b">
        <f t="array" ref="CA428">ISNUMBER(SEARCH("Touch Screen",$AI428))</f>
        <v>0</v>
      </c>
      <c r="CB428" s="39" t="b">
        <f t="array" ref="CB428">ISNUMBER(SEARCH("Occupancy Sensor",$AI428))</f>
        <v>0</v>
      </c>
      <c r="CC428" s="39" t="b">
        <f t="array" ref="CC428">ISNUMBER(SEARCH("Full Network Connectivity",$AI428))</f>
        <v>0</v>
      </c>
      <c r="CD428" s="49">
        <f t="shared" si="39"/>
        <v>78.222419999999985</v>
      </c>
      <c r="CE428" s="50">
        <f t="shared" si="41"/>
        <v>2.8</v>
      </c>
      <c r="CF428" s="39">
        <f t="shared" si="40"/>
        <v>5</v>
      </c>
      <c r="CG428" s="49">
        <f>IF($BW428=1,($Q428*'2. Monitor Criteria'!$C$4)+('2. Monitor Criteria'!$D$4*'1. Data'!$CE428)+'2. Monitor Criteria'!$C$6,IF('1. Data'!$BW428=2,($Q428*'2. Monitor Criteria'!$C$4)+('2. Monitor Criteria'!$D$4*'1. Data'!$CE428)+'2. Monitor Criteria'!$D$6,IF('1. Data'!$BW428=5,($Q428*'2. Monitor Criteria'!$C$4)+('2. Monitor Criteria'!$D$4*'1. Data'!$CE428)+'2. Monitor Criteria'!$F$6,($Q428*'2. Monitor Criteria'!$C$4)+('2. Monitor Criteria'!$D$4*'1. Data'!$CE428)+'2. Monitor Criteria'!$E$6)))</f>
        <v>77.747</v>
      </c>
      <c r="CH428" s="51">
        <f>CD428-('2. Monitor Criteria'!$D$4*CE428)</f>
        <v>67.050419999999988</v>
      </c>
      <c r="CI428" s="49">
        <f>IF($BY428=0,CH428,IF($BY428=1,CH428-('2. Monitor Criteria'!$B$10*'1. Data'!CG428),CH428-('2. Monitor Criteria'!$C$10*'1. Data'!CG428)))</f>
        <v>67.050419999999988</v>
      </c>
      <c r="CJ428" s="51">
        <f>IF($CA428=TRUE,CI428-(CG428*'2. Monitor Criteria'!$E$10),CI428)</f>
        <v>67.050419999999988</v>
      </c>
      <c r="CK428" s="51">
        <f>IF($BZ428=TRUE,CJ428-('1. Data'!CG428*'2. Monitor Criteria'!$D$10),CJ428)</f>
        <v>67.050419999999988</v>
      </c>
    </row>
    <row r="429" spans="1:89" s="39" customFormat="1" ht="15.75" customHeight="1" x14ac:dyDescent="0.2">
      <c r="A429" s="39">
        <v>558</v>
      </c>
      <c r="B429" s="46" t="s">
        <v>656</v>
      </c>
      <c r="C429" s="46" t="s">
        <v>721</v>
      </c>
      <c r="D429" s="47">
        <v>42597</v>
      </c>
      <c r="E429" s="46" t="s">
        <v>74</v>
      </c>
      <c r="F429" s="46"/>
      <c r="G429" s="46" t="s">
        <v>1307</v>
      </c>
      <c r="H429" s="46" t="s">
        <v>75</v>
      </c>
      <c r="I429" s="46" t="s">
        <v>76</v>
      </c>
      <c r="J429" s="46"/>
      <c r="K429" s="46" t="s">
        <v>77</v>
      </c>
      <c r="L429" s="46"/>
      <c r="M429" s="48">
        <v>1000</v>
      </c>
      <c r="N429" s="48">
        <v>13.2</v>
      </c>
      <c r="O429" s="48">
        <v>31.5</v>
      </c>
      <c r="P429" s="48">
        <v>34.1</v>
      </c>
      <c r="Q429" s="48">
        <v>415.1</v>
      </c>
      <c r="R429" s="48">
        <v>1.78</v>
      </c>
      <c r="S429" s="48">
        <v>1440</v>
      </c>
      <c r="T429" s="48">
        <v>3440</v>
      </c>
      <c r="U429" s="48">
        <v>5</v>
      </c>
      <c r="V429" s="48">
        <v>11935</v>
      </c>
      <c r="W429" s="48">
        <v>60</v>
      </c>
      <c r="X429" s="48">
        <v>100</v>
      </c>
      <c r="Y429" s="46" t="s">
        <v>78</v>
      </c>
      <c r="Z429" s="46" t="s">
        <v>83</v>
      </c>
      <c r="AA429" s="46"/>
      <c r="AB429" s="46"/>
      <c r="AC429" s="46" t="s">
        <v>80</v>
      </c>
      <c r="AD429" s="46" t="s">
        <v>80</v>
      </c>
      <c r="AE429" s="46" t="s">
        <v>722</v>
      </c>
      <c r="AF429" s="46" t="s">
        <v>665</v>
      </c>
      <c r="AG429" s="46" t="s">
        <v>83</v>
      </c>
      <c r="AH429" s="46"/>
      <c r="AI429" s="46" t="s">
        <v>83</v>
      </c>
      <c r="AJ429" s="46" t="s">
        <v>83</v>
      </c>
      <c r="AK429" s="46" t="s">
        <v>84</v>
      </c>
      <c r="AL429" s="46" t="s">
        <v>665</v>
      </c>
      <c r="AM429" s="46" t="s">
        <v>83</v>
      </c>
      <c r="AN429" s="46" t="s">
        <v>83</v>
      </c>
      <c r="AO429" s="46" t="s">
        <v>83</v>
      </c>
      <c r="AP429" s="46" t="s">
        <v>91</v>
      </c>
      <c r="AQ429" s="46"/>
      <c r="AR429" s="46" t="s">
        <v>81</v>
      </c>
      <c r="AS429" s="46" t="s">
        <v>100</v>
      </c>
      <c r="AT429" s="46"/>
      <c r="AU429" s="46"/>
      <c r="AV429" s="46" t="s">
        <v>81</v>
      </c>
      <c r="AW429" s="46" t="s">
        <v>81</v>
      </c>
      <c r="AX429" s="48">
        <v>320</v>
      </c>
      <c r="AY429" s="48">
        <v>345</v>
      </c>
      <c r="AZ429" s="48">
        <v>345</v>
      </c>
      <c r="BA429" s="48">
        <v>345</v>
      </c>
      <c r="BB429" s="46"/>
      <c r="BC429" s="46"/>
      <c r="BD429" s="48">
        <v>32.549999999999997</v>
      </c>
      <c r="BE429" s="46"/>
      <c r="BF429" s="48">
        <v>0.62</v>
      </c>
      <c r="BG429" s="48">
        <v>0.62</v>
      </c>
      <c r="BH429" s="46"/>
      <c r="BI429" s="48">
        <v>0.21</v>
      </c>
      <c r="BJ429" s="48">
        <v>101.5</v>
      </c>
      <c r="BK429" s="48">
        <v>101.5</v>
      </c>
      <c r="BL429" s="48">
        <v>102.4</v>
      </c>
      <c r="BM429" s="46"/>
      <c r="BN429" s="46"/>
      <c r="BO429" s="48">
        <v>0.24</v>
      </c>
      <c r="BP429" s="48">
        <v>0.64</v>
      </c>
      <c r="BQ429" s="48">
        <v>0.64</v>
      </c>
      <c r="BR429" s="48">
        <v>32.44</v>
      </c>
      <c r="BS429" s="48">
        <v>0.24</v>
      </c>
      <c r="BT429" s="46"/>
      <c r="BU429" s="48">
        <v>0</v>
      </c>
      <c r="BV429" s="39">
        <v>558</v>
      </c>
      <c r="BW429" s="39">
        <f t="shared" si="36"/>
        <v>5</v>
      </c>
      <c r="BX429" s="39">
        <f>IF(COUNTIF($C$2:C429,C429)=1,1,0)</f>
        <v>1</v>
      </c>
      <c r="BY429" s="39">
        <f t="shared" si="37"/>
        <v>0</v>
      </c>
      <c r="BZ429" s="39" t="b">
        <f t="shared" si="38"/>
        <v>0</v>
      </c>
      <c r="CA429" s="39" t="b">
        <f t="array" ref="CA429">ISNUMBER(SEARCH("Touch Screen",$AI429))</f>
        <v>0</v>
      </c>
      <c r="CB429" s="39" t="b">
        <f t="array" ref="CB429">ISNUMBER(SEARCH("Occupancy Sensor",$AI429))</f>
        <v>0</v>
      </c>
      <c r="CC429" s="39" t="b">
        <f t="array" ref="CC429">ISNUMBER(SEARCH("Full Network Connectivity",$AI429))</f>
        <v>0</v>
      </c>
      <c r="CD429" s="49">
        <f t="shared" si="39"/>
        <v>103.32857999999999</v>
      </c>
      <c r="CE429" s="50">
        <f t="shared" si="41"/>
        <v>5</v>
      </c>
      <c r="CF429" s="39">
        <f t="shared" si="40"/>
        <v>5</v>
      </c>
      <c r="CG429" s="49">
        <f>IF($BW429=1,($Q429*'2. Monitor Criteria'!$C$4)+('2. Monitor Criteria'!$D$4*'1. Data'!$CE429)+'2. Monitor Criteria'!$C$6,IF('1. Data'!$BW429=2,($Q429*'2. Monitor Criteria'!$C$4)+('2. Monitor Criteria'!$D$4*'1. Data'!$CE429)+'2. Monitor Criteria'!$D$6,IF('1. Data'!$BW429=5,($Q429*'2. Monitor Criteria'!$C$4)+('2. Monitor Criteria'!$D$4*'1. Data'!$CE429)+'2. Monitor Criteria'!$F$6,($Q429*'2. Monitor Criteria'!$C$4)+('2. Monitor Criteria'!$D$4*'1. Data'!$CE429)+'2. Monitor Criteria'!$E$6)))</f>
        <v>86.537300000000016</v>
      </c>
      <c r="CH429" s="51">
        <f>CD429-('2. Monitor Criteria'!$D$4*CE429)</f>
        <v>83.378579999999985</v>
      </c>
      <c r="CI429" s="49">
        <f>IF($BY429=0,CH429,IF($BY429=1,CH429-('2. Monitor Criteria'!$B$10*'1. Data'!CG429),CH429-('2. Monitor Criteria'!$C$10*'1. Data'!CG429)))</f>
        <v>83.378579999999985</v>
      </c>
      <c r="CJ429" s="51">
        <f>IF($CA429=TRUE,CI429-(CG429*'2. Monitor Criteria'!$E$10),CI429)</f>
        <v>83.378579999999985</v>
      </c>
      <c r="CK429" s="51">
        <f>IF($BZ429=TRUE,CJ429-('1. Data'!CG429*'2. Monitor Criteria'!$D$10),CJ429)</f>
        <v>83.378579999999985</v>
      </c>
    </row>
    <row r="430" spans="1:89" s="39" customFormat="1" ht="15.75" customHeight="1" x14ac:dyDescent="0.2">
      <c r="A430" s="39">
        <v>559</v>
      </c>
      <c r="B430" s="46" t="s">
        <v>656</v>
      </c>
      <c r="C430" s="46" t="s">
        <v>723</v>
      </c>
      <c r="D430" s="47">
        <v>42597</v>
      </c>
      <c r="E430" s="46" t="s">
        <v>277</v>
      </c>
      <c r="F430" s="46"/>
      <c r="G430" s="46" t="s">
        <v>1307</v>
      </c>
      <c r="H430" s="46" t="s">
        <v>75</v>
      </c>
      <c r="I430" s="46" t="s">
        <v>76</v>
      </c>
      <c r="J430" s="46"/>
      <c r="K430" s="46" t="s">
        <v>77</v>
      </c>
      <c r="L430" s="46"/>
      <c r="M430" s="48">
        <v>1000</v>
      </c>
      <c r="N430" s="48">
        <v>13.2</v>
      </c>
      <c r="O430" s="48">
        <v>31.5</v>
      </c>
      <c r="P430" s="48">
        <v>34.1</v>
      </c>
      <c r="Q430" s="48">
        <v>415.1</v>
      </c>
      <c r="R430" s="48">
        <v>1.78</v>
      </c>
      <c r="S430" s="48">
        <v>1440</v>
      </c>
      <c r="T430" s="48">
        <v>3440</v>
      </c>
      <c r="U430" s="48">
        <v>5</v>
      </c>
      <c r="V430" s="48">
        <v>11935</v>
      </c>
      <c r="W430" s="48">
        <v>60</v>
      </c>
      <c r="X430" s="48">
        <v>100</v>
      </c>
      <c r="Y430" s="46" t="s">
        <v>78</v>
      </c>
      <c r="Z430" s="46" t="s">
        <v>83</v>
      </c>
      <c r="AA430" s="46"/>
      <c r="AB430" s="46"/>
      <c r="AC430" s="46" t="s">
        <v>80</v>
      </c>
      <c r="AD430" s="46" t="s">
        <v>80</v>
      </c>
      <c r="AE430" s="46" t="s">
        <v>722</v>
      </c>
      <c r="AF430" s="46" t="s">
        <v>665</v>
      </c>
      <c r="AG430" s="46" t="s">
        <v>83</v>
      </c>
      <c r="AH430" s="46"/>
      <c r="AI430" s="46" t="s">
        <v>83</v>
      </c>
      <c r="AJ430" s="46" t="s">
        <v>83</v>
      </c>
      <c r="AK430" s="46" t="s">
        <v>84</v>
      </c>
      <c r="AL430" s="46" t="s">
        <v>665</v>
      </c>
      <c r="AM430" s="46" t="s">
        <v>83</v>
      </c>
      <c r="AN430" s="46" t="s">
        <v>83</v>
      </c>
      <c r="AO430" s="46" t="s">
        <v>83</v>
      </c>
      <c r="AP430" s="46" t="s">
        <v>91</v>
      </c>
      <c r="AQ430" s="46"/>
      <c r="AR430" s="46" t="s">
        <v>81</v>
      </c>
      <c r="AS430" s="46" t="s">
        <v>100</v>
      </c>
      <c r="AT430" s="46"/>
      <c r="AU430" s="46"/>
      <c r="AV430" s="46" t="s">
        <v>81</v>
      </c>
      <c r="AW430" s="46" t="s">
        <v>81</v>
      </c>
      <c r="AX430" s="48">
        <v>320</v>
      </c>
      <c r="AY430" s="48">
        <v>345</v>
      </c>
      <c r="AZ430" s="48">
        <v>345</v>
      </c>
      <c r="BA430" s="48">
        <v>345</v>
      </c>
      <c r="BB430" s="46"/>
      <c r="BC430" s="46"/>
      <c r="BD430" s="48">
        <v>31.96</v>
      </c>
      <c r="BE430" s="46"/>
      <c r="BF430" s="48">
        <v>0.62</v>
      </c>
      <c r="BG430" s="48">
        <v>0.62</v>
      </c>
      <c r="BH430" s="46"/>
      <c r="BI430" s="48">
        <v>0.21</v>
      </c>
      <c r="BJ430" s="48">
        <v>101.5</v>
      </c>
      <c r="BK430" s="48">
        <v>101.5</v>
      </c>
      <c r="BL430" s="48">
        <v>102.4</v>
      </c>
      <c r="BM430" s="46"/>
      <c r="BN430" s="46"/>
      <c r="BO430" s="46"/>
      <c r="BP430" s="46"/>
      <c r="BQ430" s="46"/>
      <c r="BR430" s="46"/>
      <c r="BS430" s="46"/>
      <c r="BT430" s="46"/>
      <c r="BU430" s="48">
        <v>0</v>
      </c>
      <c r="BV430" s="39">
        <v>559</v>
      </c>
      <c r="BW430" s="39">
        <f t="shared" si="36"/>
        <v>5</v>
      </c>
      <c r="BX430" s="39">
        <f>IF(COUNTIF($C$2:C430,C430)=1,1,0)</f>
        <v>1</v>
      </c>
      <c r="BY430" s="39">
        <f t="shared" si="37"/>
        <v>0</v>
      </c>
      <c r="BZ430" s="39" t="b">
        <f t="shared" si="38"/>
        <v>0</v>
      </c>
      <c r="CA430" s="39" t="b">
        <f t="array" ref="CA430">ISNUMBER(SEARCH("Touch Screen",$AI430))</f>
        <v>0</v>
      </c>
      <c r="CB430" s="39" t="b">
        <f t="array" ref="CB430">ISNUMBER(SEARCH("Occupancy Sensor",$AI430))</f>
        <v>0</v>
      </c>
      <c r="CC430" s="39" t="b">
        <f t="array" ref="CC430">ISNUMBER(SEARCH("Full Network Connectivity",$AI430))</f>
        <v>0</v>
      </c>
      <c r="CD430" s="49">
        <f t="shared" si="39"/>
        <v>101.51964</v>
      </c>
      <c r="CE430" s="50">
        <f t="shared" si="41"/>
        <v>5</v>
      </c>
      <c r="CF430" s="39">
        <f t="shared" si="40"/>
        <v>5</v>
      </c>
      <c r="CG430" s="49">
        <f>IF($BW430=1,($Q430*'2. Monitor Criteria'!$C$4)+('2. Monitor Criteria'!$D$4*'1. Data'!$CE430)+'2. Monitor Criteria'!$C$6,IF('1. Data'!$BW430=2,($Q430*'2. Monitor Criteria'!$C$4)+('2. Monitor Criteria'!$D$4*'1. Data'!$CE430)+'2. Monitor Criteria'!$D$6,IF('1. Data'!$BW430=5,($Q430*'2. Monitor Criteria'!$C$4)+('2. Monitor Criteria'!$D$4*'1. Data'!$CE430)+'2. Monitor Criteria'!$F$6,($Q430*'2. Monitor Criteria'!$C$4)+('2. Monitor Criteria'!$D$4*'1. Data'!$CE430)+'2. Monitor Criteria'!$E$6)))</f>
        <v>86.537300000000016</v>
      </c>
      <c r="CH430" s="51">
        <f>CD430-('2. Monitor Criteria'!$D$4*CE430)</f>
        <v>81.569639999999993</v>
      </c>
      <c r="CI430" s="49">
        <f>IF($BY430=0,CH430,IF($BY430=1,CH430-('2. Monitor Criteria'!$B$10*'1. Data'!CG430),CH430-('2. Monitor Criteria'!$C$10*'1. Data'!CG430)))</f>
        <v>81.569639999999993</v>
      </c>
      <c r="CJ430" s="51">
        <f>IF($CA430=TRUE,CI430-(CG430*'2. Monitor Criteria'!$E$10),CI430)</f>
        <v>81.569639999999993</v>
      </c>
      <c r="CK430" s="51">
        <f>IF($BZ430=TRUE,CJ430-('1. Data'!CG430*'2. Monitor Criteria'!$D$10),CJ430)</f>
        <v>81.569639999999993</v>
      </c>
    </row>
    <row r="431" spans="1:89" s="39" customFormat="1" ht="15.75" customHeight="1" x14ac:dyDescent="0.2">
      <c r="A431" s="39">
        <v>562</v>
      </c>
      <c r="B431" s="46" t="s">
        <v>656</v>
      </c>
      <c r="C431" s="46" t="s">
        <v>726</v>
      </c>
      <c r="D431" s="47">
        <v>42139</v>
      </c>
      <c r="E431" s="46" t="s">
        <v>277</v>
      </c>
      <c r="F431" s="46"/>
      <c r="G431" s="46" t="s">
        <v>1307</v>
      </c>
      <c r="H431" s="46" t="s">
        <v>75</v>
      </c>
      <c r="I431" s="46" t="s">
        <v>76</v>
      </c>
      <c r="J431" s="46"/>
      <c r="K431" s="46" t="s">
        <v>77</v>
      </c>
      <c r="L431" s="46"/>
      <c r="M431" s="48">
        <v>1000</v>
      </c>
      <c r="N431" s="48">
        <v>13.2</v>
      </c>
      <c r="O431" s="48">
        <v>31.5</v>
      </c>
      <c r="P431" s="48">
        <v>34.1</v>
      </c>
      <c r="Q431" s="48">
        <v>415.1</v>
      </c>
      <c r="R431" s="48">
        <v>1.78</v>
      </c>
      <c r="S431" s="48">
        <v>1080</v>
      </c>
      <c r="T431" s="48">
        <v>2560</v>
      </c>
      <c r="U431" s="48">
        <v>2.8</v>
      </c>
      <c r="V431" s="48">
        <v>6661</v>
      </c>
      <c r="W431" s="48">
        <v>60</v>
      </c>
      <c r="X431" s="48">
        <v>100</v>
      </c>
      <c r="Y431" s="46" t="s">
        <v>78</v>
      </c>
      <c r="Z431" s="46" t="s">
        <v>83</v>
      </c>
      <c r="AA431" s="46"/>
      <c r="AB431" s="46"/>
      <c r="AC431" s="46" t="s">
        <v>80</v>
      </c>
      <c r="AD431" s="46" t="s">
        <v>80</v>
      </c>
      <c r="AE431" s="46" t="s">
        <v>727</v>
      </c>
      <c r="AF431" s="46" t="s">
        <v>728</v>
      </c>
      <c r="AG431" s="46" t="s">
        <v>83</v>
      </c>
      <c r="AH431" s="46"/>
      <c r="AI431" s="46" t="s">
        <v>83</v>
      </c>
      <c r="AJ431" s="46" t="s">
        <v>83</v>
      </c>
      <c r="AK431" s="46" t="s">
        <v>85</v>
      </c>
      <c r="AL431" s="46" t="s">
        <v>728</v>
      </c>
      <c r="AM431" s="46" t="s">
        <v>83</v>
      </c>
      <c r="AN431" s="46" t="s">
        <v>83</v>
      </c>
      <c r="AO431" s="46" t="s">
        <v>83</v>
      </c>
      <c r="AP431" s="46" t="s">
        <v>91</v>
      </c>
      <c r="AQ431" s="46"/>
      <c r="AR431" s="46" t="s">
        <v>81</v>
      </c>
      <c r="AS431" s="46" t="s">
        <v>100</v>
      </c>
      <c r="AT431" s="46"/>
      <c r="AU431" s="46"/>
      <c r="AV431" s="46" t="s">
        <v>81</v>
      </c>
      <c r="AW431" s="46" t="s">
        <v>81</v>
      </c>
      <c r="AX431" s="48">
        <v>300</v>
      </c>
      <c r="AY431" s="48">
        <v>280.7</v>
      </c>
      <c r="AZ431" s="48">
        <v>248</v>
      </c>
      <c r="BA431" s="48">
        <v>248</v>
      </c>
      <c r="BB431" s="46"/>
      <c r="BC431" s="46"/>
      <c r="BD431" s="48">
        <v>28.24</v>
      </c>
      <c r="BE431" s="46"/>
      <c r="BF431" s="48">
        <v>0.17</v>
      </c>
      <c r="BG431" s="48">
        <v>0.17</v>
      </c>
      <c r="BH431" s="46"/>
      <c r="BI431" s="48">
        <v>0.14000000000000001</v>
      </c>
      <c r="BJ431" s="48">
        <v>87.6</v>
      </c>
      <c r="BK431" s="48">
        <v>87.6</v>
      </c>
      <c r="BL431" s="48">
        <v>87.6</v>
      </c>
      <c r="BM431" s="46"/>
      <c r="BN431" s="46"/>
      <c r="BO431" s="46"/>
      <c r="BP431" s="46"/>
      <c r="BQ431" s="46"/>
      <c r="BR431" s="46"/>
      <c r="BS431" s="46"/>
      <c r="BT431" s="46"/>
      <c r="BU431" s="48">
        <v>0</v>
      </c>
      <c r="BV431" s="39">
        <v>562</v>
      </c>
      <c r="BW431" s="39">
        <f t="shared" si="36"/>
        <v>5</v>
      </c>
      <c r="BX431" s="39">
        <f>IF(COUNTIF($C$2:C431,C431)=1,1,0)</f>
        <v>1</v>
      </c>
      <c r="BY431" s="39">
        <f t="shared" si="37"/>
        <v>0</v>
      </c>
      <c r="BZ431" s="39" t="b">
        <f t="shared" si="38"/>
        <v>0</v>
      </c>
      <c r="CA431" s="39" t="b">
        <f t="array" ref="CA431">ISNUMBER(SEARCH("Touch Screen",$AI431))</f>
        <v>0</v>
      </c>
      <c r="CB431" s="39" t="b">
        <f t="array" ref="CB431">ISNUMBER(SEARCH("Occupancy Sensor",$AI431))</f>
        <v>0</v>
      </c>
      <c r="CC431" s="39" t="b">
        <f t="array" ref="CC431">ISNUMBER(SEARCH("Full Network Connectivity",$AI431))</f>
        <v>0</v>
      </c>
      <c r="CD431" s="49">
        <f t="shared" si="39"/>
        <v>87.551819999999992</v>
      </c>
      <c r="CE431" s="50">
        <f t="shared" si="41"/>
        <v>2.8</v>
      </c>
      <c r="CF431" s="39">
        <f t="shared" si="40"/>
        <v>5</v>
      </c>
      <c r="CG431" s="49">
        <f>IF($BW431=1,($Q431*'2. Monitor Criteria'!$C$4)+('2. Monitor Criteria'!$D$4*'1. Data'!$CE431)+'2. Monitor Criteria'!$C$6,IF('1. Data'!$BW431=2,($Q431*'2. Monitor Criteria'!$C$4)+('2. Monitor Criteria'!$D$4*'1. Data'!$CE431)+'2. Monitor Criteria'!$D$6,IF('1. Data'!$BW431=5,($Q431*'2. Monitor Criteria'!$C$4)+('2. Monitor Criteria'!$D$4*'1. Data'!$CE431)+'2. Monitor Criteria'!$F$6,($Q431*'2. Monitor Criteria'!$C$4)+('2. Monitor Criteria'!$D$4*'1. Data'!$CE431)+'2. Monitor Criteria'!$E$6)))</f>
        <v>77.75930000000001</v>
      </c>
      <c r="CH431" s="51">
        <f>CD431-('2. Monitor Criteria'!$D$4*CE431)</f>
        <v>76.379819999999995</v>
      </c>
      <c r="CI431" s="49">
        <f>IF($BY431=0,CH431,IF($BY431=1,CH431-('2. Monitor Criteria'!$B$10*'1. Data'!CG431),CH431-('2. Monitor Criteria'!$C$10*'1. Data'!CG431)))</f>
        <v>76.379819999999995</v>
      </c>
      <c r="CJ431" s="51">
        <f>IF($CA431=TRUE,CI431-(CG431*'2. Monitor Criteria'!$E$10),CI431)</f>
        <v>76.379819999999995</v>
      </c>
      <c r="CK431" s="51">
        <f>IF($BZ431=TRUE,CJ431-('1. Data'!CG431*'2. Monitor Criteria'!$D$10),CJ431)</f>
        <v>76.379819999999995</v>
      </c>
    </row>
    <row r="432" spans="1:89" s="39" customFormat="1" ht="15.75" customHeight="1" x14ac:dyDescent="0.2">
      <c r="A432" s="39">
        <v>610</v>
      </c>
      <c r="B432" s="46" t="s">
        <v>763</v>
      </c>
      <c r="C432" s="46" t="s">
        <v>1162</v>
      </c>
      <c r="D432" s="47">
        <v>42840</v>
      </c>
      <c r="E432" s="46" t="s">
        <v>1399</v>
      </c>
      <c r="F432" s="46"/>
      <c r="G432" s="46" t="s">
        <v>1307</v>
      </c>
      <c r="H432" s="46" t="s">
        <v>75</v>
      </c>
      <c r="I432" s="46" t="s">
        <v>88</v>
      </c>
      <c r="J432" s="46"/>
      <c r="K432" s="46" t="s">
        <v>77</v>
      </c>
      <c r="L432" s="46"/>
      <c r="M432" s="48">
        <v>500</v>
      </c>
      <c r="N432" s="48">
        <v>7.6</v>
      </c>
      <c r="O432" s="48">
        <v>13.6</v>
      </c>
      <c r="P432" s="48">
        <v>15.5</v>
      </c>
      <c r="Q432" s="48">
        <v>103.96</v>
      </c>
      <c r="R432" s="48">
        <v>1.78</v>
      </c>
      <c r="S432" s="48">
        <v>768</v>
      </c>
      <c r="T432" s="48">
        <v>1366</v>
      </c>
      <c r="U432" s="48">
        <v>1</v>
      </c>
      <c r="V432" s="48">
        <v>10091</v>
      </c>
      <c r="W432" s="48">
        <v>60</v>
      </c>
      <c r="X432" s="48">
        <v>0.2</v>
      </c>
      <c r="Y432" s="46" t="s">
        <v>83</v>
      </c>
      <c r="Z432" s="46" t="s">
        <v>83</v>
      </c>
      <c r="AA432" s="46"/>
      <c r="AB432" s="46"/>
      <c r="AC432" s="46" t="s">
        <v>81</v>
      </c>
      <c r="AD432" s="46" t="s">
        <v>80</v>
      </c>
      <c r="AE432" s="46" t="s">
        <v>195</v>
      </c>
      <c r="AF432" s="46"/>
      <c r="AG432" s="46" t="s">
        <v>83</v>
      </c>
      <c r="AH432" s="46"/>
      <c r="AI432" s="46" t="s">
        <v>83</v>
      </c>
      <c r="AJ432" s="46" t="s">
        <v>83</v>
      </c>
      <c r="AK432" s="46" t="s">
        <v>195</v>
      </c>
      <c r="AL432" s="46"/>
      <c r="AM432" s="46" t="s">
        <v>83</v>
      </c>
      <c r="AN432" s="46" t="s">
        <v>83</v>
      </c>
      <c r="AO432" s="46" t="s">
        <v>83</v>
      </c>
      <c r="AP432" s="46" t="s">
        <v>91</v>
      </c>
      <c r="AQ432" s="46"/>
      <c r="AR432" s="46" t="s">
        <v>81</v>
      </c>
      <c r="AS432" s="46" t="s">
        <v>86</v>
      </c>
      <c r="AT432" s="46"/>
      <c r="AU432" s="48">
        <v>1</v>
      </c>
      <c r="AV432" s="46" t="s">
        <v>81</v>
      </c>
      <c r="AW432" s="46" t="s">
        <v>81</v>
      </c>
      <c r="AX432" s="48">
        <v>220</v>
      </c>
      <c r="AY432" s="48">
        <v>250</v>
      </c>
      <c r="AZ432" s="48">
        <v>238</v>
      </c>
      <c r="BA432" s="48">
        <v>200.1</v>
      </c>
      <c r="BB432" s="46"/>
      <c r="BC432" s="46"/>
      <c r="BD432" s="48">
        <v>6.26</v>
      </c>
      <c r="BE432" s="46"/>
      <c r="BF432" s="48">
        <v>0.25</v>
      </c>
      <c r="BG432" s="46"/>
      <c r="BH432" s="46"/>
      <c r="BI432" s="48">
        <v>0.2</v>
      </c>
      <c r="BJ432" s="48">
        <v>20.62</v>
      </c>
      <c r="BK432" s="48">
        <v>20.62</v>
      </c>
      <c r="BL432" s="48">
        <v>21.7</v>
      </c>
      <c r="BM432" s="46"/>
      <c r="BN432" s="46"/>
      <c r="BO432" s="48">
        <v>0</v>
      </c>
      <c r="BP432" s="46"/>
      <c r="BQ432" s="46"/>
      <c r="BR432" s="46"/>
      <c r="BS432" s="46"/>
      <c r="BT432" s="46"/>
      <c r="BU432" s="48">
        <v>0</v>
      </c>
      <c r="BV432" s="39">
        <v>610</v>
      </c>
      <c r="BW432" s="39">
        <f t="shared" si="36"/>
        <v>1</v>
      </c>
      <c r="BX432" s="39">
        <f>IF(COUNTIF($C$2:C432,C432)=1,1,0)</f>
        <v>1</v>
      </c>
      <c r="BY432" s="39">
        <f t="shared" si="37"/>
        <v>0</v>
      </c>
      <c r="BZ432" s="39" t="b">
        <f t="shared" si="38"/>
        <v>0</v>
      </c>
      <c r="CA432" s="39" t="b">
        <f t="array" ref="CA432">ISNUMBER(SEARCH("Touch Screen",$AI432))</f>
        <v>0</v>
      </c>
      <c r="CB432" s="39" t="b">
        <f t="array" ref="CB432">ISNUMBER(SEARCH("Occupancy Sensor",$AI432))</f>
        <v>0</v>
      </c>
      <c r="CC432" s="39" t="b">
        <f t="array" ref="CC432">ISNUMBER(SEARCH("Full Network Connectivity",$AI432))</f>
        <v>0</v>
      </c>
      <c r="CD432" s="49">
        <f t="shared" si="39"/>
        <v>20.61666</v>
      </c>
      <c r="CE432" s="50">
        <f t="shared" si="41"/>
        <v>1</v>
      </c>
      <c r="CF432" s="39">
        <f t="shared" si="40"/>
        <v>1</v>
      </c>
      <c r="CG432" s="49">
        <f>IF($BW432=1,($Q432*'2. Monitor Criteria'!$C$4)+('2. Monitor Criteria'!$D$4*'1. Data'!$CE432)+'2. Monitor Criteria'!$C$6,IF('1. Data'!$BW432=2,($Q432*'2. Monitor Criteria'!$C$4)+('2. Monitor Criteria'!$D$4*'1. Data'!$CE432)+'2. Monitor Criteria'!$D$6,IF('1. Data'!$BW432=5,($Q432*'2. Monitor Criteria'!$C$4)+('2. Monitor Criteria'!$D$4*'1. Data'!$CE432)+'2. Monitor Criteria'!$F$6,($Q432*'2. Monitor Criteria'!$C$4)+('2. Monitor Criteria'!$D$4*'1. Data'!$CE432)+'2. Monitor Criteria'!$E$6)))</f>
        <v>25.557079999999999</v>
      </c>
      <c r="CH432" s="51">
        <f>CD432-('2. Monitor Criteria'!$D$4*CE432)</f>
        <v>16.626660000000001</v>
      </c>
      <c r="CI432" s="49">
        <f>IF($BY432=0,CH432,IF($BY432=1,CH432-('2. Monitor Criteria'!$B$10*'1. Data'!CG432),CH432-('2. Monitor Criteria'!$C$10*'1. Data'!CG432)))</f>
        <v>16.626660000000001</v>
      </c>
      <c r="CJ432" s="51">
        <f>IF($CA432=TRUE,CI432-(CG432*'2. Monitor Criteria'!$E$10),CI432)</f>
        <v>16.626660000000001</v>
      </c>
      <c r="CK432" s="51">
        <f>IF($BZ432=TRUE,CJ432-('1. Data'!CG432*'2. Monitor Criteria'!$D$10),CJ432)</f>
        <v>16.626660000000001</v>
      </c>
    </row>
    <row r="433" spans="1:89" s="39" customFormat="1" ht="15.75" customHeight="1" x14ac:dyDescent="0.2">
      <c r="A433" s="39">
        <v>611</v>
      </c>
      <c r="B433" s="46" t="s">
        <v>763</v>
      </c>
      <c r="C433" s="46" t="s">
        <v>764</v>
      </c>
      <c r="D433" s="47">
        <v>42588</v>
      </c>
      <c r="E433" s="46" t="s">
        <v>74</v>
      </c>
      <c r="F433" s="46"/>
      <c r="G433" s="46" t="s">
        <v>1307</v>
      </c>
      <c r="H433" s="46" t="s">
        <v>75</v>
      </c>
      <c r="I433" s="46" t="s">
        <v>88</v>
      </c>
      <c r="J433" s="46"/>
      <c r="K433" s="46" t="s">
        <v>77</v>
      </c>
      <c r="L433" s="46"/>
      <c r="M433" s="48">
        <v>1000</v>
      </c>
      <c r="N433" s="48">
        <v>11.7</v>
      </c>
      <c r="O433" s="48">
        <v>20.7</v>
      </c>
      <c r="P433" s="48">
        <v>23.8</v>
      </c>
      <c r="Q433" s="48">
        <v>242.04</v>
      </c>
      <c r="R433" s="48">
        <v>1.78</v>
      </c>
      <c r="S433" s="48">
        <v>1080</v>
      </c>
      <c r="T433" s="48">
        <v>1920</v>
      </c>
      <c r="U433" s="48">
        <v>2.1</v>
      </c>
      <c r="V433" s="48">
        <v>8567</v>
      </c>
      <c r="W433" s="48">
        <v>60</v>
      </c>
      <c r="X433" s="48">
        <v>0.3</v>
      </c>
      <c r="Y433" s="46" t="s">
        <v>83</v>
      </c>
      <c r="Z433" s="46" t="s">
        <v>83</v>
      </c>
      <c r="AA433" s="46"/>
      <c r="AB433" s="46"/>
      <c r="AC433" s="46" t="s">
        <v>81</v>
      </c>
      <c r="AD433" s="46" t="s">
        <v>81</v>
      </c>
      <c r="AE433" s="46" t="s">
        <v>355</v>
      </c>
      <c r="AF433" s="46"/>
      <c r="AG433" s="46" t="s">
        <v>99</v>
      </c>
      <c r="AH433" s="46"/>
      <c r="AI433" s="46" t="s">
        <v>83</v>
      </c>
      <c r="AJ433" s="46" t="s">
        <v>83</v>
      </c>
      <c r="AK433" s="46" t="s">
        <v>84</v>
      </c>
      <c r="AL433" s="46"/>
      <c r="AM433" s="46" t="s">
        <v>83</v>
      </c>
      <c r="AN433" s="46" t="s">
        <v>83</v>
      </c>
      <c r="AO433" s="46" t="s">
        <v>83</v>
      </c>
      <c r="AP433" s="46" t="s">
        <v>91</v>
      </c>
      <c r="AQ433" s="46"/>
      <c r="AR433" s="46" t="s">
        <v>81</v>
      </c>
      <c r="AS433" s="46" t="s">
        <v>86</v>
      </c>
      <c r="AT433" s="46"/>
      <c r="AU433" s="48">
        <v>5</v>
      </c>
      <c r="AV433" s="46" t="s">
        <v>81</v>
      </c>
      <c r="AW433" s="46" t="s">
        <v>81</v>
      </c>
      <c r="AX433" s="48">
        <v>250</v>
      </c>
      <c r="AY433" s="48">
        <v>313.3</v>
      </c>
      <c r="AZ433" s="48">
        <v>289.2</v>
      </c>
      <c r="BA433" s="48">
        <v>200</v>
      </c>
      <c r="BB433" s="46"/>
      <c r="BC433" s="46"/>
      <c r="BD433" s="48">
        <v>14.95</v>
      </c>
      <c r="BE433" s="46"/>
      <c r="BF433" s="48">
        <v>0.18</v>
      </c>
      <c r="BG433" s="46"/>
      <c r="BH433" s="46"/>
      <c r="BI433" s="48">
        <v>0.15</v>
      </c>
      <c r="BJ433" s="48">
        <v>46.86</v>
      </c>
      <c r="BK433" s="48">
        <v>46.86</v>
      </c>
      <c r="BL433" s="48">
        <v>54.1</v>
      </c>
      <c r="BM433" s="46"/>
      <c r="BN433" s="46"/>
      <c r="BO433" s="48">
        <v>0.21</v>
      </c>
      <c r="BP433" s="48">
        <v>0.23</v>
      </c>
      <c r="BQ433" s="46"/>
      <c r="BR433" s="48">
        <v>15.35</v>
      </c>
      <c r="BS433" s="48">
        <v>48.39</v>
      </c>
      <c r="BT433" s="46"/>
      <c r="BU433" s="48">
        <v>0</v>
      </c>
      <c r="BV433" s="39">
        <v>611</v>
      </c>
      <c r="BW433" s="39">
        <f t="shared" si="36"/>
        <v>3</v>
      </c>
      <c r="BX433" s="39">
        <f>IF(COUNTIF($C$2:C433,C433)=1,1,0)</f>
        <v>1</v>
      </c>
      <c r="BY433" s="39">
        <f t="shared" si="37"/>
        <v>0</v>
      </c>
      <c r="BZ433" s="39" t="b">
        <f t="shared" si="38"/>
        <v>0</v>
      </c>
      <c r="CA433" s="39" t="b">
        <f t="array" ref="CA433">ISNUMBER(SEARCH("Touch Screen",$AI433))</f>
        <v>0</v>
      </c>
      <c r="CB433" s="39" t="b">
        <f t="array" ref="CB433">ISNUMBER(SEARCH("Occupancy Sensor",$AI433))</f>
        <v>0</v>
      </c>
      <c r="CC433" s="39" t="b">
        <f t="array" ref="CC433">ISNUMBER(SEARCH("Full Network Connectivity",$AI433))</f>
        <v>0</v>
      </c>
      <c r="CD433" s="49">
        <f t="shared" si="39"/>
        <v>46.861619999999988</v>
      </c>
      <c r="CE433" s="50">
        <f t="shared" si="41"/>
        <v>2.1</v>
      </c>
      <c r="CF433" s="39">
        <f t="shared" si="40"/>
        <v>3</v>
      </c>
      <c r="CG433" s="49">
        <f>IF($BW433=1,($Q433*'2. Monitor Criteria'!$C$4)+('2. Monitor Criteria'!$D$4*'1. Data'!$CE433)+'2. Monitor Criteria'!$C$6,IF('1. Data'!$BW433=2,($Q433*'2. Monitor Criteria'!$C$4)+('2. Monitor Criteria'!$D$4*'1. Data'!$CE433)+'2. Monitor Criteria'!$D$6,IF('1. Data'!$BW433=5,($Q433*'2. Monitor Criteria'!$C$4)+('2. Monitor Criteria'!$D$4*'1. Data'!$CE433)+'2. Monitor Criteria'!$F$6,($Q433*'2. Monitor Criteria'!$C$4)+('2. Monitor Criteria'!$D$4*'1. Data'!$CE433)+'2. Monitor Criteria'!$E$6)))</f>
        <v>46.629919999999998</v>
      </c>
      <c r="CH433" s="51">
        <f>CD433-('2. Monitor Criteria'!$D$4*CE433)</f>
        <v>38.482619999999983</v>
      </c>
      <c r="CI433" s="49">
        <f>IF($BY433=0,CH433,IF($BY433=1,CH433-('2. Monitor Criteria'!$B$10*'1. Data'!CG433),CH433-('2. Monitor Criteria'!$C$10*'1. Data'!CG433)))</f>
        <v>38.482619999999983</v>
      </c>
      <c r="CJ433" s="51">
        <f>IF($CA433=TRUE,CI433-(CG433*'2. Monitor Criteria'!$E$10),CI433)</f>
        <v>38.482619999999983</v>
      </c>
      <c r="CK433" s="51">
        <f>IF($BZ433=TRUE,CJ433-('1. Data'!CG433*'2. Monitor Criteria'!$D$10),CJ433)</f>
        <v>38.482619999999983</v>
      </c>
    </row>
    <row r="434" spans="1:89" s="39" customFormat="1" ht="15.75" customHeight="1" x14ac:dyDescent="0.2">
      <c r="A434" s="39">
        <v>612</v>
      </c>
      <c r="B434" s="46" t="s">
        <v>763</v>
      </c>
      <c r="C434" s="46" t="s">
        <v>765</v>
      </c>
      <c r="D434" s="47">
        <v>42614</v>
      </c>
      <c r="E434" s="46" t="s">
        <v>74</v>
      </c>
      <c r="F434" s="46"/>
      <c r="G434" s="46" t="s">
        <v>1307</v>
      </c>
      <c r="H434" s="46" t="s">
        <v>75</v>
      </c>
      <c r="I434" s="46" t="s">
        <v>88</v>
      </c>
      <c r="J434" s="46"/>
      <c r="K434" s="46" t="s">
        <v>77</v>
      </c>
      <c r="L434" s="46"/>
      <c r="M434" s="48">
        <v>1000</v>
      </c>
      <c r="N434" s="48">
        <v>11.8</v>
      </c>
      <c r="O434" s="48">
        <v>20.9</v>
      </c>
      <c r="P434" s="48">
        <v>24</v>
      </c>
      <c r="Q434" s="48">
        <v>246.12</v>
      </c>
      <c r="R434" s="48">
        <v>1.78</v>
      </c>
      <c r="S434" s="48">
        <v>1080</v>
      </c>
      <c r="T434" s="48">
        <v>1920</v>
      </c>
      <c r="U434" s="48">
        <v>2.1</v>
      </c>
      <c r="V434" s="48">
        <v>8425</v>
      </c>
      <c r="W434" s="48">
        <v>60</v>
      </c>
      <c r="X434" s="48">
        <v>0.3</v>
      </c>
      <c r="Y434" s="46" t="s">
        <v>83</v>
      </c>
      <c r="Z434" s="46" t="s">
        <v>83</v>
      </c>
      <c r="AA434" s="46"/>
      <c r="AB434" s="46"/>
      <c r="AC434" s="46" t="s">
        <v>81</v>
      </c>
      <c r="AD434" s="46" t="s">
        <v>81</v>
      </c>
      <c r="AE434" s="46" t="s">
        <v>105</v>
      </c>
      <c r="AF434" s="46"/>
      <c r="AG434" s="46" t="s">
        <v>83</v>
      </c>
      <c r="AH434" s="46"/>
      <c r="AI434" s="46" t="s">
        <v>83</v>
      </c>
      <c r="AJ434" s="46" t="s">
        <v>83</v>
      </c>
      <c r="AK434" s="46" t="s">
        <v>90</v>
      </c>
      <c r="AL434" s="46"/>
      <c r="AM434" s="46" t="s">
        <v>83</v>
      </c>
      <c r="AN434" s="46" t="s">
        <v>83</v>
      </c>
      <c r="AO434" s="46" t="s">
        <v>83</v>
      </c>
      <c r="AP434" s="46" t="s">
        <v>91</v>
      </c>
      <c r="AQ434" s="46"/>
      <c r="AR434" s="46" t="s">
        <v>81</v>
      </c>
      <c r="AS434" s="46" t="s">
        <v>86</v>
      </c>
      <c r="AT434" s="46"/>
      <c r="AU434" s="48">
        <v>5</v>
      </c>
      <c r="AV434" s="46" t="s">
        <v>81</v>
      </c>
      <c r="AW434" s="46" t="s">
        <v>81</v>
      </c>
      <c r="AX434" s="48">
        <v>250</v>
      </c>
      <c r="AY434" s="48">
        <v>254.3</v>
      </c>
      <c r="AZ434" s="48">
        <v>232.8</v>
      </c>
      <c r="BA434" s="48">
        <v>200</v>
      </c>
      <c r="BB434" s="46"/>
      <c r="BC434" s="46"/>
      <c r="BD434" s="48">
        <v>15.77</v>
      </c>
      <c r="BE434" s="46"/>
      <c r="BF434" s="48">
        <v>0.22</v>
      </c>
      <c r="BG434" s="48">
        <v>0</v>
      </c>
      <c r="BH434" s="46"/>
      <c r="BI434" s="48">
        <v>0.16</v>
      </c>
      <c r="BJ434" s="48">
        <v>49.6</v>
      </c>
      <c r="BK434" s="48">
        <v>49.6</v>
      </c>
      <c r="BL434" s="48">
        <v>54.9</v>
      </c>
      <c r="BM434" s="46"/>
      <c r="BN434" s="46"/>
      <c r="BO434" s="48">
        <v>0.2</v>
      </c>
      <c r="BP434" s="48">
        <v>0.28000000000000003</v>
      </c>
      <c r="BQ434" s="48">
        <v>0</v>
      </c>
      <c r="BR434" s="48">
        <v>15.07</v>
      </c>
      <c r="BS434" s="48">
        <v>47.8</v>
      </c>
      <c r="BT434" s="46"/>
      <c r="BU434" s="48">
        <v>0</v>
      </c>
      <c r="BV434" s="39">
        <v>612</v>
      </c>
      <c r="BW434" s="39">
        <f t="shared" si="36"/>
        <v>3</v>
      </c>
      <c r="BX434" s="39">
        <f>IF(COUNTIF($C$2:C434,C434)=1,1,0)</f>
        <v>1</v>
      </c>
      <c r="BY434" s="39">
        <f t="shared" si="37"/>
        <v>0</v>
      </c>
      <c r="BZ434" s="39" t="b">
        <f t="shared" si="38"/>
        <v>0</v>
      </c>
      <c r="CA434" s="39" t="b">
        <f t="array" ref="CA434">ISNUMBER(SEARCH("Touch Screen",$AI434))</f>
        <v>0</v>
      </c>
      <c r="CB434" s="39" t="b">
        <f t="array" ref="CB434">ISNUMBER(SEARCH("Occupancy Sensor",$AI434))</f>
        <v>0</v>
      </c>
      <c r="CC434" s="39" t="b">
        <f t="array" ref="CC434">ISNUMBER(SEARCH("Full Network Connectivity",$AI434))</f>
        <v>0</v>
      </c>
      <c r="CD434" s="49">
        <f t="shared" si="39"/>
        <v>49.603499999999997</v>
      </c>
      <c r="CE434" s="50">
        <f t="shared" si="41"/>
        <v>2.1</v>
      </c>
      <c r="CF434" s="39">
        <f t="shared" si="40"/>
        <v>3</v>
      </c>
      <c r="CG434" s="49">
        <f>IF($BW434=1,($Q434*'2. Monitor Criteria'!$C$4)+('2. Monitor Criteria'!$D$4*'1. Data'!$CE434)+'2. Monitor Criteria'!$C$6,IF('1. Data'!$BW434=2,($Q434*'2. Monitor Criteria'!$C$4)+('2. Monitor Criteria'!$D$4*'1. Data'!$CE434)+'2. Monitor Criteria'!$D$6,IF('1. Data'!$BW434=5,($Q434*'2. Monitor Criteria'!$C$4)+('2. Monitor Criteria'!$D$4*'1. Data'!$CE434)+'2. Monitor Criteria'!$F$6,($Q434*'2. Monitor Criteria'!$C$4)+('2. Monitor Criteria'!$D$4*'1. Data'!$CE434)+'2. Monitor Criteria'!$E$6)))</f>
        <v>47.13176</v>
      </c>
      <c r="CH434" s="51">
        <f>CD434-('2. Monitor Criteria'!$D$4*CE434)</f>
        <v>41.224499999999992</v>
      </c>
      <c r="CI434" s="49">
        <f>IF($BY434=0,CH434,IF($BY434=1,CH434-('2. Monitor Criteria'!$B$10*'1. Data'!CG434),CH434-('2. Monitor Criteria'!$C$10*'1. Data'!CG434)))</f>
        <v>41.224499999999992</v>
      </c>
      <c r="CJ434" s="51">
        <f>IF($CA434=TRUE,CI434-(CG434*'2. Monitor Criteria'!$E$10),CI434)</f>
        <v>41.224499999999992</v>
      </c>
      <c r="CK434" s="51">
        <f>IF($BZ434=TRUE,CJ434-('1. Data'!CG434*'2. Monitor Criteria'!$D$10),CJ434)</f>
        <v>41.224499999999992</v>
      </c>
    </row>
    <row r="435" spans="1:89" s="39" customFormat="1" ht="15.75" customHeight="1" x14ac:dyDescent="0.2">
      <c r="A435" s="39">
        <v>613</v>
      </c>
      <c r="B435" s="46" t="s">
        <v>763</v>
      </c>
      <c r="C435" s="46" t="s">
        <v>766</v>
      </c>
      <c r="D435" s="47">
        <v>42628</v>
      </c>
      <c r="E435" s="46" t="s">
        <v>74</v>
      </c>
      <c r="F435" s="46"/>
      <c r="G435" s="46" t="s">
        <v>1307</v>
      </c>
      <c r="H435" s="46" t="s">
        <v>75</v>
      </c>
      <c r="I435" s="46" t="s">
        <v>88</v>
      </c>
      <c r="J435" s="46"/>
      <c r="K435" s="46" t="s">
        <v>77</v>
      </c>
      <c r="L435" s="46"/>
      <c r="M435" s="48">
        <v>1000</v>
      </c>
      <c r="N435" s="48">
        <v>13.2</v>
      </c>
      <c r="O435" s="48">
        <v>23.5</v>
      </c>
      <c r="P435" s="48">
        <v>27</v>
      </c>
      <c r="Q435" s="48">
        <v>311.5</v>
      </c>
      <c r="R435" s="48">
        <v>1.78</v>
      </c>
      <c r="S435" s="48">
        <v>1080</v>
      </c>
      <c r="T435" s="48">
        <v>1920</v>
      </c>
      <c r="U435" s="48">
        <v>2.1</v>
      </c>
      <c r="V435" s="48">
        <v>6657</v>
      </c>
      <c r="W435" s="48">
        <v>60</v>
      </c>
      <c r="X435" s="48">
        <v>0.3</v>
      </c>
      <c r="Y435" s="46" t="s">
        <v>83</v>
      </c>
      <c r="Z435" s="46" t="s">
        <v>83</v>
      </c>
      <c r="AA435" s="46"/>
      <c r="AB435" s="46"/>
      <c r="AC435" s="46" t="s">
        <v>81</v>
      </c>
      <c r="AD435" s="46" t="s">
        <v>81</v>
      </c>
      <c r="AE435" s="46" t="s">
        <v>208</v>
      </c>
      <c r="AF435" s="46" t="s">
        <v>83</v>
      </c>
      <c r="AG435" s="46" t="s">
        <v>83</v>
      </c>
      <c r="AH435" s="46"/>
      <c r="AI435" s="46" t="s">
        <v>83</v>
      </c>
      <c r="AJ435" s="46" t="s">
        <v>83</v>
      </c>
      <c r="AK435" s="46" t="s">
        <v>84</v>
      </c>
      <c r="AL435" s="46" t="s">
        <v>83</v>
      </c>
      <c r="AM435" s="46" t="s">
        <v>83</v>
      </c>
      <c r="AN435" s="46" t="s">
        <v>83</v>
      </c>
      <c r="AO435" s="46" t="s">
        <v>83</v>
      </c>
      <c r="AP435" s="46" t="s">
        <v>91</v>
      </c>
      <c r="AQ435" s="46"/>
      <c r="AR435" s="46" t="s">
        <v>81</v>
      </c>
      <c r="AS435" s="46" t="s">
        <v>86</v>
      </c>
      <c r="AT435" s="46"/>
      <c r="AU435" s="48">
        <v>5</v>
      </c>
      <c r="AV435" s="46" t="s">
        <v>81</v>
      </c>
      <c r="AW435" s="46" t="s">
        <v>81</v>
      </c>
      <c r="AX435" s="48">
        <v>250</v>
      </c>
      <c r="AY435" s="48">
        <v>275.8</v>
      </c>
      <c r="AZ435" s="48">
        <v>262.60000000000002</v>
      </c>
      <c r="BA435" s="48">
        <v>200</v>
      </c>
      <c r="BB435" s="46"/>
      <c r="BC435" s="46"/>
      <c r="BD435" s="48">
        <v>15.4</v>
      </c>
      <c r="BE435" s="46"/>
      <c r="BF435" s="48">
        <v>0.16</v>
      </c>
      <c r="BG435" s="48">
        <v>0</v>
      </c>
      <c r="BH435" s="46"/>
      <c r="BI435" s="48">
        <v>0.13</v>
      </c>
      <c r="BJ435" s="48">
        <v>48.13</v>
      </c>
      <c r="BK435" s="48">
        <v>48.13</v>
      </c>
      <c r="BL435" s="48">
        <v>64</v>
      </c>
      <c r="BM435" s="46"/>
      <c r="BN435" s="46"/>
      <c r="BO435" s="48">
        <v>0.15</v>
      </c>
      <c r="BP435" s="48">
        <v>0.17</v>
      </c>
      <c r="BQ435" s="48">
        <v>0</v>
      </c>
      <c r="BR435" s="48">
        <v>15.07</v>
      </c>
      <c r="BS435" s="48">
        <v>47.17</v>
      </c>
      <c r="BT435" s="46"/>
      <c r="BU435" s="48">
        <v>0</v>
      </c>
      <c r="BV435" s="39">
        <v>613</v>
      </c>
      <c r="BW435" s="39">
        <f t="shared" si="36"/>
        <v>4</v>
      </c>
      <c r="BX435" s="39">
        <f>IF(COUNTIF($C$2:C435,C435)=1,1,0)</f>
        <v>1</v>
      </c>
      <c r="BY435" s="39">
        <f t="shared" si="37"/>
        <v>0</v>
      </c>
      <c r="BZ435" s="39" t="b">
        <f t="shared" si="38"/>
        <v>0</v>
      </c>
      <c r="CA435" s="39" t="b">
        <f t="array" ref="CA435">ISNUMBER(SEARCH("Touch Screen",$AI435))</f>
        <v>0</v>
      </c>
      <c r="CB435" s="39" t="b">
        <f t="array" ref="CB435">ISNUMBER(SEARCH("Occupancy Sensor",$AI435))</f>
        <v>0</v>
      </c>
      <c r="CC435" s="39" t="b">
        <f t="array" ref="CC435">ISNUMBER(SEARCH("Full Network Connectivity",$AI435))</f>
        <v>0</v>
      </c>
      <c r="CD435" s="49">
        <f t="shared" si="39"/>
        <v>48.12744</v>
      </c>
      <c r="CE435" s="50">
        <f t="shared" si="41"/>
        <v>2.1</v>
      </c>
      <c r="CF435" s="39">
        <f t="shared" si="40"/>
        <v>4</v>
      </c>
      <c r="CG435" s="49">
        <f>IF($BW435=1,($Q435*'2. Monitor Criteria'!$C$4)+('2. Monitor Criteria'!$D$4*'1. Data'!$CE435)+'2. Monitor Criteria'!$C$6,IF('1. Data'!$BW435=2,($Q435*'2. Monitor Criteria'!$C$4)+('2. Monitor Criteria'!$D$4*'1. Data'!$CE435)+'2. Monitor Criteria'!$D$6,IF('1. Data'!$BW435=5,($Q435*'2. Monitor Criteria'!$C$4)+('2. Monitor Criteria'!$D$4*'1. Data'!$CE435)+'2. Monitor Criteria'!$F$6,($Q435*'2. Monitor Criteria'!$C$4)+('2. Monitor Criteria'!$D$4*'1. Data'!$CE435)+'2. Monitor Criteria'!$E$6)))</f>
        <v>55.173500000000004</v>
      </c>
      <c r="CH435" s="51">
        <f>CD435-('2. Monitor Criteria'!$D$4*CE435)</f>
        <v>39.748440000000002</v>
      </c>
      <c r="CI435" s="49">
        <f>IF($BY435=0,CH435,IF($BY435=1,CH435-('2. Monitor Criteria'!$B$10*'1. Data'!CG435),CH435-('2. Monitor Criteria'!$C$10*'1. Data'!CG435)))</f>
        <v>39.748440000000002</v>
      </c>
      <c r="CJ435" s="51">
        <f>IF($CA435=TRUE,CI435-(CG435*'2. Monitor Criteria'!$E$10),CI435)</f>
        <v>39.748440000000002</v>
      </c>
      <c r="CK435" s="51">
        <f>IF($BZ435=TRUE,CJ435-('1. Data'!CG435*'2. Monitor Criteria'!$D$10),CJ435)</f>
        <v>39.748440000000002</v>
      </c>
    </row>
    <row r="436" spans="1:89" s="39" customFormat="1" ht="15.75" customHeight="1" x14ac:dyDescent="0.2">
      <c r="A436" s="39">
        <v>614</v>
      </c>
      <c r="B436" s="46" t="s">
        <v>763</v>
      </c>
      <c r="C436" s="46" t="s">
        <v>767</v>
      </c>
      <c r="D436" s="47">
        <v>42552</v>
      </c>
      <c r="E436" s="46" t="s">
        <v>74</v>
      </c>
      <c r="F436" s="46" t="s">
        <v>103</v>
      </c>
      <c r="G436" s="46" t="s">
        <v>1307</v>
      </c>
      <c r="H436" s="46" t="s">
        <v>75</v>
      </c>
      <c r="I436" s="46" t="s">
        <v>88</v>
      </c>
      <c r="J436" s="46" t="s">
        <v>103</v>
      </c>
      <c r="K436" s="46" t="s">
        <v>77</v>
      </c>
      <c r="L436" s="46" t="s">
        <v>103</v>
      </c>
      <c r="M436" s="48">
        <v>1000</v>
      </c>
      <c r="N436" s="48">
        <v>10.6</v>
      </c>
      <c r="O436" s="48">
        <v>13.3</v>
      </c>
      <c r="P436" s="48">
        <v>17</v>
      </c>
      <c r="Q436" s="48">
        <v>141.59</v>
      </c>
      <c r="R436" s="48">
        <v>1.25</v>
      </c>
      <c r="S436" s="48">
        <v>1024</v>
      </c>
      <c r="T436" s="48">
        <v>1280</v>
      </c>
      <c r="U436" s="48">
        <v>1.3</v>
      </c>
      <c r="V436" s="48">
        <v>9256</v>
      </c>
      <c r="W436" s="48">
        <v>60</v>
      </c>
      <c r="X436" s="48">
        <v>33.200000000000003</v>
      </c>
      <c r="Y436" s="46" t="s">
        <v>78</v>
      </c>
      <c r="Z436" s="46" t="s">
        <v>83</v>
      </c>
      <c r="AA436" s="46"/>
      <c r="AB436" s="46"/>
      <c r="AC436" s="46" t="s">
        <v>81</v>
      </c>
      <c r="AD436" s="46" t="s">
        <v>80</v>
      </c>
      <c r="AE436" s="46" t="s">
        <v>113</v>
      </c>
      <c r="AF436" s="46" t="s">
        <v>103</v>
      </c>
      <c r="AG436" s="46" t="s">
        <v>83</v>
      </c>
      <c r="AH436" s="46" t="s">
        <v>103</v>
      </c>
      <c r="AI436" s="46" t="s">
        <v>83</v>
      </c>
      <c r="AJ436" s="46" t="s">
        <v>83</v>
      </c>
      <c r="AK436" s="46" t="s">
        <v>94</v>
      </c>
      <c r="AL436" s="46" t="s">
        <v>103</v>
      </c>
      <c r="AM436" s="46" t="s">
        <v>83</v>
      </c>
      <c r="AN436" s="46" t="s">
        <v>83</v>
      </c>
      <c r="AO436" s="46" t="s">
        <v>83</v>
      </c>
      <c r="AP436" s="46" t="s">
        <v>91</v>
      </c>
      <c r="AQ436" s="46" t="s">
        <v>103</v>
      </c>
      <c r="AR436" s="46" t="s">
        <v>81</v>
      </c>
      <c r="AS436" s="46" t="s">
        <v>86</v>
      </c>
      <c r="AT436" s="46" t="s">
        <v>103</v>
      </c>
      <c r="AU436" s="48">
        <v>0</v>
      </c>
      <c r="AV436" s="46" t="s">
        <v>81</v>
      </c>
      <c r="AW436" s="46" t="s">
        <v>80</v>
      </c>
      <c r="AX436" s="48">
        <v>250</v>
      </c>
      <c r="AY436" s="48">
        <v>288</v>
      </c>
      <c r="AZ436" s="48">
        <v>231</v>
      </c>
      <c r="BA436" s="48">
        <v>200</v>
      </c>
      <c r="BB436" s="46"/>
      <c r="BC436" s="46"/>
      <c r="BD436" s="48">
        <v>10.19</v>
      </c>
      <c r="BE436" s="46"/>
      <c r="BF436" s="48">
        <v>0.18</v>
      </c>
      <c r="BG436" s="46"/>
      <c r="BH436" s="46"/>
      <c r="BI436" s="48">
        <v>0.1</v>
      </c>
      <c r="BJ436" s="48">
        <v>32.270000000000003</v>
      </c>
      <c r="BK436" s="48">
        <v>32.270000000000003</v>
      </c>
      <c r="BL436" s="48">
        <v>33.299999999999997</v>
      </c>
      <c r="BM436" s="46"/>
      <c r="BN436" s="46"/>
      <c r="BO436" s="48">
        <v>0.1</v>
      </c>
      <c r="BP436" s="48">
        <v>0.2</v>
      </c>
      <c r="BQ436" s="46"/>
      <c r="BR436" s="48">
        <v>10.23</v>
      </c>
      <c r="BS436" s="48">
        <v>32.5</v>
      </c>
      <c r="BT436" s="46"/>
      <c r="BU436" s="48">
        <v>0</v>
      </c>
      <c r="BV436" s="39">
        <v>614</v>
      </c>
      <c r="BW436" s="39">
        <f t="shared" si="36"/>
        <v>1</v>
      </c>
      <c r="BX436" s="39">
        <f>IF(COUNTIF($C$2:C436,C436)=1,1,0)</f>
        <v>1</v>
      </c>
      <c r="BY436" s="39">
        <f t="shared" si="37"/>
        <v>0</v>
      </c>
      <c r="BZ436" s="39" t="b">
        <f t="shared" si="38"/>
        <v>0</v>
      </c>
      <c r="CA436" s="39" t="b">
        <f t="array" ref="CA436">ISNUMBER(SEARCH("Touch Screen",$AI436))</f>
        <v>0</v>
      </c>
      <c r="CB436" s="39" t="b">
        <f t="array" ref="CB436">ISNUMBER(SEARCH("Occupancy Sensor",$AI436))</f>
        <v>0</v>
      </c>
      <c r="CC436" s="39" t="b">
        <f t="array" ref="CC436">ISNUMBER(SEARCH("Full Network Connectivity",$AI436))</f>
        <v>0</v>
      </c>
      <c r="CD436" s="49">
        <f t="shared" si="39"/>
        <v>32.267459999999993</v>
      </c>
      <c r="CE436" s="50">
        <f t="shared" si="41"/>
        <v>1.3</v>
      </c>
      <c r="CF436" s="39">
        <f t="shared" si="40"/>
        <v>1</v>
      </c>
      <c r="CG436" s="49">
        <f>IF($BW436=1,($Q436*'2. Monitor Criteria'!$C$4)+('2. Monitor Criteria'!$D$4*'1. Data'!$CE436)+'2. Monitor Criteria'!$C$6,IF('1. Data'!$BW436=2,($Q436*'2. Monitor Criteria'!$C$4)+('2. Monitor Criteria'!$D$4*'1. Data'!$CE436)+'2. Monitor Criteria'!$D$6,IF('1. Data'!$BW436=5,($Q436*'2. Monitor Criteria'!$C$4)+('2. Monitor Criteria'!$D$4*'1. Data'!$CE436)+'2. Monitor Criteria'!$F$6,($Q436*'2. Monitor Criteria'!$C$4)+('2. Monitor Criteria'!$D$4*'1. Data'!$CE436)+'2. Monitor Criteria'!$E$6)))</f>
        <v>31.382570000000001</v>
      </c>
      <c r="CH436" s="51">
        <f>CD436-('2. Monitor Criteria'!$D$4*CE436)</f>
        <v>27.080459999999992</v>
      </c>
      <c r="CI436" s="49">
        <f>IF($BY436=0,CH436,IF($BY436=1,CH436-('2. Monitor Criteria'!$B$10*'1. Data'!CG436),CH436-('2. Monitor Criteria'!$C$10*'1. Data'!CG436)))</f>
        <v>27.080459999999992</v>
      </c>
      <c r="CJ436" s="51">
        <f>IF($CA436=TRUE,CI436-(CG436*'2. Monitor Criteria'!$E$10),CI436)</f>
        <v>27.080459999999992</v>
      </c>
      <c r="CK436" s="51">
        <f>IF($BZ436=TRUE,CJ436-('1. Data'!CG436*'2. Monitor Criteria'!$D$10),CJ436)</f>
        <v>27.080459999999992</v>
      </c>
    </row>
    <row r="437" spans="1:89" s="39" customFormat="1" ht="15.75" customHeight="1" x14ac:dyDescent="0.2">
      <c r="A437" s="39">
        <v>615</v>
      </c>
      <c r="B437" s="46" t="s">
        <v>763</v>
      </c>
      <c r="C437" s="46" t="s">
        <v>768</v>
      </c>
      <c r="D437" s="47">
        <v>42552</v>
      </c>
      <c r="E437" s="46" t="s">
        <v>74</v>
      </c>
      <c r="F437" s="46" t="s">
        <v>103</v>
      </c>
      <c r="G437" s="46" t="s">
        <v>1307</v>
      </c>
      <c r="H437" s="46" t="s">
        <v>75</v>
      </c>
      <c r="I437" s="46" t="s">
        <v>88</v>
      </c>
      <c r="J437" s="46" t="s">
        <v>103</v>
      </c>
      <c r="K437" s="46" t="s">
        <v>77</v>
      </c>
      <c r="L437" s="46" t="s">
        <v>103</v>
      </c>
      <c r="M437" s="48">
        <v>700</v>
      </c>
      <c r="N437" s="48">
        <v>9.1</v>
      </c>
      <c r="O437" s="48">
        <v>16.100000000000001</v>
      </c>
      <c r="P437" s="48">
        <v>18.5</v>
      </c>
      <c r="Q437" s="48">
        <v>146.51</v>
      </c>
      <c r="R437" s="48">
        <v>1.78</v>
      </c>
      <c r="S437" s="48">
        <v>768</v>
      </c>
      <c r="T437" s="48">
        <v>1366</v>
      </c>
      <c r="U437" s="48">
        <v>1</v>
      </c>
      <c r="V437" s="48">
        <v>7160</v>
      </c>
      <c r="W437" s="48">
        <v>60</v>
      </c>
      <c r="X437" s="48">
        <v>29.7</v>
      </c>
      <c r="Y437" s="46" t="s">
        <v>114</v>
      </c>
      <c r="Z437" s="46" t="s">
        <v>83</v>
      </c>
      <c r="AA437" s="46"/>
      <c r="AB437" s="46"/>
      <c r="AC437" s="46" t="s">
        <v>81</v>
      </c>
      <c r="AD437" s="46" t="s">
        <v>80</v>
      </c>
      <c r="AE437" s="46" t="s">
        <v>195</v>
      </c>
      <c r="AF437" s="46" t="s">
        <v>103</v>
      </c>
      <c r="AG437" s="46" t="s">
        <v>83</v>
      </c>
      <c r="AH437" s="46" t="s">
        <v>103</v>
      </c>
      <c r="AI437" s="46" t="s">
        <v>83</v>
      </c>
      <c r="AJ437" s="46" t="s">
        <v>83</v>
      </c>
      <c r="AK437" s="46" t="s">
        <v>195</v>
      </c>
      <c r="AL437" s="46" t="s">
        <v>103</v>
      </c>
      <c r="AM437" s="46" t="s">
        <v>83</v>
      </c>
      <c r="AN437" s="46" t="s">
        <v>83</v>
      </c>
      <c r="AO437" s="46" t="s">
        <v>83</v>
      </c>
      <c r="AP437" s="46" t="s">
        <v>91</v>
      </c>
      <c r="AQ437" s="46" t="s">
        <v>103</v>
      </c>
      <c r="AR437" s="46" t="s">
        <v>81</v>
      </c>
      <c r="AS437" s="46" t="s">
        <v>86</v>
      </c>
      <c r="AT437" s="46" t="s">
        <v>103</v>
      </c>
      <c r="AU437" s="48">
        <v>5</v>
      </c>
      <c r="AV437" s="46" t="s">
        <v>81</v>
      </c>
      <c r="AW437" s="46" t="s">
        <v>80</v>
      </c>
      <c r="AX437" s="48">
        <v>250</v>
      </c>
      <c r="AY437" s="48">
        <v>250</v>
      </c>
      <c r="AZ437" s="48">
        <v>201</v>
      </c>
      <c r="BA437" s="48">
        <v>200</v>
      </c>
      <c r="BB437" s="46"/>
      <c r="BC437" s="46"/>
      <c r="BD437" s="48">
        <v>10.49</v>
      </c>
      <c r="BE437" s="46"/>
      <c r="BF437" s="48">
        <v>0.32</v>
      </c>
      <c r="BG437" s="46"/>
      <c r="BH437" s="46"/>
      <c r="BI437" s="48">
        <v>0.24</v>
      </c>
      <c r="BJ437" s="48">
        <v>33.979999999999997</v>
      </c>
      <c r="BK437" s="48">
        <v>33.979999999999997</v>
      </c>
      <c r="BL437" s="48">
        <v>35.1</v>
      </c>
      <c r="BM437" s="46"/>
      <c r="BN437" s="46"/>
      <c r="BO437" s="48">
        <v>0.24</v>
      </c>
      <c r="BP437" s="48">
        <v>0.33</v>
      </c>
      <c r="BQ437" s="46"/>
      <c r="BR437" s="48">
        <v>10.74</v>
      </c>
      <c r="BS437" s="48">
        <v>34.799999999999997</v>
      </c>
      <c r="BT437" s="46"/>
      <c r="BU437" s="48">
        <v>0</v>
      </c>
      <c r="BV437" s="39">
        <v>615</v>
      </c>
      <c r="BW437" s="39">
        <f t="shared" si="36"/>
        <v>1</v>
      </c>
      <c r="BX437" s="39">
        <f>IF(COUNTIF($C$2:C437,C437)=1,1,0)</f>
        <v>1</v>
      </c>
      <c r="BY437" s="39">
        <f t="shared" si="37"/>
        <v>0</v>
      </c>
      <c r="BZ437" s="39" t="b">
        <f t="shared" si="38"/>
        <v>0</v>
      </c>
      <c r="CA437" s="39" t="b">
        <f t="array" ref="CA437">ISNUMBER(SEARCH("Touch Screen",$AI437))</f>
        <v>0</v>
      </c>
      <c r="CB437" s="39" t="b">
        <f t="array" ref="CB437">ISNUMBER(SEARCH("Occupancy Sensor",$AI437))</f>
        <v>0</v>
      </c>
      <c r="CC437" s="39" t="b">
        <f t="array" ref="CC437">ISNUMBER(SEARCH("Full Network Connectivity",$AI437))</f>
        <v>0</v>
      </c>
      <c r="CD437" s="49">
        <f t="shared" si="39"/>
        <v>33.98442</v>
      </c>
      <c r="CE437" s="50">
        <f t="shared" si="41"/>
        <v>1</v>
      </c>
      <c r="CF437" s="39">
        <f t="shared" si="40"/>
        <v>1</v>
      </c>
      <c r="CG437" s="49">
        <f>IF($BW437=1,($Q437*'2. Monitor Criteria'!$C$4)+('2. Monitor Criteria'!$D$4*'1. Data'!$CE437)+'2. Monitor Criteria'!$C$6,IF('1. Data'!$BW437=2,($Q437*'2. Monitor Criteria'!$C$4)+('2. Monitor Criteria'!$D$4*'1. Data'!$CE437)+'2. Monitor Criteria'!$D$6,IF('1. Data'!$BW437=5,($Q437*'2. Monitor Criteria'!$C$4)+('2. Monitor Criteria'!$D$4*'1. Data'!$CE437)+'2. Monitor Criteria'!$F$6,($Q437*'2. Monitor Criteria'!$C$4)+('2. Monitor Criteria'!$D$4*'1. Data'!$CE437)+'2. Monitor Criteria'!$E$6)))</f>
        <v>30.790730000000003</v>
      </c>
      <c r="CH437" s="51">
        <f>CD437-('2. Monitor Criteria'!$D$4*CE437)</f>
        <v>29.994419999999998</v>
      </c>
      <c r="CI437" s="49">
        <f>IF($BY437=0,CH437,IF($BY437=1,CH437-('2. Monitor Criteria'!$B$10*'1. Data'!CG437),CH437-('2. Monitor Criteria'!$C$10*'1. Data'!CG437)))</f>
        <v>29.994419999999998</v>
      </c>
      <c r="CJ437" s="51">
        <f>IF($CA437=TRUE,CI437-(CG437*'2. Monitor Criteria'!$E$10),CI437)</f>
        <v>29.994419999999998</v>
      </c>
      <c r="CK437" s="51">
        <f>IF($BZ437=TRUE,CJ437-('1. Data'!CG437*'2. Monitor Criteria'!$D$10),CJ437)</f>
        <v>29.994419999999998</v>
      </c>
    </row>
    <row r="438" spans="1:89" s="39" customFormat="1" ht="15.75" customHeight="1" x14ac:dyDescent="0.2">
      <c r="A438" s="39">
        <v>616</v>
      </c>
      <c r="B438" s="46" t="s">
        <v>763</v>
      </c>
      <c r="C438" s="46" t="s">
        <v>768</v>
      </c>
      <c r="D438" s="47">
        <v>42552</v>
      </c>
      <c r="E438" s="46" t="s">
        <v>74</v>
      </c>
      <c r="F438" s="46" t="s">
        <v>110</v>
      </c>
      <c r="G438" s="46" t="s">
        <v>1307</v>
      </c>
      <c r="H438" s="46" t="s">
        <v>75</v>
      </c>
      <c r="I438" s="46" t="s">
        <v>88</v>
      </c>
      <c r="J438" s="46"/>
      <c r="K438" s="46" t="s">
        <v>77</v>
      </c>
      <c r="L438" s="46"/>
      <c r="M438" s="48">
        <v>700</v>
      </c>
      <c r="N438" s="48">
        <v>9.1</v>
      </c>
      <c r="O438" s="48">
        <v>16.100000000000001</v>
      </c>
      <c r="P438" s="48">
        <v>18.5</v>
      </c>
      <c r="Q438" s="48">
        <v>146.21</v>
      </c>
      <c r="R438" s="48">
        <v>1.78</v>
      </c>
      <c r="S438" s="48">
        <v>768</v>
      </c>
      <c r="T438" s="48">
        <v>1366</v>
      </c>
      <c r="U438" s="48">
        <v>1</v>
      </c>
      <c r="V438" s="48">
        <v>7175</v>
      </c>
      <c r="W438" s="48">
        <v>60</v>
      </c>
      <c r="X438" s="48">
        <v>0.3</v>
      </c>
      <c r="Y438" s="46" t="s">
        <v>83</v>
      </c>
      <c r="Z438" s="46" t="s">
        <v>83</v>
      </c>
      <c r="AA438" s="46"/>
      <c r="AB438" s="46"/>
      <c r="AC438" s="46" t="s">
        <v>81</v>
      </c>
      <c r="AD438" s="46" t="s">
        <v>80</v>
      </c>
      <c r="AE438" s="46" t="s">
        <v>154</v>
      </c>
      <c r="AF438" s="46"/>
      <c r="AG438" s="46" t="s">
        <v>83</v>
      </c>
      <c r="AH438" s="46"/>
      <c r="AI438" s="46" t="s">
        <v>83</v>
      </c>
      <c r="AJ438" s="46" t="s">
        <v>83</v>
      </c>
      <c r="AK438" s="46" t="s">
        <v>90</v>
      </c>
      <c r="AL438" s="46"/>
      <c r="AM438" s="46" t="s">
        <v>83</v>
      </c>
      <c r="AN438" s="46" t="s">
        <v>83</v>
      </c>
      <c r="AO438" s="46" t="s">
        <v>83</v>
      </c>
      <c r="AP438" s="46" t="s">
        <v>91</v>
      </c>
      <c r="AQ438" s="46"/>
      <c r="AR438" s="46" t="s">
        <v>81</v>
      </c>
      <c r="AS438" s="46" t="s">
        <v>86</v>
      </c>
      <c r="AT438" s="46"/>
      <c r="AU438" s="48">
        <v>1</v>
      </c>
      <c r="AV438" s="46" t="s">
        <v>81</v>
      </c>
      <c r="AW438" s="46" t="s">
        <v>81</v>
      </c>
      <c r="AX438" s="48">
        <v>250</v>
      </c>
      <c r="AY438" s="48">
        <v>256</v>
      </c>
      <c r="AZ438" s="48">
        <v>240</v>
      </c>
      <c r="BA438" s="48">
        <v>200.2</v>
      </c>
      <c r="BB438" s="46"/>
      <c r="BC438" s="46"/>
      <c r="BD438" s="48">
        <v>9.56</v>
      </c>
      <c r="BE438" s="46"/>
      <c r="BF438" s="48">
        <v>0.24</v>
      </c>
      <c r="BG438" s="46"/>
      <c r="BH438" s="46"/>
      <c r="BI438" s="48">
        <v>0.18</v>
      </c>
      <c r="BJ438" s="48">
        <v>30.68</v>
      </c>
      <c r="BK438" s="48">
        <v>30.68</v>
      </c>
      <c r="BL438" s="48">
        <v>34.9</v>
      </c>
      <c r="BM438" s="46"/>
      <c r="BN438" s="46"/>
      <c r="BO438" s="48">
        <v>0.18</v>
      </c>
      <c r="BP438" s="48">
        <v>0.24</v>
      </c>
      <c r="BQ438" s="46"/>
      <c r="BR438" s="48">
        <v>9.5399999999999991</v>
      </c>
      <c r="BS438" s="48">
        <v>30.62</v>
      </c>
      <c r="BT438" s="46"/>
      <c r="BU438" s="48">
        <v>0</v>
      </c>
      <c r="BV438" s="39">
        <v>616</v>
      </c>
      <c r="BW438" s="39">
        <f t="shared" si="36"/>
        <v>1</v>
      </c>
      <c r="BX438" s="39">
        <f>IF(COUNTIF($C$2:C438,C438)=1,1,0)</f>
        <v>0</v>
      </c>
      <c r="BY438" s="39">
        <f t="shared" si="37"/>
        <v>0</v>
      </c>
      <c r="BZ438" s="39" t="b">
        <f t="shared" si="38"/>
        <v>0</v>
      </c>
      <c r="CA438" s="39" t="b">
        <f t="array" ref="CA438">ISNUMBER(SEARCH("Touch Screen",$AI438))</f>
        <v>0</v>
      </c>
      <c r="CB438" s="39" t="b">
        <f t="array" ref="CB438">ISNUMBER(SEARCH("Occupancy Sensor",$AI438))</f>
        <v>0</v>
      </c>
      <c r="CC438" s="39" t="b">
        <f t="array" ref="CC438">ISNUMBER(SEARCH("Full Network Connectivity",$AI438))</f>
        <v>0</v>
      </c>
      <c r="CD438" s="49">
        <f t="shared" si="39"/>
        <v>30.677520000000001</v>
      </c>
      <c r="CE438" s="50">
        <f t="shared" si="41"/>
        <v>1</v>
      </c>
      <c r="CF438" s="39">
        <f t="shared" si="40"/>
        <v>1</v>
      </c>
      <c r="CG438" s="49">
        <f>IF($BW438=1,($Q438*'2. Monitor Criteria'!$C$4)+('2. Monitor Criteria'!$D$4*'1. Data'!$CE438)+'2. Monitor Criteria'!$C$6,IF('1. Data'!$BW438=2,($Q438*'2. Monitor Criteria'!$C$4)+('2. Monitor Criteria'!$D$4*'1. Data'!$CE438)+'2. Monitor Criteria'!$D$6,IF('1. Data'!$BW438=5,($Q438*'2. Monitor Criteria'!$C$4)+('2. Monitor Criteria'!$D$4*'1. Data'!$CE438)+'2. Monitor Criteria'!$F$6,($Q438*'2. Monitor Criteria'!$C$4)+('2. Monitor Criteria'!$D$4*'1. Data'!$CE438)+'2. Monitor Criteria'!$E$6)))</f>
        <v>30.753830000000001</v>
      </c>
      <c r="CH438" s="51">
        <f>CD438-('2. Monitor Criteria'!$D$4*CE438)</f>
        <v>26.687519999999999</v>
      </c>
      <c r="CI438" s="49">
        <f>IF($BY438=0,CH438,IF($BY438=1,CH438-('2. Monitor Criteria'!$B$10*'1. Data'!CG438),CH438-('2. Monitor Criteria'!$C$10*'1. Data'!CG438)))</f>
        <v>26.687519999999999</v>
      </c>
      <c r="CJ438" s="51">
        <f>IF($CA438=TRUE,CI438-(CG438*'2. Monitor Criteria'!$E$10),CI438)</f>
        <v>26.687519999999999</v>
      </c>
      <c r="CK438" s="51">
        <f>IF($BZ438=TRUE,CJ438-('1. Data'!CG438*'2. Monitor Criteria'!$D$10),CJ438)</f>
        <v>26.687519999999999</v>
      </c>
    </row>
    <row r="439" spans="1:89" s="39" customFormat="1" ht="15.75" customHeight="1" x14ac:dyDescent="0.2">
      <c r="A439" s="39">
        <v>617</v>
      </c>
      <c r="B439" s="46" t="s">
        <v>763</v>
      </c>
      <c r="C439" s="46" t="s">
        <v>769</v>
      </c>
      <c r="D439" s="47">
        <v>41835</v>
      </c>
      <c r="E439" s="46" t="s">
        <v>74</v>
      </c>
      <c r="F439" s="46" t="s">
        <v>103</v>
      </c>
      <c r="G439" s="46" t="s">
        <v>1307</v>
      </c>
      <c r="H439" s="46" t="s">
        <v>75</v>
      </c>
      <c r="I439" s="46" t="s">
        <v>76</v>
      </c>
      <c r="J439" s="46" t="s">
        <v>103</v>
      </c>
      <c r="K439" s="46" t="s">
        <v>77</v>
      </c>
      <c r="L439" s="46" t="s">
        <v>103</v>
      </c>
      <c r="M439" s="48">
        <v>1000</v>
      </c>
      <c r="N439" s="48">
        <v>11.8</v>
      </c>
      <c r="O439" s="48">
        <v>29.5</v>
      </c>
      <c r="P439" s="48">
        <v>31.8</v>
      </c>
      <c r="Q439" s="48">
        <v>348.43</v>
      </c>
      <c r="R439" s="48">
        <v>2.5</v>
      </c>
      <c r="S439" s="48">
        <v>1024</v>
      </c>
      <c r="T439" s="48">
        <v>2560</v>
      </c>
      <c r="U439" s="48">
        <v>2.6</v>
      </c>
      <c r="V439" s="48">
        <v>7524</v>
      </c>
      <c r="W439" s="48">
        <v>60</v>
      </c>
      <c r="X439" s="48">
        <v>34.799999999999997</v>
      </c>
      <c r="Y439" s="46" t="s">
        <v>78</v>
      </c>
      <c r="Z439" s="46" t="s">
        <v>83</v>
      </c>
      <c r="AA439" s="46"/>
      <c r="AB439" s="46"/>
      <c r="AC439" s="46" t="s">
        <v>80</v>
      </c>
      <c r="AD439" s="46" t="s">
        <v>80</v>
      </c>
      <c r="AE439" s="46" t="s">
        <v>505</v>
      </c>
      <c r="AF439" s="46" t="s">
        <v>103</v>
      </c>
      <c r="AG439" s="46" t="s">
        <v>99</v>
      </c>
      <c r="AH439" s="46" t="s">
        <v>103</v>
      </c>
      <c r="AI439" s="46" t="s">
        <v>99</v>
      </c>
      <c r="AJ439" s="46" t="s">
        <v>83</v>
      </c>
      <c r="AK439" s="46" t="s">
        <v>84</v>
      </c>
      <c r="AL439" s="46" t="s">
        <v>103</v>
      </c>
      <c r="AM439" s="46" t="s">
        <v>83</v>
      </c>
      <c r="AN439" s="46" t="s">
        <v>83</v>
      </c>
      <c r="AO439" s="46" t="s">
        <v>83</v>
      </c>
      <c r="AP439" s="46" t="s">
        <v>91</v>
      </c>
      <c r="AQ439" s="46" t="s">
        <v>103</v>
      </c>
      <c r="AR439" s="46" t="s">
        <v>81</v>
      </c>
      <c r="AS439" s="46" t="s">
        <v>86</v>
      </c>
      <c r="AT439" s="46" t="s">
        <v>103</v>
      </c>
      <c r="AU439" s="48">
        <v>0</v>
      </c>
      <c r="AV439" s="46" t="s">
        <v>81</v>
      </c>
      <c r="AW439" s="46" t="s">
        <v>81</v>
      </c>
      <c r="AX439" s="48">
        <v>250</v>
      </c>
      <c r="AY439" s="48">
        <v>291.60000000000002</v>
      </c>
      <c r="AZ439" s="48">
        <v>252.9</v>
      </c>
      <c r="BA439" s="48">
        <v>271.8</v>
      </c>
      <c r="BB439" s="46"/>
      <c r="BC439" s="46"/>
      <c r="BD439" s="48">
        <v>20.309999999999999</v>
      </c>
      <c r="BE439" s="46"/>
      <c r="BF439" s="48">
        <v>0.49</v>
      </c>
      <c r="BG439" s="48">
        <v>0.45</v>
      </c>
      <c r="BH439" s="46"/>
      <c r="BI439" s="48">
        <v>0.24</v>
      </c>
      <c r="BJ439" s="48">
        <v>65.03</v>
      </c>
      <c r="BK439" s="48">
        <v>65.03</v>
      </c>
      <c r="BL439" s="48">
        <v>74.8</v>
      </c>
      <c r="BM439" s="46"/>
      <c r="BN439" s="46"/>
      <c r="BO439" s="48">
        <v>0.26</v>
      </c>
      <c r="BP439" s="48">
        <v>0.49</v>
      </c>
      <c r="BQ439" s="48">
        <v>0.46</v>
      </c>
      <c r="BR439" s="48">
        <v>20.309999999999999</v>
      </c>
      <c r="BS439" s="48">
        <v>65.040000000000006</v>
      </c>
      <c r="BT439" s="46"/>
      <c r="BU439" s="48">
        <v>0</v>
      </c>
      <c r="BV439" s="39">
        <v>617</v>
      </c>
      <c r="BW439" s="39">
        <f t="shared" si="36"/>
        <v>4</v>
      </c>
      <c r="BX439" s="39">
        <f>IF(COUNTIF($C$2:C439,C439)=1,1,0)</f>
        <v>1</v>
      </c>
      <c r="BY439" s="39">
        <f t="shared" si="37"/>
        <v>0</v>
      </c>
      <c r="BZ439" s="39" t="b">
        <f t="shared" si="38"/>
        <v>0</v>
      </c>
      <c r="CA439" s="39" t="b">
        <f t="array" ref="CA439">ISNUMBER(SEARCH("Touch Screen",$AI439))</f>
        <v>0</v>
      </c>
      <c r="CB439" s="39" t="b">
        <f t="array" ref="CB439">ISNUMBER(SEARCH("Occupancy Sensor",$AI439))</f>
        <v>0</v>
      </c>
      <c r="CC439" s="39" t="b">
        <f t="array" ref="CC439">ISNUMBER(SEARCH("Full Network Connectivity",$AI439))</f>
        <v>0</v>
      </c>
      <c r="CD439" s="49">
        <f t="shared" si="39"/>
        <v>65.060519999999997</v>
      </c>
      <c r="CE439" s="50">
        <f t="shared" si="41"/>
        <v>2.6</v>
      </c>
      <c r="CF439" s="39">
        <f t="shared" si="40"/>
        <v>5</v>
      </c>
      <c r="CG439" s="49">
        <f>IF($BW439=1,($Q439*'2. Monitor Criteria'!$C$4)+('2. Monitor Criteria'!$D$4*'1. Data'!$CE439)+'2. Monitor Criteria'!$C$6,IF('1. Data'!$BW439=2,($Q439*'2. Monitor Criteria'!$C$4)+('2. Monitor Criteria'!$D$4*'1. Data'!$CE439)+'2. Monitor Criteria'!$D$6,IF('1. Data'!$BW439=5,($Q439*'2. Monitor Criteria'!$C$4)+('2. Monitor Criteria'!$D$4*'1. Data'!$CE439)+'2. Monitor Criteria'!$F$6,($Q439*'2. Monitor Criteria'!$C$4)+('2. Monitor Criteria'!$D$4*'1. Data'!$CE439)+'2. Monitor Criteria'!$E$6)))</f>
        <v>61.710890000000006</v>
      </c>
      <c r="CH439" s="51">
        <f>CD439-('2. Monitor Criteria'!$D$4*CE439)</f>
        <v>54.686519999999994</v>
      </c>
      <c r="CI439" s="49">
        <f>IF($BY439=0,CH439,IF($BY439=1,CH439-('2. Monitor Criteria'!$B$10*'1. Data'!CG439),CH439-('2. Monitor Criteria'!$C$10*'1. Data'!CG439)))</f>
        <v>54.686519999999994</v>
      </c>
      <c r="CJ439" s="49">
        <f>IF($CA439=TRUE,CI439-(CG439*'2. Monitor Criteria'!$E$10),CI439)</f>
        <v>54.686519999999994</v>
      </c>
      <c r="CK439" s="49">
        <f>IF($BZ439=TRUE,CJ439-('1. Data'!CG439*'2. Monitor Criteria'!$D$10),CJ439)</f>
        <v>54.686519999999994</v>
      </c>
    </row>
    <row r="440" spans="1:89" s="39" customFormat="1" ht="15.75" customHeight="1" x14ac:dyDescent="0.2">
      <c r="A440" s="39">
        <v>618</v>
      </c>
      <c r="B440" s="46" t="s">
        <v>763</v>
      </c>
      <c r="C440" s="46" t="s">
        <v>769</v>
      </c>
      <c r="D440" s="47">
        <v>41835</v>
      </c>
      <c r="E440" s="46" t="s">
        <v>74</v>
      </c>
      <c r="F440" s="46" t="s">
        <v>103</v>
      </c>
      <c r="G440" s="46" t="s">
        <v>1307</v>
      </c>
      <c r="H440" s="46" t="s">
        <v>75</v>
      </c>
      <c r="I440" s="46" t="s">
        <v>76</v>
      </c>
      <c r="J440" s="46" t="s">
        <v>103</v>
      </c>
      <c r="K440" s="46" t="s">
        <v>77</v>
      </c>
      <c r="L440" s="46" t="s">
        <v>103</v>
      </c>
      <c r="M440" s="48">
        <v>1000</v>
      </c>
      <c r="N440" s="48">
        <v>11.8</v>
      </c>
      <c r="O440" s="48">
        <v>29.5</v>
      </c>
      <c r="P440" s="48">
        <v>31.8</v>
      </c>
      <c r="Q440" s="48">
        <v>348.43</v>
      </c>
      <c r="R440" s="48">
        <v>2.5</v>
      </c>
      <c r="S440" s="48">
        <v>1024</v>
      </c>
      <c r="T440" s="48">
        <v>2560</v>
      </c>
      <c r="U440" s="48">
        <v>2.6</v>
      </c>
      <c r="V440" s="48">
        <v>7524</v>
      </c>
      <c r="W440" s="48">
        <v>60</v>
      </c>
      <c r="X440" s="48">
        <v>34.799999999999997</v>
      </c>
      <c r="Y440" s="46" t="s">
        <v>78</v>
      </c>
      <c r="Z440" s="46" t="s">
        <v>83</v>
      </c>
      <c r="AA440" s="46"/>
      <c r="AB440" s="46"/>
      <c r="AC440" s="46" t="s">
        <v>80</v>
      </c>
      <c r="AD440" s="46" t="s">
        <v>80</v>
      </c>
      <c r="AE440" s="46" t="s">
        <v>505</v>
      </c>
      <c r="AF440" s="46" t="s">
        <v>103</v>
      </c>
      <c r="AG440" s="46" t="s">
        <v>99</v>
      </c>
      <c r="AH440" s="46" t="s">
        <v>103</v>
      </c>
      <c r="AI440" s="46" t="s">
        <v>99</v>
      </c>
      <c r="AJ440" s="46" t="s">
        <v>83</v>
      </c>
      <c r="AK440" s="46" t="s">
        <v>84</v>
      </c>
      <c r="AL440" s="46" t="s">
        <v>103</v>
      </c>
      <c r="AM440" s="46" t="s">
        <v>83</v>
      </c>
      <c r="AN440" s="46" t="s">
        <v>83</v>
      </c>
      <c r="AO440" s="46" t="s">
        <v>83</v>
      </c>
      <c r="AP440" s="46" t="s">
        <v>91</v>
      </c>
      <c r="AQ440" s="46" t="s">
        <v>103</v>
      </c>
      <c r="AR440" s="46" t="s">
        <v>81</v>
      </c>
      <c r="AS440" s="46" t="s">
        <v>86</v>
      </c>
      <c r="AT440" s="46" t="s">
        <v>103</v>
      </c>
      <c r="AU440" s="48">
        <v>0</v>
      </c>
      <c r="AV440" s="46" t="s">
        <v>81</v>
      </c>
      <c r="AW440" s="46" t="s">
        <v>81</v>
      </c>
      <c r="AX440" s="48">
        <v>250</v>
      </c>
      <c r="AY440" s="48">
        <v>291.60000000000002</v>
      </c>
      <c r="AZ440" s="48">
        <v>252.9</v>
      </c>
      <c r="BA440" s="48">
        <v>271.8</v>
      </c>
      <c r="BB440" s="46"/>
      <c r="BC440" s="46"/>
      <c r="BD440" s="48">
        <v>20.309999999999999</v>
      </c>
      <c r="BE440" s="46"/>
      <c r="BF440" s="48">
        <v>0.49</v>
      </c>
      <c r="BG440" s="48">
        <v>0.45</v>
      </c>
      <c r="BH440" s="46"/>
      <c r="BI440" s="48">
        <v>0.24</v>
      </c>
      <c r="BJ440" s="48">
        <v>65.03</v>
      </c>
      <c r="BK440" s="48">
        <v>65.03</v>
      </c>
      <c r="BL440" s="48">
        <v>74.8</v>
      </c>
      <c r="BM440" s="46"/>
      <c r="BN440" s="46"/>
      <c r="BO440" s="48">
        <v>0.26</v>
      </c>
      <c r="BP440" s="48">
        <v>0.49</v>
      </c>
      <c r="BQ440" s="48">
        <v>0.46</v>
      </c>
      <c r="BR440" s="48">
        <v>20.309999999999999</v>
      </c>
      <c r="BS440" s="48">
        <v>65.040000000000006</v>
      </c>
      <c r="BT440" s="46"/>
      <c r="BU440" s="48">
        <v>0</v>
      </c>
      <c r="BV440" s="39">
        <v>618</v>
      </c>
      <c r="BW440" s="39">
        <f t="shared" si="36"/>
        <v>4</v>
      </c>
      <c r="BX440" s="39">
        <f>IF(COUNTIF($C$2:C440,C440)=1,1,0)</f>
        <v>0</v>
      </c>
      <c r="BY440" s="39">
        <f t="shared" si="37"/>
        <v>0</v>
      </c>
      <c r="BZ440" s="39" t="b">
        <f t="shared" si="38"/>
        <v>0</v>
      </c>
      <c r="CA440" s="39" t="b">
        <f t="array" ref="CA440">ISNUMBER(SEARCH("Touch Screen",$AI440))</f>
        <v>0</v>
      </c>
      <c r="CB440" s="39" t="b">
        <f t="array" ref="CB440">ISNUMBER(SEARCH("Occupancy Sensor",$AI440))</f>
        <v>0</v>
      </c>
      <c r="CC440" s="39" t="b">
        <f t="array" ref="CC440">ISNUMBER(SEARCH("Full Network Connectivity",$AI440))</f>
        <v>0</v>
      </c>
      <c r="CD440" s="49">
        <f t="shared" si="39"/>
        <v>65.060519999999997</v>
      </c>
      <c r="CE440" s="50">
        <f t="shared" si="41"/>
        <v>2.6</v>
      </c>
      <c r="CF440" s="39">
        <f t="shared" si="40"/>
        <v>5</v>
      </c>
      <c r="CG440" s="49">
        <f>IF($BW440=1,($Q440*'2. Monitor Criteria'!$C$4)+('2. Monitor Criteria'!$D$4*'1. Data'!$CE440)+'2. Monitor Criteria'!$C$6,IF('1. Data'!$BW440=2,($Q440*'2. Monitor Criteria'!$C$4)+('2. Monitor Criteria'!$D$4*'1. Data'!$CE440)+'2. Monitor Criteria'!$D$6,IF('1. Data'!$BW440=5,($Q440*'2. Monitor Criteria'!$C$4)+('2. Monitor Criteria'!$D$4*'1. Data'!$CE440)+'2. Monitor Criteria'!$F$6,($Q440*'2. Monitor Criteria'!$C$4)+('2. Monitor Criteria'!$D$4*'1. Data'!$CE440)+'2. Monitor Criteria'!$E$6)))</f>
        <v>61.710890000000006</v>
      </c>
      <c r="CH440" s="51">
        <f>CD440-('2. Monitor Criteria'!$D$4*CE440)</f>
        <v>54.686519999999994</v>
      </c>
      <c r="CI440" s="49">
        <f>IF($BY440=0,CH440,IF($BY440=1,CH440-('2. Monitor Criteria'!$B$10*'1. Data'!CG440),CH440-('2. Monitor Criteria'!$C$10*'1. Data'!CG440)))</f>
        <v>54.686519999999994</v>
      </c>
      <c r="CJ440" s="49">
        <f>IF($CA440=TRUE,CI440-(CG440*'2. Monitor Criteria'!$E$10),CI440)</f>
        <v>54.686519999999994</v>
      </c>
      <c r="CK440" s="49">
        <f>IF($BZ440=TRUE,CJ440-('1. Data'!CG440*'2. Monitor Criteria'!$D$10),CJ440)</f>
        <v>54.686519999999994</v>
      </c>
    </row>
    <row r="441" spans="1:89" s="39" customFormat="1" ht="15.75" customHeight="1" x14ac:dyDescent="0.2">
      <c r="A441" s="39">
        <v>619</v>
      </c>
      <c r="B441" s="46" t="s">
        <v>763</v>
      </c>
      <c r="C441" s="46" t="s">
        <v>770</v>
      </c>
      <c r="D441" s="47">
        <v>42552</v>
      </c>
      <c r="E441" s="46" t="s">
        <v>74</v>
      </c>
      <c r="F441" s="46" t="s">
        <v>103</v>
      </c>
      <c r="G441" s="46" t="s">
        <v>1307</v>
      </c>
      <c r="H441" s="46" t="s">
        <v>75</v>
      </c>
      <c r="I441" s="46" t="s">
        <v>88</v>
      </c>
      <c r="J441" s="46" t="s">
        <v>103</v>
      </c>
      <c r="K441" s="46" t="s">
        <v>77</v>
      </c>
      <c r="L441" s="46" t="s">
        <v>103</v>
      </c>
      <c r="M441" s="48">
        <v>1000</v>
      </c>
      <c r="N441" s="48">
        <v>11.8</v>
      </c>
      <c r="O441" s="48">
        <v>14.7</v>
      </c>
      <c r="P441" s="48">
        <v>19</v>
      </c>
      <c r="Q441" s="48">
        <v>174.17</v>
      </c>
      <c r="R441" s="48">
        <v>1.25</v>
      </c>
      <c r="S441" s="48">
        <v>1024</v>
      </c>
      <c r="T441" s="48">
        <v>1280</v>
      </c>
      <c r="U441" s="48">
        <v>1.3</v>
      </c>
      <c r="V441" s="48">
        <v>7525</v>
      </c>
      <c r="W441" s="48">
        <v>60</v>
      </c>
      <c r="X441" s="48">
        <v>33.200000000000003</v>
      </c>
      <c r="Y441" s="46" t="s">
        <v>78</v>
      </c>
      <c r="Z441" s="46" t="s">
        <v>83</v>
      </c>
      <c r="AA441" s="46"/>
      <c r="AB441" s="46"/>
      <c r="AC441" s="46" t="s">
        <v>81</v>
      </c>
      <c r="AD441" s="46" t="s">
        <v>80</v>
      </c>
      <c r="AE441" s="46" t="s">
        <v>113</v>
      </c>
      <c r="AF441" s="46" t="s">
        <v>103</v>
      </c>
      <c r="AG441" s="46" t="s">
        <v>83</v>
      </c>
      <c r="AH441" s="46" t="s">
        <v>103</v>
      </c>
      <c r="AI441" s="46" t="s">
        <v>83</v>
      </c>
      <c r="AJ441" s="46" t="s">
        <v>83</v>
      </c>
      <c r="AK441" s="46" t="s">
        <v>94</v>
      </c>
      <c r="AL441" s="46" t="s">
        <v>103</v>
      </c>
      <c r="AM441" s="46" t="s">
        <v>83</v>
      </c>
      <c r="AN441" s="46" t="s">
        <v>83</v>
      </c>
      <c r="AO441" s="46" t="s">
        <v>83</v>
      </c>
      <c r="AP441" s="46" t="s">
        <v>91</v>
      </c>
      <c r="AQ441" s="46" t="s">
        <v>103</v>
      </c>
      <c r="AR441" s="46" t="s">
        <v>81</v>
      </c>
      <c r="AS441" s="46" t="s">
        <v>86</v>
      </c>
      <c r="AT441" s="46" t="s">
        <v>103</v>
      </c>
      <c r="AU441" s="48">
        <v>0</v>
      </c>
      <c r="AV441" s="46" t="s">
        <v>81</v>
      </c>
      <c r="AW441" s="46" t="s">
        <v>80</v>
      </c>
      <c r="AX441" s="48">
        <v>250</v>
      </c>
      <c r="AY441" s="48">
        <v>251</v>
      </c>
      <c r="AZ441" s="48">
        <v>215</v>
      </c>
      <c r="BA441" s="48">
        <v>200</v>
      </c>
      <c r="BB441" s="46"/>
      <c r="BC441" s="46"/>
      <c r="BD441" s="48">
        <v>12.69</v>
      </c>
      <c r="BE441" s="46"/>
      <c r="BF441" s="48">
        <v>0.26</v>
      </c>
      <c r="BG441" s="46"/>
      <c r="BH441" s="46"/>
      <c r="BI441" s="48">
        <v>0.2</v>
      </c>
      <c r="BJ441" s="48">
        <v>40.39</v>
      </c>
      <c r="BK441" s="48">
        <v>40.39</v>
      </c>
      <c r="BL441" s="48">
        <v>44.1</v>
      </c>
      <c r="BM441" s="46"/>
      <c r="BN441" s="46"/>
      <c r="BO441" s="48">
        <v>0.24</v>
      </c>
      <c r="BP441" s="48">
        <v>0.31</v>
      </c>
      <c r="BQ441" s="46"/>
      <c r="BR441" s="48">
        <v>12.8</v>
      </c>
      <c r="BS441" s="48">
        <v>41.01</v>
      </c>
      <c r="BT441" s="46"/>
      <c r="BU441" s="48">
        <v>0</v>
      </c>
      <c r="BV441" s="39">
        <v>619</v>
      </c>
      <c r="BW441" s="39">
        <f t="shared" si="36"/>
        <v>2</v>
      </c>
      <c r="BX441" s="39">
        <f>IF(COUNTIF($C$2:C441,C441)=1,1,0)</f>
        <v>1</v>
      </c>
      <c r="BY441" s="39">
        <f t="shared" si="37"/>
        <v>0</v>
      </c>
      <c r="BZ441" s="39" t="b">
        <f t="shared" si="38"/>
        <v>0</v>
      </c>
      <c r="CA441" s="39" t="b">
        <f t="array" ref="CA441">ISNUMBER(SEARCH("Touch Screen",$AI441))</f>
        <v>0</v>
      </c>
      <c r="CB441" s="39" t="b">
        <f t="array" ref="CB441">ISNUMBER(SEARCH("Occupancy Sensor",$AI441))</f>
        <v>0</v>
      </c>
      <c r="CC441" s="39" t="b">
        <f t="array" ref="CC441">ISNUMBER(SEARCH("Full Network Connectivity",$AI441))</f>
        <v>0</v>
      </c>
      <c r="CD441" s="49">
        <f t="shared" si="39"/>
        <v>40.387979999999992</v>
      </c>
      <c r="CE441" s="50">
        <f t="shared" si="41"/>
        <v>1.3</v>
      </c>
      <c r="CF441" s="39">
        <f t="shared" si="40"/>
        <v>1</v>
      </c>
      <c r="CG441" s="49">
        <f>IF($BW441=1,($Q441*'2. Monitor Criteria'!$C$4)+('2. Monitor Criteria'!$D$4*'1. Data'!$CE441)+'2. Monitor Criteria'!$C$6,IF('1. Data'!$BW441=2,($Q441*'2. Monitor Criteria'!$C$4)+('2. Monitor Criteria'!$D$4*'1. Data'!$CE441)+'2. Monitor Criteria'!$D$6,IF('1. Data'!$BW441=5,($Q441*'2. Monitor Criteria'!$C$4)+('2. Monitor Criteria'!$D$4*'1. Data'!$CE441)+'2. Monitor Criteria'!$F$6,($Q441*'2. Monitor Criteria'!$C$4)+('2. Monitor Criteria'!$D$4*'1. Data'!$CE441)+'2. Monitor Criteria'!$E$6)))</f>
        <v>36.619909999999997</v>
      </c>
      <c r="CH441" s="51">
        <f>CD441-('2. Monitor Criteria'!$D$4*CE441)</f>
        <v>35.200979999999994</v>
      </c>
      <c r="CI441" s="49">
        <f>IF($BY441=0,CH441,IF($BY441=1,CH441-('2. Monitor Criteria'!$B$10*'1. Data'!CG441),CH441-('2. Monitor Criteria'!$C$10*'1. Data'!CG441)))</f>
        <v>35.200979999999994</v>
      </c>
      <c r="CJ441" s="51">
        <f>IF($CA441=TRUE,CI441-(CG441*'2. Monitor Criteria'!$E$10),CI441)</f>
        <v>35.200979999999994</v>
      </c>
      <c r="CK441" s="51">
        <f>IF($BZ441=TRUE,CJ441-('1. Data'!CG441*'2. Monitor Criteria'!$D$10),CJ441)</f>
        <v>35.200979999999994</v>
      </c>
    </row>
    <row r="442" spans="1:89" s="39" customFormat="1" ht="15.75" customHeight="1" x14ac:dyDescent="0.2">
      <c r="A442" s="39">
        <v>620</v>
      </c>
      <c r="B442" s="46" t="s">
        <v>763</v>
      </c>
      <c r="C442" s="46" t="s">
        <v>771</v>
      </c>
      <c r="D442" s="47">
        <v>41435</v>
      </c>
      <c r="E442" s="46" t="s">
        <v>74</v>
      </c>
      <c r="F442" s="46" t="s">
        <v>103</v>
      </c>
      <c r="G442" s="46" t="s">
        <v>1307</v>
      </c>
      <c r="H442" s="46" t="s">
        <v>75</v>
      </c>
      <c r="I442" s="46" t="s">
        <v>88</v>
      </c>
      <c r="J442" s="46" t="s">
        <v>103</v>
      </c>
      <c r="K442" s="46" t="s">
        <v>77</v>
      </c>
      <c r="L442" s="46" t="s">
        <v>103</v>
      </c>
      <c r="M442" s="48">
        <v>1000</v>
      </c>
      <c r="N442" s="48">
        <v>11.9</v>
      </c>
      <c r="O442" s="48">
        <v>14.8</v>
      </c>
      <c r="P442" s="48">
        <v>19</v>
      </c>
      <c r="Q442" s="48">
        <v>175.6</v>
      </c>
      <c r="R442" s="48">
        <v>1.25</v>
      </c>
      <c r="S442" s="48">
        <v>1024</v>
      </c>
      <c r="T442" s="48">
        <v>1280</v>
      </c>
      <c r="U442" s="48">
        <v>1.3</v>
      </c>
      <c r="V442" s="48">
        <v>7464</v>
      </c>
      <c r="W442" s="48">
        <v>60</v>
      </c>
      <c r="X442" s="48">
        <v>33.5</v>
      </c>
      <c r="Y442" s="46" t="s">
        <v>83</v>
      </c>
      <c r="Z442" s="46" t="s">
        <v>83</v>
      </c>
      <c r="AA442" s="46"/>
      <c r="AB442" s="46"/>
      <c r="AC442" s="46" t="s">
        <v>81</v>
      </c>
      <c r="AD442" s="46" t="s">
        <v>80</v>
      </c>
      <c r="AE442" s="46" t="s">
        <v>113</v>
      </c>
      <c r="AF442" s="46" t="s">
        <v>103</v>
      </c>
      <c r="AG442" s="46" t="s">
        <v>99</v>
      </c>
      <c r="AH442" s="46" t="s">
        <v>103</v>
      </c>
      <c r="AI442" s="46" t="s">
        <v>99</v>
      </c>
      <c r="AJ442" s="46" t="s">
        <v>83</v>
      </c>
      <c r="AK442" s="46" t="s">
        <v>94</v>
      </c>
      <c r="AL442" s="46" t="s">
        <v>103</v>
      </c>
      <c r="AM442" s="46" t="s">
        <v>83</v>
      </c>
      <c r="AN442" s="46" t="s">
        <v>83</v>
      </c>
      <c r="AO442" s="46" t="s">
        <v>83</v>
      </c>
      <c r="AP442" s="46" t="s">
        <v>91</v>
      </c>
      <c r="AQ442" s="46" t="s">
        <v>103</v>
      </c>
      <c r="AR442" s="46" t="s">
        <v>81</v>
      </c>
      <c r="AS442" s="46" t="s">
        <v>86</v>
      </c>
      <c r="AT442" s="46" t="s">
        <v>103</v>
      </c>
      <c r="AU442" s="48">
        <v>0</v>
      </c>
      <c r="AV442" s="46" t="s">
        <v>81</v>
      </c>
      <c r="AW442" s="46" t="s">
        <v>81</v>
      </c>
      <c r="AX442" s="48">
        <v>250</v>
      </c>
      <c r="AY442" s="48">
        <v>235</v>
      </c>
      <c r="AZ442" s="48">
        <v>227</v>
      </c>
      <c r="BA442" s="48">
        <v>200</v>
      </c>
      <c r="BB442" s="46"/>
      <c r="BC442" s="46"/>
      <c r="BD442" s="48">
        <v>12.61</v>
      </c>
      <c r="BE442" s="46"/>
      <c r="BF442" s="48">
        <v>0.19</v>
      </c>
      <c r="BG442" s="46"/>
      <c r="BH442" s="46"/>
      <c r="BI442" s="48">
        <v>0.12</v>
      </c>
      <c r="BJ442" s="48">
        <v>39.74</v>
      </c>
      <c r="BK442" s="48">
        <v>39.74</v>
      </c>
      <c r="BL442" s="48">
        <v>44.4</v>
      </c>
      <c r="BM442" s="46"/>
      <c r="BN442" s="46"/>
      <c r="BO442" s="48">
        <v>0.14000000000000001</v>
      </c>
      <c r="BP442" s="48">
        <v>0.2</v>
      </c>
      <c r="BQ442" s="46"/>
      <c r="BR442" s="48">
        <v>12.64</v>
      </c>
      <c r="BS442" s="48">
        <v>39.89</v>
      </c>
      <c r="BT442" s="46"/>
      <c r="BU442" s="48">
        <v>0</v>
      </c>
      <c r="BV442" s="39">
        <v>620</v>
      </c>
      <c r="BW442" s="39">
        <f t="shared" si="36"/>
        <v>2</v>
      </c>
      <c r="BX442" s="39">
        <f>IF(COUNTIF($C$2:C442,C442)=1,1,0)</f>
        <v>1</v>
      </c>
      <c r="BY442" s="39">
        <f t="shared" si="37"/>
        <v>0</v>
      </c>
      <c r="BZ442" s="39" t="b">
        <f t="shared" si="38"/>
        <v>0</v>
      </c>
      <c r="CA442" s="39" t="b">
        <f t="array" ref="CA442">ISNUMBER(SEARCH("Touch Screen",$AI442))</f>
        <v>0</v>
      </c>
      <c r="CB442" s="39" t="b">
        <f t="array" ref="CB442">ISNUMBER(SEARCH("Occupancy Sensor",$AI442))</f>
        <v>0</v>
      </c>
      <c r="CC442" s="39" t="b">
        <f t="array" ref="CC442">ISNUMBER(SEARCH("Full Network Connectivity",$AI442))</f>
        <v>0</v>
      </c>
      <c r="CD442" s="49">
        <f t="shared" si="39"/>
        <v>39.744119999999988</v>
      </c>
      <c r="CE442" s="50">
        <f t="shared" si="41"/>
        <v>1.3</v>
      </c>
      <c r="CF442" s="39">
        <f t="shared" si="40"/>
        <v>1</v>
      </c>
      <c r="CG442" s="49">
        <f>IF($BW442=1,($Q442*'2. Monitor Criteria'!$C$4)+('2. Monitor Criteria'!$D$4*'1. Data'!$CE442)+'2. Monitor Criteria'!$C$6,IF('1. Data'!$BW442=2,($Q442*'2. Monitor Criteria'!$C$4)+('2. Monitor Criteria'!$D$4*'1. Data'!$CE442)+'2. Monitor Criteria'!$D$6,IF('1. Data'!$BW442=5,($Q442*'2. Monitor Criteria'!$C$4)+('2. Monitor Criteria'!$D$4*'1. Data'!$CE442)+'2. Monitor Criteria'!$F$6,($Q442*'2. Monitor Criteria'!$C$4)+('2. Monitor Criteria'!$D$4*'1. Data'!$CE442)+'2. Monitor Criteria'!$E$6)))</f>
        <v>36.7958</v>
      </c>
      <c r="CH442" s="51">
        <f>CD442-('2. Monitor Criteria'!$D$4*CE442)</f>
        <v>34.557119999999991</v>
      </c>
      <c r="CI442" s="49">
        <f>IF($BY442=0,CH442,IF($BY442=1,CH442-('2. Monitor Criteria'!$B$10*'1. Data'!CG442),CH442-('2. Monitor Criteria'!$C$10*'1. Data'!CG442)))</f>
        <v>34.557119999999991</v>
      </c>
      <c r="CJ442" s="51">
        <f>IF($CA442=TRUE,CI442-(CG442*'2. Monitor Criteria'!$E$10),CI442)</f>
        <v>34.557119999999991</v>
      </c>
      <c r="CK442" s="51">
        <f>IF($BZ442=TRUE,CJ442-('1. Data'!CG442*'2. Monitor Criteria'!$D$10),CJ442)</f>
        <v>34.557119999999991</v>
      </c>
    </row>
    <row r="443" spans="1:89" s="39" customFormat="1" ht="15.75" customHeight="1" x14ac:dyDescent="0.2">
      <c r="A443" s="39">
        <v>621</v>
      </c>
      <c r="B443" s="46" t="s">
        <v>763</v>
      </c>
      <c r="C443" s="46" t="s">
        <v>772</v>
      </c>
      <c r="D443" s="47">
        <v>42552</v>
      </c>
      <c r="E443" s="46" t="s">
        <v>74</v>
      </c>
      <c r="F443" s="46" t="s">
        <v>103</v>
      </c>
      <c r="G443" s="46" t="s">
        <v>1307</v>
      </c>
      <c r="H443" s="46" t="s">
        <v>75</v>
      </c>
      <c r="I443" s="46" t="s">
        <v>88</v>
      </c>
      <c r="J443" s="46" t="s">
        <v>103</v>
      </c>
      <c r="K443" s="46" t="s">
        <v>77</v>
      </c>
      <c r="L443" s="46" t="s">
        <v>103</v>
      </c>
      <c r="M443" s="48">
        <v>1000</v>
      </c>
      <c r="N443" s="48">
        <v>11.8</v>
      </c>
      <c r="O443" s="48">
        <v>14.7</v>
      </c>
      <c r="P443" s="48">
        <v>19</v>
      </c>
      <c r="Q443" s="48">
        <v>174.17</v>
      </c>
      <c r="R443" s="48">
        <v>1.25</v>
      </c>
      <c r="S443" s="48">
        <v>1024</v>
      </c>
      <c r="T443" s="48">
        <v>1280</v>
      </c>
      <c r="U443" s="48">
        <v>1.3</v>
      </c>
      <c r="V443" s="48">
        <v>7525</v>
      </c>
      <c r="W443" s="48">
        <v>60</v>
      </c>
      <c r="X443" s="48">
        <v>33.200000000000003</v>
      </c>
      <c r="Y443" s="46" t="s">
        <v>78</v>
      </c>
      <c r="Z443" s="46" t="s">
        <v>83</v>
      </c>
      <c r="AA443" s="46"/>
      <c r="AB443" s="46"/>
      <c r="AC443" s="46" t="s">
        <v>81</v>
      </c>
      <c r="AD443" s="46" t="s">
        <v>80</v>
      </c>
      <c r="AE443" s="46" t="s">
        <v>113</v>
      </c>
      <c r="AF443" s="46" t="s">
        <v>103</v>
      </c>
      <c r="AG443" s="46" t="s">
        <v>83</v>
      </c>
      <c r="AH443" s="46" t="s">
        <v>103</v>
      </c>
      <c r="AI443" s="46" t="s">
        <v>83</v>
      </c>
      <c r="AJ443" s="46" t="s">
        <v>83</v>
      </c>
      <c r="AK443" s="46" t="s">
        <v>94</v>
      </c>
      <c r="AL443" s="46" t="s">
        <v>103</v>
      </c>
      <c r="AM443" s="46" t="s">
        <v>83</v>
      </c>
      <c r="AN443" s="46" t="s">
        <v>83</v>
      </c>
      <c r="AO443" s="46" t="s">
        <v>83</v>
      </c>
      <c r="AP443" s="46" t="s">
        <v>91</v>
      </c>
      <c r="AQ443" s="46" t="s">
        <v>103</v>
      </c>
      <c r="AR443" s="46" t="s">
        <v>81</v>
      </c>
      <c r="AS443" s="46" t="s">
        <v>86</v>
      </c>
      <c r="AT443" s="46" t="s">
        <v>103</v>
      </c>
      <c r="AU443" s="48">
        <v>0</v>
      </c>
      <c r="AV443" s="46" t="s">
        <v>81</v>
      </c>
      <c r="AW443" s="46" t="s">
        <v>80</v>
      </c>
      <c r="AX443" s="48">
        <v>250</v>
      </c>
      <c r="AY443" s="48">
        <v>283</v>
      </c>
      <c r="AZ443" s="48">
        <v>250</v>
      </c>
      <c r="BA443" s="48">
        <v>200</v>
      </c>
      <c r="BB443" s="46"/>
      <c r="BC443" s="46"/>
      <c r="BD443" s="48">
        <v>11.93</v>
      </c>
      <c r="BE443" s="46"/>
      <c r="BF443" s="48">
        <v>0.2</v>
      </c>
      <c r="BG443" s="46"/>
      <c r="BH443" s="46"/>
      <c r="BI443" s="48">
        <v>0.14000000000000001</v>
      </c>
      <c r="BJ443" s="48">
        <v>37.72</v>
      </c>
      <c r="BK443" s="48">
        <v>37.72</v>
      </c>
      <c r="BL443" s="48">
        <v>44.1</v>
      </c>
      <c r="BM443" s="46"/>
      <c r="BN443" s="46"/>
      <c r="BO443" s="48">
        <v>0.15</v>
      </c>
      <c r="BP443" s="48">
        <v>0.22</v>
      </c>
      <c r="BQ443" s="46"/>
      <c r="BR443" s="48">
        <v>11.94</v>
      </c>
      <c r="BS443" s="48">
        <v>37.86</v>
      </c>
      <c r="BT443" s="46"/>
      <c r="BU443" s="48">
        <v>0</v>
      </c>
      <c r="BV443" s="39">
        <v>621</v>
      </c>
      <c r="BW443" s="39">
        <f t="shared" si="36"/>
        <v>2</v>
      </c>
      <c r="BX443" s="39">
        <f>IF(COUNTIF($C$2:C443,C443)=1,1,0)</f>
        <v>1</v>
      </c>
      <c r="BY443" s="39">
        <f t="shared" si="37"/>
        <v>0</v>
      </c>
      <c r="BZ443" s="39" t="b">
        <f t="shared" si="38"/>
        <v>0</v>
      </c>
      <c r="CA443" s="39" t="b">
        <f t="array" ref="CA443">ISNUMBER(SEARCH("Touch Screen",$AI443))</f>
        <v>0</v>
      </c>
      <c r="CB443" s="39" t="b">
        <f t="array" ref="CB443">ISNUMBER(SEARCH("Occupancy Sensor",$AI443))</f>
        <v>0</v>
      </c>
      <c r="CC443" s="39" t="b">
        <f t="array" ref="CC443">ISNUMBER(SEARCH("Full Network Connectivity",$AI443))</f>
        <v>0</v>
      </c>
      <c r="CD443" s="49">
        <f t="shared" si="39"/>
        <v>37.716179999999994</v>
      </c>
      <c r="CE443" s="50">
        <f t="shared" si="41"/>
        <v>1.3</v>
      </c>
      <c r="CF443" s="39">
        <f t="shared" si="40"/>
        <v>1</v>
      </c>
      <c r="CG443" s="49">
        <f>IF($BW443=1,($Q443*'2. Monitor Criteria'!$C$4)+('2. Monitor Criteria'!$D$4*'1. Data'!$CE443)+'2. Monitor Criteria'!$C$6,IF('1. Data'!$BW443=2,($Q443*'2. Monitor Criteria'!$C$4)+('2. Monitor Criteria'!$D$4*'1. Data'!$CE443)+'2. Monitor Criteria'!$D$6,IF('1. Data'!$BW443=5,($Q443*'2. Monitor Criteria'!$C$4)+('2. Monitor Criteria'!$D$4*'1. Data'!$CE443)+'2. Monitor Criteria'!$F$6,($Q443*'2. Monitor Criteria'!$C$4)+('2. Monitor Criteria'!$D$4*'1. Data'!$CE443)+'2. Monitor Criteria'!$E$6)))</f>
        <v>36.619909999999997</v>
      </c>
      <c r="CH443" s="51">
        <f>CD443-('2. Monitor Criteria'!$D$4*CE443)</f>
        <v>32.529179999999997</v>
      </c>
      <c r="CI443" s="49">
        <f>IF($BY443=0,CH443,IF($BY443=1,CH443-('2. Monitor Criteria'!$B$10*'1. Data'!CG443),CH443-('2. Monitor Criteria'!$C$10*'1. Data'!CG443)))</f>
        <v>32.529179999999997</v>
      </c>
      <c r="CJ443" s="51">
        <f>IF($CA443=TRUE,CI443-(CG443*'2. Monitor Criteria'!$E$10),CI443)</f>
        <v>32.529179999999997</v>
      </c>
      <c r="CK443" s="51">
        <f>IF($BZ443=TRUE,CJ443-('1. Data'!CG443*'2. Monitor Criteria'!$D$10),CJ443)</f>
        <v>32.529179999999997</v>
      </c>
    </row>
    <row r="444" spans="1:89" s="39" customFormat="1" ht="15.75" customHeight="1" x14ac:dyDescent="0.2">
      <c r="A444" s="39">
        <v>622</v>
      </c>
      <c r="B444" s="46" t="s">
        <v>763</v>
      </c>
      <c r="C444" s="46" t="s">
        <v>773</v>
      </c>
      <c r="D444" s="47">
        <v>42552</v>
      </c>
      <c r="E444" s="46" t="s">
        <v>74</v>
      </c>
      <c r="F444" s="46" t="s">
        <v>103</v>
      </c>
      <c r="G444" s="46" t="s">
        <v>1307</v>
      </c>
      <c r="H444" s="46" t="s">
        <v>75</v>
      </c>
      <c r="I444" s="46" t="s">
        <v>88</v>
      </c>
      <c r="J444" s="46" t="s">
        <v>103</v>
      </c>
      <c r="K444" s="46" t="s">
        <v>77</v>
      </c>
      <c r="L444" s="46" t="s">
        <v>103</v>
      </c>
      <c r="M444" s="48">
        <v>1000</v>
      </c>
      <c r="N444" s="48">
        <v>9.4</v>
      </c>
      <c r="O444" s="48">
        <v>17</v>
      </c>
      <c r="P444" s="48">
        <v>19.5</v>
      </c>
      <c r="Q444" s="48">
        <v>160.54</v>
      </c>
      <c r="R444" s="48">
        <v>1.78</v>
      </c>
      <c r="S444" s="48">
        <v>900</v>
      </c>
      <c r="T444" s="48">
        <v>1600</v>
      </c>
      <c r="U444" s="48">
        <v>1.4</v>
      </c>
      <c r="V444" s="48">
        <v>8969</v>
      </c>
      <c r="W444" s="48">
        <v>60</v>
      </c>
      <c r="X444" s="48">
        <v>42</v>
      </c>
      <c r="Y444" s="46" t="s">
        <v>78</v>
      </c>
      <c r="Z444" s="46" t="s">
        <v>83</v>
      </c>
      <c r="AA444" s="46"/>
      <c r="AB444" s="46"/>
      <c r="AC444" s="46" t="s">
        <v>81</v>
      </c>
      <c r="AD444" s="46" t="s">
        <v>80</v>
      </c>
      <c r="AE444" s="46" t="s">
        <v>113</v>
      </c>
      <c r="AF444" s="46" t="s">
        <v>103</v>
      </c>
      <c r="AG444" s="46" t="s">
        <v>83</v>
      </c>
      <c r="AH444" s="46" t="s">
        <v>103</v>
      </c>
      <c r="AI444" s="46" t="s">
        <v>83</v>
      </c>
      <c r="AJ444" s="46" t="s">
        <v>83</v>
      </c>
      <c r="AK444" s="46" t="s">
        <v>94</v>
      </c>
      <c r="AL444" s="46" t="s">
        <v>103</v>
      </c>
      <c r="AM444" s="46" t="s">
        <v>83</v>
      </c>
      <c r="AN444" s="46" t="s">
        <v>83</v>
      </c>
      <c r="AO444" s="46" t="s">
        <v>83</v>
      </c>
      <c r="AP444" s="46" t="s">
        <v>91</v>
      </c>
      <c r="AQ444" s="46" t="s">
        <v>103</v>
      </c>
      <c r="AR444" s="46" t="s">
        <v>81</v>
      </c>
      <c r="AS444" s="46" t="s">
        <v>86</v>
      </c>
      <c r="AT444" s="46" t="s">
        <v>103</v>
      </c>
      <c r="AU444" s="48">
        <v>0</v>
      </c>
      <c r="AV444" s="46" t="s">
        <v>81</v>
      </c>
      <c r="AW444" s="46" t="s">
        <v>80</v>
      </c>
      <c r="AX444" s="48">
        <v>250</v>
      </c>
      <c r="AY444" s="48">
        <v>290</v>
      </c>
      <c r="AZ444" s="48">
        <v>237</v>
      </c>
      <c r="BA444" s="48">
        <v>200</v>
      </c>
      <c r="BB444" s="46"/>
      <c r="BC444" s="46"/>
      <c r="BD444" s="48">
        <v>12.6</v>
      </c>
      <c r="BE444" s="46"/>
      <c r="BF444" s="48">
        <v>0.23</v>
      </c>
      <c r="BG444" s="46"/>
      <c r="BH444" s="46"/>
      <c r="BI444" s="48">
        <v>0.15</v>
      </c>
      <c r="BJ444" s="48">
        <v>39.94</v>
      </c>
      <c r="BK444" s="48">
        <v>39.94</v>
      </c>
      <c r="BL444" s="48">
        <v>42</v>
      </c>
      <c r="BM444" s="46"/>
      <c r="BN444" s="46"/>
      <c r="BO444" s="48">
        <v>0.19</v>
      </c>
      <c r="BP444" s="48">
        <v>0.25</v>
      </c>
      <c r="BQ444" s="46"/>
      <c r="BR444" s="48">
        <v>12.72</v>
      </c>
      <c r="BS444" s="48">
        <v>40.42</v>
      </c>
      <c r="BT444" s="46"/>
      <c r="BU444" s="48">
        <v>0</v>
      </c>
      <c r="BV444" s="39">
        <v>622</v>
      </c>
      <c r="BW444" s="39">
        <f t="shared" si="36"/>
        <v>1</v>
      </c>
      <c r="BX444" s="39">
        <f>IF(COUNTIF($C$2:C444,C444)=1,1,0)</f>
        <v>1</v>
      </c>
      <c r="BY444" s="39">
        <f t="shared" si="37"/>
        <v>0</v>
      </c>
      <c r="BZ444" s="39" t="b">
        <f t="shared" si="38"/>
        <v>0</v>
      </c>
      <c r="CA444" s="39" t="b">
        <f t="array" ref="CA444">ISNUMBER(SEARCH("Touch Screen",$AI444))</f>
        <v>0</v>
      </c>
      <c r="CB444" s="39" t="b">
        <f t="array" ref="CB444">ISNUMBER(SEARCH("Occupancy Sensor",$AI444))</f>
        <v>0</v>
      </c>
      <c r="CC444" s="39" t="b">
        <f t="array" ref="CC444">ISNUMBER(SEARCH("Full Network Connectivity",$AI444))</f>
        <v>0</v>
      </c>
      <c r="CD444" s="49">
        <f t="shared" si="39"/>
        <v>39.941219999999987</v>
      </c>
      <c r="CE444" s="50">
        <f t="shared" si="41"/>
        <v>1.4</v>
      </c>
      <c r="CF444" s="39">
        <f t="shared" si="40"/>
        <v>1</v>
      </c>
      <c r="CG444" s="49">
        <f>IF($BW444=1,($Q444*'2. Monitor Criteria'!$C$4)+('2. Monitor Criteria'!$D$4*'1. Data'!$CE444)+'2. Monitor Criteria'!$C$6,IF('1. Data'!$BW444=2,($Q444*'2. Monitor Criteria'!$C$4)+('2. Monitor Criteria'!$D$4*'1. Data'!$CE444)+'2. Monitor Criteria'!$D$6,IF('1. Data'!$BW444=5,($Q444*'2. Monitor Criteria'!$C$4)+('2. Monitor Criteria'!$D$4*'1. Data'!$CE444)+'2. Monitor Criteria'!$F$6,($Q444*'2. Monitor Criteria'!$C$4)+('2. Monitor Criteria'!$D$4*'1. Data'!$CE444)+'2. Monitor Criteria'!$E$6)))</f>
        <v>34.11242</v>
      </c>
      <c r="CH444" s="51">
        <f>CD444-('2. Monitor Criteria'!$D$4*CE444)</f>
        <v>34.355219999999989</v>
      </c>
      <c r="CI444" s="49">
        <f>IF($BY444=0,CH444,IF($BY444=1,CH444-('2. Monitor Criteria'!$B$10*'1. Data'!CG444),CH444-('2. Monitor Criteria'!$C$10*'1. Data'!CG444)))</f>
        <v>34.355219999999989</v>
      </c>
      <c r="CJ444" s="51">
        <f>IF($CA444=TRUE,CI444-(CG444*'2. Monitor Criteria'!$E$10),CI444)</f>
        <v>34.355219999999989</v>
      </c>
      <c r="CK444" s="51">
        <f>IF($BZ444=TRUE,CJ444-('1. Data'!CG444*'2. Monitor Criteria'!$D$10),CJ444)</f>
        <v>34.355219999999989</v>
      </c>
    </row>
    <row r="445" spans="1:89" s="39" customFormat="1" ht="15.75" customHeight="1" x14ac:dyDescent="0.2">
      <c r="A445" s="39">
        <v>623</v>
      </c>
      <c r="B445" s="46" t="s">
        <v>763</v>
      </c>
      <c r="C445" s="46" t="s">
        <v>773</v>
      </c>
      <c r="D445" s="47">
        <v>42029</v>
      </c>
      <c r="E445" s="46" t="s">
        <v>74</v>
      </c>
      <c r="F445" s="46" t="s">
        <v>103</v>
      </c>
      <c r="G445" s="46" t="s">
        <v>1307</v>
      </c>
      <c r="H445" s="46" t="s">
        <v>75</v>
      </c>
      <c r="I445" s="46" t="s">
        <v>88</v>
      </c>
      <c r="J445" s="46" t="s">
        <v>103</v>
      </c>
      <c r="K445" s="46" t="s">
        <v>77</v>
      </c>
      <c r="L445" s="46" t="s">
        <v>103</v>
      </c>
      <c r="M445" s="48">
        <v>1000</v>
      </c>
      <c r="N445" s="48">
        <v>9.5</v>
      </c>
      <c r="O445" s="48">
        <v>17.100000000000001</v>
      </c>
      <c r="P445" s="48">
        <v>19.5</v>
      </c>
      <c r="Q445" s="48">
        <v>164</v>
      </c>
      <c r="R445" s="48">
        <v>1.78</v>
      </c>
      <c r="S445" s="48">
        <v>900</v>
      </c>
      <c r="T445" s="48">
        <v>1600</v>
      </c>
      <c r="U445" s="48">
        <v>1.4</v>
      </c>
      <c r="V445" s="48">
        <v>8862</v>
      </c>
      <c r="W445" s="48">
        <v>60</v>
      </c>
      <c r="X445" s="48">
        <v>34.4</v>
      </c>
      <c r="Y445" s="46" t="s">
        <v>78</v>
      </c>
      <c r="Z445" s="46" t="s">
        <v>83</v>
      </c>
      <c r="AA445" s="46"/>
      <c r="AB445" s="46"/>
      <c r="AC445" s="46" t="s">
        <v>81</v>
      </c>
      <c r="AD445" s="46" t="s">
        <v>80</v>
      </c>
      <c r="AE445" s="46" t="s">
        <v>210</v>
      </c>
      <c r="AF445" s="46" t="s">
        <v>103</v>
      </c>
      <c r="AG445" s="46" t="s">
        <v>83</v>
      </c>
      <c r="AH445" s="46" t="s">
        <v>103</v>
      </c>
      <c r="AI445" s="46" t="s">
        <v>83</v>
      </c>
      <c r="AJ445" s="46" t="s">
        <v>83</v>
      </c>
      <c r="AK445" s="46" t="s">
        <v>84</v>
      </c>
      <c r="AL445" s="46" t="s">
        <v>103</v>
      </c>
      <c r="AM445" s="46" t="s">
        <v>83</v>
      </c>
      <c r="AN445" s="46" t="s">
        <v>83</v>
      </c>
      <c r="AO445" s="46" t="s">
        <v>83</v>
      </c>
      <c r="AP445" s="46" t="s">
        <v>91</v>
      </c>
      <c r="AQ445" s="46" t="s">
        <v>103</v>
      </c>
      <c r="AR445" s="46" t="s">
        <v>81</v>
      </c>
      <c r="AS445" s="46" t="s">
        <v>86</v>
      </c>
      <c r="AT445" s="46" t="s">
        <v>103</v>
      </c>
      <c r="AU445" s="48">
        <v>5</v>
      </c>
      <c r="AV445" s="46" t="s">
        <v>81</v>
      </c>
      <c r="AW445" s="46" t="s">
        <v>80</v>
      </c>
      <c r="AX445" s="48">
        <v>300</v>
      </c>
      <c r="AY445" s="48">
        <v>313</v>
      </c>
      <c r="AZ445" s="48">
        <v>271</v>
      </c>
      <c r="BA445" s="48">
        <v>200</v>
      </c>
      <c r="BB445" s="46"/>
      <c r="BC445" s="46"/>
      <c r="BD445" s="48">
        <v>11.45</v>
      </c>
      <c r="BE445" s="46"/>
      <c r="BF445" s="48">
        <v>0.3</v>
      </c>
      <c r="BG445" s="46"/>
      <c r="BH445" s="46"/>
      <c r="BI445" s="48">
        <v>0.3</v>
      </c>
      <c r="BJ445" s="48">
        <v>36.81</v>
      </c>
      <c r="BK445" s="48">
        <v>36.81</v>
      </c>
      <c r="BL445" s="48">
        <v>42.7</v>
      </c>
      <c r="BM445" s="46"/>
      <c r="BN445" s="46"/>
      <c r="BO445" s="48">
        <v>0.3</v>
      </c>
      <c r="BP445" s="48">
        <v>0.3</v>
      </c>
      <c r="BQ445" s="46"/>
      <c r="BR445" s="48">
        <v>11.79</v>
      </c>
      <c r="BS445" s="48">
        <v>37.85</v>
      </c>
      <c r="BT445" s="46"/>
      <c r="BU445" s="48">
        <v>0</v>
      </c>
      <c r="BV445" s="39">
        <v>623</v>
      </c>
      <c r="BW445" s="39">
        <f t="shared" si="36"/>
        <v>1</v>
      </c>
      <c r="BX445" s="39">
        <f>IF(COUNTIF($C$2:C445,C445)=1,1,0)</f>
        <v>0</v>
      </c>
      <c r="BY445" s="39">
        <f t="shared" si="37"/>
        <v>0</v>
      </c>
      <c r="BZ445" s="39" t="b">
        <f t="shared" si="38"/>
        <v>0</v>
      </c>
      <c r="CA445" s="39" t="b">
        <f t="array" ref="CA445">ISNUMBER(SEARCH("Touch Screen",$AI445))</f>
        <v>0</v>
      </c>
      <c r="CB445" s="39" t="b">
        <f t="array" ref="CB445">ISNUMBER(SEARCH("Occupancy Sensor",$AI445))</f>
        <v>0</v>
      </c>
      <c r="CC445" s="39" t="b">
        <f t="array" ref="CC445">ISNUMBER(SEARCH("Full Network Connectivity",$AI445))</f>
        <v>0</v>
      </c>
      <c r="CD445" s="49">
        <f t="shared" si="39"/>
        <v>36.813899999999997</v>
      </c>
      <c r="CE445" s="50">
        <f t="shared" si="41"/>
        <v>1.4</v>
      </c>
      <c r="CF445" s="39">
        <f t="shared" si="40"/>
        <v>1</v>
      </c>
      <c r="CG445" s="49">
        <f>IF($BW445=1,($Q445*'2. Monitor Criteria'!$C$4)+('2. Monitor Criteria'!$D$4*'1. Data'!$CE445)+'2. Monitor Criteria'!$C$6,IF('1. Data'!$BW445=2,($Q445*'2. Monitor Criteria'!$C$4)+('2. Monitor Criteria'!$D$4*'1. Data'!$CE445)+'2. Monitor Criteria'!$D$6,IF('1. Data'!$BW445=5,($Q445*'2. Monitor Criteria'!$C$4)+('2. Monitor Criteria'!$D$4*'1. Data'!$CE445)+'2. Monitor Criteria'!$F$6,($Q445*'2. Monitor Criteria'!$C$4)+('2. Monitor Criteria'!$D$4*'1. Data'!$CE445)+'2. Monitor Criteria'!$E$6)))</f>
        <v>34.538000000000004</v>
      </c>
      <c r="CH445" s="51">
        <f>CD445-('2. Monitor Criteria'!$D$4*CE445)</f>
        <v>31.227899999999998</v>
      </c>
      <c r="CI445" s="49">
        <f>IF($BY445=0,CH445,IF($BY445=1,CH445-('2. Monitor Criteria'!$B$10*'1. Data'!CG445),CH445-('2. Monitor Criteria'!$C$10*'1. Data'!CG445)))</f>
        <v>31.227899999999998</v>
      </c>
      <c r="CJ445" s="51">
        <f>IF($CA445=TRUE,CI445-(CG445*'2. Monitor Criteria'!$E$10),CI445)</f>
        <v>31.227899999999998</v>
      </c>
      <c r="CK445" s="51">
        <f>IF($BZ445=TRUE,CJ445-('1. Data'!CG445*'2. Monitor Criteria'!$D$10),CJ445)</f>
        <v>31.227899999999998</v>
      </c>
    </row>
    <row r="446" spans="1:89" s="39" customFormat="1" ht="15.75" customHeight="1" x14ac:dyDescent="0.2">
      <c r="A446" s="39">
        <v>624</v>
      </c>
      <c r="B446" s="46" t="s">
        <v>763</v>
      </c>
      <c r="C446" s="46" t="s">
        <v>774</v>
      </c>
      <c r="D446" s="47">
        <v>42552</v>
      </c>
      <c r="E446" s="46" t="s">
        <v>74</v>
      </c>
      <c r="F446" s="46" t="s">
        <v>110</v>
      </c>
      <c r="G446" s="46" t="s">
        <v>1307</v>
      </c>
      <c r="H446" s="46" t="s">
        <v>75</v>
      </c>
      <c r="I446" s="46" t="s">
        <v>88</v>
      </c>
      <c r="J446" s="46"/>
      <c r="K446" s="46" t="s">
        <v>77</v>
      </c>
      <c r="L446" s="46"/>
      <c r="M446" s="48">
        <v>3000</v>
      </c>
      <c r="N446" s="48">
        <v>9.4</v>
      </c>
      <c r="O446" s="48">
        <v>17.100000000000001</v>
      </c>
      <c r="P446" s="48">
        <v>19.5</v>
      </c>
      <c r="Q446" s="48">
        <v>162.47999999999999</v>
      </c>
      <c r="R446" s="48">
        <v>1.78</v>
      </c>
      <c r="S446" s="48">
        <v>1080</v>
      </c>
      <c r="T446" s="48">
        <v>1920</v>
      </c>
      <c r="U446" s="48">
        <v>2.1</v>
      </c>
      <c r="V446" s="48">
        <v>12762</v>
      </c>
      <c r="W446" s="48">
        <v>60</v>
      </c>
      <c r="X446" s="48">
        <v>0.3</v>
      </c>
      <c r="Y446" s="46" t="s">
        <v>78</v>
      </c>
      <c r="Z446" s="46" t="s">
        <v>83</v>
      </c>
      <c r="AA446" s="46"/>
      <c r="AB446" s="46"/>
      <c r="AC446" s="46" t="s">
        <v>81</v>
      </c>
      <c r="AD446" s="46" t="s">
        <v>80</v>
      </c>
      <c r="AE446" s="46" t="s">
        <v>113</v>
      </c>
      <c r="AF446" s="46"/>
      <c r="AG446" s="46" t="s">
        <v>83</v>
      </c>
      <c r="AH446" s="46"/>
      <c r="AI446" s="46" t="s">
        <v>83</v>
      </c>
      <c r="AJ446" s="46" t="s">
        <v>83</v>
      </c>
      <c r="AK446" s="46" t="s">
        <v>94</v>
      </c>
      <c r="AL446" s="46"/>
      <c r="AM446" s="46" t="s">
        <v>83</v>
      </c>
      <c r="AN446" s="46" t="s">
        <v>83</v>
      </c>
      <c r="AO446" s="46" t="s">
        <v>83</v>
      </c>
      <c r="AP446" s="46" t="s">
        <v>91</v>
      </c>
      <c r="AQ446" s="46"/>
      <c r="AR446" s="46" t="s">
        <v>81</v>
      </c>
      <c r="AS446" s="46" t="s">
        <v>86</v>
      </c>
      <c r="AT446" s="46"/>
      <c r="AU446" s="48">
        <v>1</v>
      </c>
      <c r="AV446" s="46" t="s">
        <v>81</v>
      </c>
      <c r="AW446" s="46" t="s">
        <v>81</v>
      </c>
      <c r="AX446" s="48">
        <v>250</v>
      </c>
      <c r="AY446" s="48">
        <v>257</v>
      </c>
      <c r="AZ446" s="48">
        <v>226</v>
      </c>
      <c r="BA446" s="48">
        <v>200.2</v>
      </c>
      <c r="BB446" s="46"/>
      <c r="BC446" s="46"/>
      <c r="BD446" s="48">
        <v>13.97</v>
      </c>
      <c r="BE446" s="46"/>
      <c r="BF446" s="48">
        <v>0.45</v>
      </c>
      <c r="BG446" s="46"/>
      <c r="BH446" s="46"/>
      <c r="BI446" s="48">
        <v>0.23</v>
      </c>
      <c r="BJ446" s="48">
        <v>45.39</v>
      </c>
      <c r="BK446" s="48">
        <v>45.39</v>
      </c>
      <c r="BL446" s="48">
        <v>46.33</v>
      </c>
      <c r="BM446" s="46"/>
      <c r="BN446" s="46"/>
      <c r="BO446" s="48">
        <v>0.24</v>
      </c>
      <c r="BP446" s="48">
        <v>0.45</v>
      </c>
      <c r="BQ446" s="46"/>
      <c r="BR446" s="48">
        <v>14.09</v>
      </c>
      <c r="BS446" s="48">
        <v>45.76</v>
      </c>
      <c r="BT446" s="46"/>
      <c r="BU446" s="48">
        <v>0</v>
      </c>
      <c r="BV446" s="39">
        <v>624</v>
      </c>
      <c r="BW446" s="39">
        <f t="shared" si="36"/>
        <v>1</v>
      </c>
      <c r="BX446" s="39">
        <f>IF(COUNTIF($C$2:C446,C446)=1,1,0)</f>
        <v>1</v>
      </c>
      <c r="BY446" s="39">
        <f t="shared" si="37"/>
        <v>0</v>
      </c>
      <c r="BZ446" s="39" t="b">
        <f t="shared" si="38"/>
        <v>0</v>
      </c>
      <c r="CA446" s="39" t="b">
        <f t="array" ref="CA446">ISNUMBER(SEARCH("Touch Screen",$AI446))</f>
        <v>0</v>
      </c>
      <c r="CB446" s="39" t="b">
        <f t="array" ref="CB446">ISNUMBER(SEARCH("Occupancy Sensor",$AI446))</f>
        <v>0</v>
      </c>
      <c r="CC446" s="39" t="b">
        <f t="array" ref="CC446">ISNUMBER(SEARCH("Full Network Connectivity",$AI446))</f>
        <v>0</v>
      </c>
      <c r="CD446" s="49">
        <f t="shared" si="39"/>
        <v>45.39432</v>
      </c>
      <c r="CE446" s="50">
        <f t="shared" si="41"/>
        <v>2.1</v>
      </c>
      <c r="CF446" s="39">
        <f t="shared" si="40"/>
        <v>1</v>
      </c>
      <c r="CG446" s="49">
        <f>IF($BW446=1,($Q446*'2. Monitor Criteria'!$C$4)+('2. Monitor Criteria'!$D$4*'1. Data'!$CE446)+'2. Monitor Criteria'!$C$6,IF('1. Data'!$BW446=2,($Q446*'2. Monitor Criteria'!$C$4)+('2. Monitor Criteria'!$D$4*'1. Data'!$CE446)+'2. Monitor Criteria'!$D$6,IF('1. Data'!$BW446=5,($Q446*'2. Monitor Criteria'!$C$4)+('2. Monitor Criteria'!$D$4*'1. Data'!$CE446)+'2. Monitor Criteria'!$F$6,($Q446*'2. Monitor Criteria'!$C$4)+('2. Monitor Criteria'!$D$4*'1. Data'!$CE446)+'2. Monitor Criteria'!$E$6)))</f>
        <v>37.144039999999997</v>
      </c>
      <c r="CH446" s="51">
        <f>CD446-('2. Monitor Criteria'!$D$4*CE446)</f>
        <v>37.015320000000003</v>
      </c>
      <c r="CI446" s="49">
        <f>IF($BY446=0,CH446,IF($BY446=1,CH446-('2. Monitor Criteria'!$B$10*'1. Data'!CG446),CH446-('2. Monitor Criteria'!$C$10*'1. Data'!CG446)))</f>
        <v>37.015320000000003</v>
      </c>
      <c r="CJ446" s="51">
        <f>IF($CA446=TRUE,CI446-(CG446*'2. Monitor Criteria'!$E$10),CI446)</f>
        <v>37.015320000000003</v>
      </c>
      <c r="CK446" s="51">
        <f>IF($BZ446=TRUE,CJ446-('1. Data'!CG446*'2. Monitor Criteria'!$D$10),CJ446)</f>
        <v>37.015320000000003</v>
      </c>
    </row>
    <row r="447" spans="1:89" s="39" customFormat="1" ht="15.75" customHeight="1" x14ac:dyDescent="0.2">
      <c r="A447" s="39">
        <v>625</v>
      </c>
      <c r="B447" s="46" t="s">
        <v>763</v>
      </c>
      <c r="C447" s="46" t="s">
        <v>775</v>
      </c>
      <c r="D447" s="47">
        <v>42552</v>
      </c>
      <c r="E447" s="46" t="s">
        <v>74</v>
      </c>
      <c r="F447" s="46" t="s">
        <v>110</v>
      </c>
      <c r="G447" s="46" t="s">
        <v>1307</v>
      </c>
      <c r="H447" s="46" t="s">
        <v>75</v>
      </c>
      <c r="I447" s="46" t="s">
        <v>88</v>
      </c>
      <c r="J447" s="46"/>
      <c r="K447" s="46" t="s">
        <v>77</v>
      </c>
      <c r="L447" s="46"/>
      <c r="M447" s="48">
        <v>600</v>
      </c>
      <c r="N447" s="48">
        <v>9.6</v>
      </c>
      <c r="O447" s="48">
        <v>17</v>
      </c>
      <c r="P447" s="48">
        <v>19.5</v>
      </c>
      <c r="Q447" s="48">
        <v>162.47999999999999</v>
      </c>
      <c r="R447" s="48">
        <v>1.78</v>
      </c>
      <c r="S447" s="48">
        <v>900</v>
      </c>
      <c r="T447" s="48">
        <v>1600</v>
      </c>
      <c r="U447" s="48">
        <v>1.4</v>
      </c>
      <c r="V447" s="48">
        <v>8863</v>
      </c>
      <c r="W447" s="48">
        <v>60</v>
      </c>
      <c r="X447" s="48">
        <v>0.3</v>
      </c>
      <c r="Y447" s="46" t="s">
        <v>83</v>
      </c>
      <c r="Z447" s="46" t="s">
        <v>83</v>
      </c>
      <c r="AA447" s="46"/>
      <c r="AB447" s="46"/>
      <c r="AC447" s="46" t="s">
        <v>81</v>
      </c>
      <c r="AD447" s="46" t="s">
        <v>80</v>
      </c>
      <c r="AE447" s="46" t="s">
        <v>195</v>
      </c>
      <c r="AF447" s="46"/>
      <c r="AG447" s="46" t="s">
        <v>83</v>
      </c>
      <c r="AH447" s="46"/>
      <c r="AI447" s="46" t="s">
        <v>83</v>
      </c>
      <c r="AJ447" s="46" t="s">
        <v>83</v>
      </c>
      <c r="AK447" s="46" t="s">
        <v>195</v>
      </c>
      <c r="AL447" s="46"/>
      <c r="AM447" s="46" t="s">
        <v>83</v>
      </c>
      <c r="AN447" s="46" t="s">
        <v>83</v>
      </c>
      <c r="AO447" s="46" t="s">
        <v>83</v>
      </c>
      <c r="AP447" s="46" t="s">
        <v>91</v>
      </c>
      <c r="AQ447" s="46"/>
      <c r="AR447" s="46" t="s">
        <v>81</v>
      </c>
      <c r="AS447" s="46" t="s">
        <v>86</v>
      </c>
      <c r="AT447" s="46"/>
      <c r="AU447" s="48">
        <v>1</v>
      </c>
      <c r="AV447" s="46" t="s">
        <v>81</v>
      </c>
      <c r="AW447" s="46" t="s">
        <v>81</v>
      </c>
      <c r="AX447" s="48">
        <v>300</v>
      </c>
      <c r="AY447" s="48">
        <v>283</v>
      </c>
      <c r="AZ447" s="48">
        <v>279</v>
      </c>
      <c r="BA447" s="48">
        <v>200.2</v>
      </c>
      <c r="BB447" s="46"/>
      <c r="BC447" s="46"/>
      <c r="BD447" s="48">
        <v>10.94</v>
      </c>
      <c r="BE447" s="46"/>
      <c r="BF447" s="48">
        <v>0.41</v>
      </c>
      <c r="BG447" s="46"/>
      <c r="BH447" s="46"/>
      <c r="BI447" s="48">
        <v>0.24</v>
      </c>
      <c r="BJ447" s="48">
        <v>35.880000000000003</v>
      </c>
      <c r="BK447" s="48">
        <v>35.880000000000003</v>
      </c>
      <c r="BL447" s="48">
        <v>42.4</v>
      </c>
      <c r="BM447" s="46"/>
      <c r="BN447" s="46"/>
      <c r="BO447" s="48">
        <v>0.28999999999999998</v>
      </c>
      <c r="BP447" s="48">
        <v>0.42</v>
      </c>
      <c r="BQ447" s="46"/>
      <c r="BR447" s="48">
        <v>11.25</v>
      </c>
      <c r="BS447" s="48">
        <v>36.880000000000003</v>
      </c>
      <c r="BT447" s="46"/>
      <c r="BU447" s="48">
        <v>0</v>
      </c>
      <c r="BV447" s="39">
        <v>625</v>
      </c>
      <c r="BW447" s="39">
        <f t="shared" si="36"/>
        <v>1</v>
      </c>
      <c r="BX447" s="39">
        <f>IF(COUNTIF($C$2:C447,C447)=1,1,0)</f>
        <v>1</v>
      </c>
      <c r="BY447" s="39">
        <f t="shared" si="37"/>
        <v>0</v>
      </c>
      <c r="BZ447" s="39" t="b">
        <f t="shared" si="38"/>
        <v>0</v>
      </c>
      <c r="CA447" s="39" t="b">
        <f t="array" ref="CA447">ISNUMBER(SEARCH("Touch Screen",$AI447))</f>
        <v>0</v>
      </c>
      <c r="CB447" s="39" t="b">
        <f t="array" ref="CB447">ISNUMBER(SEARCH("Occupancy Sensor",$AI447))</f>
        <v>0</v>
      </c>
      <c r="CC447" s="39" t="b">
        <f t="array" ref="CC447">ISNUMBER(SEARCH("Full Network Connectivity",$AI447))</f>
        <v>0</v>
      </c>
      <c r="CD447" s="49">
        <f t="shared" si="39"/>
        <v>35.876579999999997</v>
      </c>
      <c r="CE447" s="50">
        <f t="shared" si="41"/>
        <v>1.4</v>
      </c>
      <c r="CF447" s="39">
        <f t="shared" si="40"/>
        <v>1</v>
      </c>
      <c r="CG447" s="49">
        <f>IF($BW447=1,($Q447*'2. Monitor Criteria'!$C$4)+('2. Monitor Criteria'!$D$4*'1. Data'!$CE447)+'2. Monitor Criteria'!$C$6,IF('1. Data'!$BW447=2,($Q447*'2. Monitor Criteria'!$C$4)+('2. Monitor Criteria'!$D$4*'1. Data'!$CE447)+'2. Monitor Criteria'!$D$6,IF('1. Data'!$BW447=5,($Q447*'2. Monitor Criteria'!$C$4)+('2. Monitor Criteria'!$D$4*'1. Data'!$CE447)+'2. Monitor Criteria'!$F$6,($Q447*'2. Monitor Criteria'!$C$4)+('2. Monitor Criteria'!$D$4*'1. Data'!$CE447)+'2. Monitor Criteria'!$E$6)))</f>
        <v>34.351039999999998</v>
      </c>
      <c r="CH447" s="51">
        <f>CD447-('2. Monitor Criteria'!$D$4*CE447)</f>
        <v>30.290579999999999</v>
      </c>
      <c r="CI447" s="49">
        <f>IF($BY447=0,CH447,IF($BY447=1,CH447-('2. Monitor Criteria'!$B$10*'1. Data'!CG447),CH447-('2. Monitor Criteria'!$C$10*'1. Data'!CG447)))</f>
        <v>30.290579999999999</v>
      </c>
      <c r="CJ447" s="51">
        <f>IF($CA447=TRUE,CI447-(CG447*'2. Monitor Criteria'!$E$10),CI447)</f>
        <v>30.290579999999999</v>
      </c>
      <c r="CK447" s="51">
        <f>IF($BZ447=TRUE,CJ447-('1. Data'!CG447*'2. Monitor Criteria'!$D$10),CJ447)</f>
        <v>30.290579999999999</v>
      </c>
    </row>
    <row r="448" spans="1:89" s="39" customFormat="1" ht="15.75" customHeight="1" x14ac:dyDescent="0.2">
      <c r="A448" s="39">
        <v>626</v>
      </c>
      <c r="B448" s="46" t="s">
        <v>763</v>
      </c>
      <c r="C448" s="46" t="s">
        <v>776</v>
      </c>
      <c r="D448" s="47">
        <v>41085</v>
      </c>
      <c r="E448" s="46" t="s">
        <v>323</v>
      </c>
      <c r="F448" s="46" t="s">
        <v>103</v>
      </c>
      <c r="G448" s="46" t="s">
        <v>1307</v>
      </c>
      <c r="H448" s="46" t="s">
        <v>75</v>
      </c>
      <c r="I448" s="46" t="s">
        <v>88</v>
      </c>
      <c r="J448" s="46" t="s">
        <v>103</v>
      </c>
      <c r="K448" s="46" t="s">
        <v>77</v>
      </c>
      <c r="L448" s="46" t="s">
        <v>103</v>
      </c>
      <c r="M448" s="48">
        <v>1000</v>
      </c>
      <c r="N448" s="48">
        <v>11.7</v>
      </c>
      <c r="O448" s="48">
        <v>18.7</v>
      </c>
      <c r="P448" s="48">
        <v>22</v>
      </c>
      <c r="Q448" s="48">
        <v>219.04</v>
      </c>
      <c r="R448" s="48">
        <v>1.6</v>
      </c>
      <c r="S448" s="48">
        <v>1050</v>
      </c>
      <c r="T448" s="48">
        <v>1680</v>
      </c>
      <c r="U448" s="48">
        <v>1.7</v>
      </c>
      <c r="V448" s="48">
        <v>8053</v>
      </c>
      <c r="W448" s="48">
        <v>60</v>
      </c>
      <c r="X448" s="48">
        <v>33.5</v>
      </c>
      <c r="Y448" s="46" t="s">
        <v>78</v>
      </c>
      <c r="Z448" s="46" t="s">
        <v>83</v>
      </c>
      <c r="AA448" s="46"/>
      <c r="AB448" s="46"/>
      <c r="AC448" s="46" t="s">
        <v>81</v>
      </c>
      <c r="AD448" s="46" t="s">
        <v>80</v>
      </c>
      <c r="AE448" s="46" t="s">
        <v>113</v>
      </c>
      <c r="AF448" s="46" t="s">
        <v>103</v>
      </c>
      <c r="AG448" s="46" t="s">
        <v>99</v>
      </c>
      <c r="AH448" s="46" t="s">
        <v>103</v>
      </c>
      <c r="AI448" s="46" t="s">
        <v>99</v>
      </c>
      <c r="AJ448" s="46" t="s">
        <v>83</v>
      </c>
      <c r="AK448" s="46" t="s">
        <v>94</v>
      </c>
      <c r="AL448" s="46" t="s">
        <v>103</v>
      </c>
      <c r="AM448" s="46" t="s">
        <v>83</v>
      </c>
      <c r="AN448" s="46" t="s">
        <v>83</v>
      </c>
      <c r="AO448" s="46" t="s">
        <v>83</v>
      </c>
      <c r="AP448" s="46" t="s">
        <v>91</v>
      </c>
      <c r="AQ448" s="46" t="s">
        <v>103</v>
      </c>
      <c r="AR448" s="46" t="s">
        <v>81</v>
      </c>
      <c r="AS448" s="46" t="s">
        <v>86</v>
      </c>
      <c r="AT448" s="46" t="s">
        <v>103</v>
      </c>
      <c r="AU448" s="48">
        <v>0</v>
      </c>
      <c r="AV448" s="46" t="s">
        <v>81</v>
      </c>
      <c r="AW448" s="46" t="s">
        <v>81</v>
      </c>
      <c r="AX448" s="48">
        <v>300</v>
      </c>
      <c r="AY448" s="48">
        <v>295</v>
      </c>
      <c r="AZ448" s="48">
        <v>295</v>
      </c>
      <c r="BA448" s="48">
        <v>200</v>
      </c>
      <c r="BB448" s="46"/>
      <c r="BC448" s="46"/>
      <c r="BD448" s="48">
        <v>14.61</v>
      </c>
      <c r="BE448" s="46"/>
      <c r="BF448" s="48">
        <v>0.28000000000000003</v>
      </c>
      <c r="BG448" s="46"/>
      <c r="BH448" s="46"/>
      <c r="BI448" s="48">
        <v>0.23</v>
      </c>
      <c r="BJ448" s="48">
        <v>46.39</v>
      </c>
      <c r="BK448" s="48">
        <v>46.39</v>
      </c>
      <c r="BL448" s="48">
        <v>48.6</v>
      </c>
      <c r="BM448" s="46"/>
      <c r="BN448" s="46"/>
      <c r="BO448" s="48">
        <v>0.27</v>
      </c>
      <c r="BP448" s="48">
        <v>0.32</v>
      </c>
      <c r="BQ448" s="46"/>
      <c r="BR448" s="48">
        <v>15.03</v>
      </c>
      <c r="BS448" s="48">
        <v>47.9</v>
      </c>
      <c r="BT448" s="46"/>
      <c r="BU448" s="48">
        <v>0</v>
      </c>
      <c r="BV448" s="39">
        <v>626</v>
      </c>
      <c r="BW448" s="39">
        <f t="shared" si="36"/>
        <v>2</v>
      </c>
      <c r="BX448" s="39">
        <f>IF(COUNTIF($C$2:C448,C448)=1,1,0)</f>
        <v>1</v>
      </c>
      <c r="BY448" s="39">
        <f t="shared" si="37"/>
        <v>0</v>
      </c>
      <c r="BZ448" s="39" t="b">
        <f t="shared" si="38"/>
        <v>0</v>
      </c>
      <c r="CA448" s="39" t="b">
        <f t="array" ref="CA448">ISNUMBER(SEARCH("Touch Screen",$AI448))</f>
        <v>0</v>
      </c>
      <c r="CB448" s="39" t="b">
        <f t="array" ref="CB448">ISNUMBER(SEARCH("Occupancy Sensor",$AI448))</f>
        <v>0</v>
      </c>
      <c r="CC448" s="39" t="b">
        <f t="array" ref="CC448">ISNUMBER(SEARCH("Full Network Connectivity",$AI448))</f>
        <v>0</v>
      </c>
      <c r="CD448" s="49">
        <f t="shared" si="39"/>
        <v>46.388579999999997</v>
      </c>
      <c r="CE448" s="50">
        <f t="shared" si="41"/>
        <v>1.7</v>
      </c>
      <c r="CF448" s="39">
        <f t="shared" si="40"/>
        <v>2</v>
      </c>
      <c r="CG448" s="49">
        <f>IF($BW448=1,($Q448*'2. Monitor Criteria'!$C$4)+('2. Monitor Criteria'!$D$4*'1. Data'!$CE448)+'2. Monitor Criteria'!$C$6,IF('1. Data'!$BW448=2,($Q448*'2. Monitor Criteria'!$C$4)+('2. Monitor Criteria'!$D$4*'1. Data'!$CE448)+'2. Monitor Criteria'!$D$6,IF('1. Data'!$BW448=5,($Q448*'2. Monitor Criteria'!$C$4)+('2. Monitor Criteria'!$D$4*'1. Data'!$CE448)+'2. Monitor Criteria'!$F$6,($Q448*'2. Monitor Criteria'!$C$4)+('2. Monitor Criteria'!$D$4*'1. Data'!$CE448)+'2. Monitor Criteria'!$E$6)))</f>
        <v>43.734919999999995</v>
      </c>
      <c r="CH448" s="51">
        <f>CD448-('2. Monitor Criteria'!$D$4*CE448)</f>
        <v>39.605579999999996</v>
      </c>
      <c r="CI448" s="49">
        <f>IF($BY448=0,CH448,IF($BY448=1,CH448-('2. Monitor Criteria'!$B$10*'1. Data'!CG448),CH448-('2. Monitor Criteria'!$C$10*'1. Data'!CG448)))</f>
        <v>39.605579999999996</v>
      </c>
      <c r="CJ448" s="51">
        <f>IF($CA448=TRUE,CI448-(CG448*'2. Monitor Criteria'!$E$10),CI448)</f>
        <v>39.605579999999996</v>
      </c>
      <c r="CK448" s="51">
        <f>IF($BZ448=TRUE,CJ448-('1. Data'!CG448*'2. Monitor Criteria'!$D$10),CJ448)</f>
        <v>39.605579999999996</v>
      </c>
    </row>
    <row r="449" spans="1:89" s="39" customFormat="1" ht="15.75" customHeight="1" x14ac:dyDescent="0.2">
      <c r="A449" s="39">
        <v>627</v>
      </c>
      <c r="B449" s="46" t="s">
        <v>763</v>
      </c>
      <c r="C449" s="46" t="s">
        <v>777</v>
      </c>
      <c r="D449" s="47">
        <v>41085</v>
      </c>
      <c r="E449" s="46" t="s">
        <v>74</v>
      </c>
      <c r="F449" s="46" t="s">
        <v>103</v>
      </c>
      <c r="G449" s="46" t="s">
        <v>1307</v>
      </c>
      <c r="H449" s="46" t="s">
        <v>75</v>
      </c>
      <c r="I449" s="46" t="s">
        <v>88</v>
      </c>
      <c r="J449" s="46" t="s">
        <v>103</v>
      </c>
      <c r="K449" s="46" t="s">
        <v>77</v>
      </c>
      <c r="L449" s="46" t="s">
        <v>103</v>
      </c>
      <c r="M449" s="48">
        <v>1000</v>
      </c>
      <c r="N449" s="48">
        <v>11.7</v>
      </c>
      <c r="O449" s="48">
        <v>18.7</v>
      </c>
      <c r="P449" s="48">
        <v>22</v>
      </c>
      <c r="Q449" s="48">
        <v>219.04</v>
      </c>
      <c r="R449" s="48">
        <v>1.6</v>
      </c>
      <c r="S449" s="48">
        <v>1050</v>
      </c>
      <c r="T449" s="48">
        <v>1680</v>
      </c>
      <c r="U449" s="48">
        <v>1.7</v>
      </c>
      <c r="V449" s="48">
        <v>8053</v>
      </c>
      <c r="W449" s="48">
        <v>60</v>
      </c>
      <c r="X449" s="48">
        <v>33.5</v>
      </c>
      <c r="Y449" s="46" t="s">
        <v>78</v>
      </c>
      <c r="Z449" s="46" t="s">
        <v>83</v>
      </c>
      <c r="AA449" s="46"/>
      <c r="AB449" s="46"/>
      <c r="AC449" s="46" t="s">
        <v>81</v>
      </c>
      <c r="AD449" s="46" t="s">
        <v>80</v>
      </c>
      <c r="AE449" s="46" t="s">
        <v>113</v>
      </c>
      <c r="AF449" s="46" t="s">
        <v>103</v>
      </c>
      <c r="AG449" s="46" t="s">
        <v>99</v>
      </c>
      <c r="AH449" s="46" t="s">
        <v>103</v>
      </c>
      <c r="AI449" s="46" t="s">
        <v>99</v>
      </c>
      <c r="AJ449" s="46" t="s">
        <v>83</v>
      </c>
      <c r="AK449" s="46" t="s">
        <v>84</v>
      </c>
      <c r="AL449" s="46" t="s">
        <v>103</v>
      </c>
      <c r="AM449" s="46" t="s">
        <v>83</v>
      </c>
      <c r="AN449" s="46" t="s">
        <v>83</v>
      </c>
      <c r="AO449" s="46" t="s">
        <v>83</v>
      </c>
      <c r="AP449" s="46" t="s">
        <v>91</v>
      </c>
      <c r="AQ449" s="46" t="s">
        <v>103</v>
      </c>
      <c r="AR449" s="46" t="s">
        <v>81</v>
      </c>
      <c r="AS449" s="46" t="s">
        <v>86</v>
      </c>
      <c r="AT449" s="46" t="s">
        <v>103</v>
      </c>
      <c r="AU449" s="48">
        <v>0</v>
      </c>
      <c r="AV449" s="46" t="s">
        <v>81</v>
      </c>
      <c r="AW449" s="46" t="s">
        <v>81</v>
      </c>
      <c r="AX449" s="48">
        <v>300</v>
      </c>
      <c r="AY449" s="48">
        <v>299</v>
      </c>
      <c r="AZ449" s="48">
        <v>252.7</v>
      </c>
      <c r="BA449" s="48">
        <v>200</v>
      </c>
      <c r="BB449" s="46"/>
      <c r="BC449" s="46"/>
      <c r="BD449" s="48">
        <v>13.58</v>
      </c>
      <c r="BE449" s="46"/>
      <c r="BF449" s="48">
        <v>0.27</v>
      </c>
      <c r="BG449" s="46"/>
      <c r="BH449" s="46"/>
      <c r="BI449" s="48">
        <v>0.22</v>
      </c>
      <c r="BJ449" s="48">
        <v>43.17</v>
      </c>
      <c r="BK449" s="48">
        <v>43.17</v>
      </c>
      <c r="BL449" s="48">
        <v>48.6</v>
      </c>
      <c r="BM449" s="46"/>
      <c r="BN449" s="46"/>
      <c r="BO449" s="48">
        <v>0.26</v>
      </c>
      <c r="BP449" s="48">
        <v>0.32</v>
      </c>
      <c r="BQ449" s="46"/>
      <c r="BR449" s="48">
        <v>13.71</v>
      </c>
      <c r="BS449" s="48">
        <v>43.85</v>
      </c>
      <c r="BT449" s="46"/>
      <c r="BU449" s="48">
        <v>0</v>
      </c>
      <c r="BV449" s="39">
        <v>627</v>
      </c>
      <c r="BW449" s="39">
        <f t="shared" si="36"/>
        <v>2</v>
      </c>
      <c r="BX449" s="39">
        <f>IF(COUNTIF($C$2:C449,C449)=1,1,0)</f>
        <v>1</v>
      </c>
      <c r="BY449" s="39">
        <f t="shared" si="37"/>
        <v>0</v>
      </c>
      <c r="BZ449" s="39" t="b">
        <f t="shared" si="38"/>
        <v>0</v>
      </c>
      <c r="CA449" s="39" t="b">
        <f t="array" ref="CA449">ISNUMBER(SEARCH("Touch Screen",$AI449))</f>
        <v>0</v>
      </c>
      <c r="CB449" s="39" t="b">
        <f t="array" ref="CB449">ISNUMBER(SEARCH("Occupancy Sensor",$AI449))</f>
        <v>0</v>
      </c>
      <c r="CC449" s="39" t="b">
        <f t="array" ref="CC449">ISNUMBER(SEARCH("Full Network Connectivity",$AI449))</f>
        <v>0</v>
      </c>
      <c r="CD449" s="49">
        <f t="shared" si="39"/>
        <v>43.173660000000005</v>
      </c>
      <c r="CE449" s="50">
        <f t="shared" si="41"/>
        <v>1.7</v>
      </c>
      <c r="CF449" s="39">
        <f t="shared" si="40"/>
        <v>2</v>
      </c>
      <c r="CG449" s="49">
        <f>IF($BW449=1,($Q449*'2. Monitor Criteria'!$C$4)+('2. Monitor Criteria'!$D$4*'1. Data'!$CE449)+'2. Monitor Criteria'!$C$6,IF('1. Data'!$BW449=2,($Q449*'2. Monitor Criteria'!$C$4)+('2. Monitor Criteria'!$D$4*'1. Data'!$CE449)+'2. Monitor Criteria'!$D$6,IF('1. Data'!$BW449=5,($Q449*'2. Monitor Criteria'!$C$4)+('2. Monitor Criteria'!$D$4*'1. Data'!$CE449)+'2. Monitor Criteria'!$F$6,($Q449*'2. Monitor Criteria'!$C$4)+('2. Monitor Criteria'!$D$4*'1. Data'!$CE449)+'2. Monitor Criteria'!$E$6)))</f>
        <v>43.734919999999995</v>
      </c>
      <c r="CH449" s="51">
        <f>CD449-('2. Monitor Criteria'!$D$4*CE449)</f>
        <v>36.390660000000004</v>
      </c>
      <c r="CI449" s="49">
        <f>IF($BY449=0,CH449,IF($BY449=1,CH449-('2. Monitor Criteria'!$B$10*'1. Data'!CG449),CH449-('2. Monitor Criteria'!$C$10*'1. Data'!CG449)))</f>
        <v>36.390660000000004</v>
      </c>
      <c r="CJ449" s="51">
        <f>IF($CA449=TRUE,CI449-(CG449*'2. Monitor Criteria'!$E$10),CI449)</f>
        <v>36.390660000000004</v>
      </c>
      <c r="CK449" s="51">
        <f>IF($BZ449=TRUE,CJ449-('1. Data'!CG449*'2. Monitor Criteria'!$D$10),CJ449)</f>
        <v>36.390660000000004</v>
      </c>
    </row>
    <row r="450" spans="1:89" s="39" customFormat="1" ht="15.75" customHeight="1" x14ac:dyDescent="0.2">
      <c r="A450" s="39">
        <v>628</v>
      </c>
      <c r="B450" s="46" t="s">
        <v>763</v>
      </c>
      <c r="C450" s="46" t="s">
        <v>778</v>
      </c>
      <c r="D450" s="47">
        <v>42313</v>
      </c>
      <c r="E450" s="46" t="s">
        <v>74</v>
      </c>
      <c r="F450" s="46" t="s">
        <v>103</v>
      </c>
      <c r="G450" s="46" t="s">
        <v>1307</v>
      </c>
      <c r="H450" s="46" t="s">
        <v>75</v>
      </c>
      <c r="I450" s="46" t="s">
        <v>88</v>
      </c>
      <c r="J450" s="46" t="s">
        <v>103</v>
      </c>
      <c r="K450" s="46" t="s">
        <v>77</v>
      </c>
      <c r="L450" s="46" t="s">
        <v>103</v>
      </c>
      <c r="M450" s="48">
        <v>1000</v>
      </c>
      <c r="N450" s="48">
        <v>10.6</v>
      </c>
      <c r="O450" s="48">
        <v>18.8</v>
      </c>
      <c r="P450" s="48">
        <v>21.5</v>
      </c>
      <c r="Q450" s="48">
        <v>198.08</v>
      </c>
      <c r="R450" s="48">
        <v>1.78</v>
      </c>
      <c r="S450" s="48">
        <v>1080</v>
      </c>
      <c r="T450" s="48">
        <v>1920</v>
      </c>
      <c r="U450" s="48">
        <v>2</v>
      </c>
      <c r="V450" s="48">
        <v>10471</v>
      </c>
      <c r="W450" s="48">
        <v>60</v>
      </c>
      <c r="X450" s="48">
        <v>33.1</v>
      </c>
      <c r="Y450" s="46" t="s">
        <v>78</v>
      </c>
      <c r="Z450" s="46" t="s">
        <v>83</v>
      </c>
      <c r="AA450" s="46"/>
      <c r="AB450" s="46"/>
      <c r="AC450" s="46" t="s">
        <v>81</v>
      </c>
      <c r="AD450" s="46" t="s">
        <v>80</v>
      </c>
      <c r="AE450" s="46" t="s">
        <v>113</v>
      </c>
      <c r="AF450" s="46" t="s">
        <v>103</v>
      </c>
      <c r="AG450" s="46" t="s">
        <v>99</v>
      </c>
      <c r="AH450" s="46" t="s">
        <v>103</v>
      </c>
      <c r="AI450" s="46" t="s">
        <v>99</v>
      </c>
      <c r="AJ450" s="46" t="s">
        <v>83</v>
      </c>
      <c r="AK450" s="46" t="s">
        <v>94</v>
      </c>
      <c r="AL450" s="46" t="s">
        <v>103</v>
      </c>
      <c r="AM450" s="46" t="s">
        <v>83</v>
      </c>
      <c r="AN450" s="46" t="s">
        <v>83</v>
      </c>
      <c r="AO450" s="46" t="s">
        <v>83</v>
      </c>
      <c r="AP450" s="46" t="s">
        <v>91</v>
      </c>
      <c r="AQ450" s="46" t="s">
        <v>103</v>
      </c>
      <c r="AR450" s="46" t="s">
        <v>81</v>
      </c>
      <c r="AS450" s="46" t="s">
        <v>86</v>
      </c>
      <c r="AT450" s="46" t="s">
        <v>103</v>
      </c>
      <c r="AU450" s="48">
        <v>0</v>
      </c>
      <c r="AV450" s="46" t="s">
        <v>81</v>
      </c>
      <c r="AW450" s="46" t="s">
        <v>81</v>
      </c>
      <c r="AX450" s="48">
        <v>300</v>
      </c>
      <c r="AY450" s="48">
        <v>381.7</v>
      </c>
      <c r="AZ450" s="48">
        <v>275.2</v>
      </c>
      <c r="BA450" s="48">
        <v>200</v>
      </c>
      <c r="BB450" s="46"/>
      <c r="BC450" s="46"/>
      <c r="BD450" s="48">
        <v>15.08</v>
      </c>
      <c r="BE450" s="46"/>
      <c r="BF450" s="48">
        <v>0.4</v>
      </c>
      <c r="BG450" s="46"/>
      <c r="BH450" s="46"/>
      <c r="BI450" s="48">
        <v>0.12</v>
      </c>
      <c r="BJ450" s="48">
        <v>48.5</v>
      </c>
      <c r="BK450" s="48">
        <v>48.5</v>
      </c>
      <c r="BL450" s="48">
        <v>50.6</v>
      </c>
      <c r="BM450" s="46"/>
      <c r="BN450" s="46"/>
      <c r="BO450" s="48">
        <v>0.19</v>
      </c>
      <c r="BP450" s="48">
        <v>0.45</v>
      </c>
      <c r="BQ450" s="46"/>
      <c r="BR450" s="48">
        <v>14.11</v>
      </c>
      <c r="BS450" s="48">
        <v>45.83</v>
      </c>
      <c r="BT450" s="46"/>
      <c r="BU450" s="48">
        <v>0</v>
      </c>
      <c r="BV450" s="39">
        <v>628</v>
      </c>
      <c r="BW450" s="39">
        <f t="shared" ref="BW450:BW513" si="42">IF(Q450&lt;171,1,IF(Q450&lt;226,2,IF(Q450&lt;266,3,IF(Q450&lt;385,4,5))))</f>
        <v>2</v>
      </c>
      <c r="BX450" s="39">
        <f>IF(COUNTIF($C$2:C450,C450)=1,1,0)</f>
        <v>1</v>
      </c>
      <c r="BY450" s="39">
        <f t="shared" ref="BY450:BY513" si="43">IF(Z450="EPD I (32.9% CIE LUV/99% sRGB area or greater)",1,IF(Z450="EPD II (38.4 CIE LUV/99% Adobe RGB area or greater)",2,0))</f>
        <v>0</v>
      </c>
      <c r="BZ450" s="39" t="b">
        <f t="shared" ref="BZ450:BZ513" si="44">ISNUMBER(SEARCH("Automatic Brightness Control",AI450))</f>
        <v>0</v>
      </c>
      <c r="CA450" s="39" t="b">
        <f t="array" ref="CA450">ISNUMBER(SEARCH("Touch Screen",$AI450))</f>
        <v>0</v>
      </c>
      <c r="CB450" s="39" t="b">
        <f t="array" ref="CB450">ISNUMBER(SEARCH("Occupancy Sensor",$AI450))</f>
        <v>0</v>
      </c>
      <c r="CC450" s="39" t="b">
        <f t="array" ref="CC450">ISNUMBER(SEARCH("Full Network Connectivity",$AI450))</f>
        <v>0</v>
      </c>
      <c r="CD450" s="49">
        <f t="shared" ref="CD450:CD513" si="45">8.76*((0.65*BF450)+(0.35*BD450))</f>
        <v>48.512879999999996</v>
      </c>
      <c r="CE450" s="50">
        <f t="shared" si="41"/>
        <v>2</v>
      </c>
      <c r="CF450" s="39">
        <f t="shared" ref="CF450:CF513" si="46">IF(AND(U450&lt;=5, P450&lt;20),1,IF(AND(U450&lt;=5,P450&lt;23),2,IF(AND(U450&lt;=5,P450&lt;25),3,IF(AND(U450&lt;=5,P450&lt;30),4,IF(U450&lt;=5,5,IF(AND(U450&gt;5,P450&lt;20),6,IF(AND(U450&gt;5,P450&lt;23),7,IF(AND(U450&gt;5,P450&lt;25),8,IF(AND(U450&gt;5,P450&lt;30),9,10)))))))))</f>
        <v>2</v>
      </c>
      <c r="CG450" s="49">
        <f>IF($BW450=1,($Q450*'2. Monitor Criteria'!$C$4)+('2. Monitor Criteria'!$D$4*'1. Data'!$CE450)+'2. Monitor Criteria'!$C$6,IF('1. Data'!$BW450=2,($Q450*'2. Monitor Criteria'!$C$4)+('2. Monitor Criteria'!$D$4*'1. Data'!$CE450)+'2. Monitor Criteria'!$D$6,IF('1. Data'!$BW450=5,($Q450*'2. Monitor Criteria'!$C$4)+('2. Monitor Criteria'!$D$4*'1. Data'!$CE450)+'2. Monitor Criteria'!$F$6,($Q450*'2. Monitor Criteria'!$C$4)+('2. Monitor Criteria'!$D$4*'1. Data'!$CE450)+'2. Monitor Criteria'!$E$6)))</f>
        <v>42.353839999999998</v>
      </c>
      <c r="CH450" s="51">
        <f>CD450-('2. Monitor Criteria'!$D$4*CE450)</f>
        <v>40.532879999999992</v>
      </c>
      <c r="CI450" s="49">
        <f>IF($BY450=0,CH450,IF($BY450=1,CH450-('2. Monitor Criteria'!$B$10*'1. Data'!CG450),CH450-('2. Monitor Criteria'!$C$10*'1. Data'!CG450)))</f>
        <v>40.532879999999992</v>
      </c>
      <c r="CJ450" s="51">
        <f>IF($CA450=TRUE,CI450-(CG450*'2. Monitor Criteria'!$E$10),CI450)</f>
        <v>40.532879999999992</v>
      </c>
      <c r="CK450" s="51">
        <f>IF($BZ450=TRUE,CJ450-('1. Data'!CG450*'2. Monitor Criteria'!$D$10),CJ450)</f>
        <v>40.532879999999992</v>
      </c>
    </row>
    <row r="451" spans="1:89" s="39" customFormat="1" ht="15.75" customHeight="1" x14ac:dyDescent="0.2">
      <c r="A451" s="39">
        <v>629</v>
      </c>
      <c r="B451" s="46" t="s">
        <v>763</v>
      </c>
      <c r="C451" s="46" t="s">
        <v>779</v>
      </c>
      <c r="D451" s="47">
        <v>42658</v>
      </c>
      <c r="E451" s="46" t="s">
        <v>74</v>
      </c>
      <c r="F451" s="46"/>
      <c r="G451" s="46" t="s">
        <v>1307</v>
      </c>
      <c r="H451" s="46" t="s">
        <v>75</v>
      </c>
      <c r="I451" s="46" t="s">
        <v>88</v>
      </c>
      <c r="J451" s="46"/>
      <c r="K451" s="46" t="s">
        <v>77</v>
      </c>
      <c r="L451" s="46"/>
      <c r="M451" s="48">
        <v>1000</v>
      </c>
      <c r="N451" s="48">
        <v>10.5</v>
      </c>
      <c r="O451" s="48">
        <v>18.7</v>
      </c>
      <c r="P451" s="48">
        <v>21.5</v>
      </c>
      <c r="Q451" s="48">
        <v>197.52</v>
      </c>
      <c r="R451" s="48">
        <v>1.78</v>
      </c>
      <c r="S451" s="48">
        <v>1080</v>
      </c>
      <c r="T451" s="48">
        <v>1920</v>
      </c>
      <c r="U451" s="48">
        <v>2.1</v>
      </c>
      <c r="V451" s="48">
        <v>10498</v>
      </c>
      <c r="W451" s="48">
        <v>60</v>
      </c>
      <c r="X451" s="48">
        <v>0.3</v>
      </c>
      <c r="Y451" s="46" t="s">
        <v>83</v>
      </c>
      <c r="Z451" s="46" t="s">
        <v>83</v>
      </c>
      <c r="AA451" s="46"/>
      <c r="AB451" s="46"/>
      <c r="AC451" s="46" t="s">
        <v>81</v>
      </c>
      <c r="AD451" s="46" t="s">
        <v>81</v>
      </c>
      <c r="AE451" s="46" t="s">
        <v>105</v>
      </c>
      <c r="AF451" s="46"/>
      <c r="AG451" s="46" t="s">
        <v>83</v>
      </c>
      <c r="AH451" s="46"/>
      <c r="AI451" s="46" t="s">
        <v>83</v>
      </c>
      <c r="AJ451" s="46" t="s">
        <v>83</v>
      </c>
      <c r="AK451" s="46" t="s">
        <v>90</v>
      </c>
      <c r="AL451" s="46"/>
      <c r="AM451" s="46" t="s">
        <v>83</v>
      </c>
      <c r="AN451" s="46" t="s">
        <v>83</v>
      </c>
      <c r="AO451" s="46" t="s">
        <v>83</v>
      </c>
      <c r="AP451" s="46" t="s">
        <v>91</v>
      </c>
      <c r="AQ451" s="46" t="s">
        <v>83</v>
      </c>
      <c r="AR451" s="46" t="s">
        <v>81</v>
      </c>
      <c r="AS451" s="46" t="s">
        <v>86</v>
      </c>
      <c r="AT451" s="46"/>
      <c r="AU451" s="48">
        <v>5</v>
      </c>
      <c r="AV451" s="46" t="s">
        <v>81</v>
      </c>
      <c r="AW451" s="46" t="s">
        <v>81</v>
      </c>
      <c r="AX451" s="48">
        <v>250</v>
      </c>
      <c r="AY451" s="48">
        <v>248.1</v>
      </c>
      <c r="AZ451" s="48">
        <v>236</v>
      </c>
      <c r="BA451" s="48">
        <v>200</v>
      </c>
      <c r="BB451" s="46"/>
      <c r="BC451" s="46"/>
      <c r="BD451" s="48">
        <v>15.3</v>
      </c>
      <c r="BE451" s="46"/>
      <c r="BF451" s="48">
        <v>0.2</v>
      </c>
      <c r="BG451" s="48">
        <v>0</v>
      </c>
      <c r="BH451" s="46"/>
      <c r="BI451" s="48">
        <v>0.15</v>
      </c>
      <c r="BJ451" s="48">
        <v>48.05</v>
      </c>
      <c r="BK451" s="48">
        <v>48.05</v>
      </c>
      <c r="BL451" s="48">
        <v>50.6</v>
      </c>
      <c r="BM451" s="46"/>
      <c r="BN451" s="46"/>
      <c r="BO451" s="48">
        <v>0.18</v>
      </c>
      <c r="BP451" s="48">
        <v>0.24</v>
      </c>
      <c r="BQ451" s="48">
        <v>0</v>
      </c>
      <c r="BR451" s="48">
        <v>15.53</v>
      </c>
      <c r="BS451" s="48">
        <v>48.98</v>
      </c>
      <c r="BT451" s="46"/>
      <c r="BU451" s="48">
        <v>0</v>
      </c>
      <c r="BV451" s="39">
        <v>629</v>
      </c>
      <c r="BW451" s="39">
        <f t="shared" si="42"/>
        <v>2</v>
      </c>
      <c r="BX451" s="39">
        <f>IF(COUNTIF($C$2:C451,C451)=1,1,0)</f>
        <v>1</v>
      </c>
      <c r="BY451" s="39">
        <f t="shared" si="43"/>
        <v>0</v>
      </c>
      <c r="BZ451" s="39" t="b">
        <f t="shared" si="44"/>
        <v>0</v>
      </c>
      <c r="CA451" s="39" t="b">
        <f t="array" ref="CA451">ISNUMBER(SEARCH("Touch Screen",$AI451))</f>
        <v>0</v>
      </c>
      <c r="CB451" s="39" t="b">
        <f t="array" ref="CB451">ISNUMBER(SEARCH("Occupancy Sensor",$AI451))</f>
        <v>0</v>
      </c>
      <c r="CC451" s="39" t="b">
        <f t="array" ref="CC451">ISNUMBER(SEARCH("Full Network Connectivity",$AI451))</f>
        <v>0</v>
      </c>
      <c r="CD451" s="49">
        <f t="shared" si="45"/>
        <v>48.048599999999993</v>
      </c>
      <c r="CE451" s="50">
        <f t="shared" ref="CE451:CE514" si="47">U451</f>
        <v>2.1</v>
      </c>
      <c r="CF451" s="39">
        <f t="shared" si="46"/>
        <v>2</v>
      </c>
      <c r="CG451" s="49">
        <f>IF($BW451=1,($Q451*'2. Monitor Criteria'!$C$4)+('2. Monitor Criteria'!$D$4*'1. Data'!$CE451)+'2. Monitor Criteria'!$C$6,IF('1. Data'!$BW451=2,($Q451*'2. Monitor Criteria'!$C$4)+('2. Monitor Criteria'!$D$4*'1. Data'!$CE451)+'2. Monitor Criteria'!$D$6,IF('1. Data'!$BW451=5,($Q451*'2. Monitor Criteria'!$C$4)+('2. Monitor Criteria'!$D$4*'1. Data'!$CE451)+'2. Monitor Criteria'!$F$6,($Q451*'2. Monitor Criteria'!$C$4)+('2. Monitor Criteria'!$D$4*'1. Data'!$CE451)+'2. Monitor Criteria'!$E$6)))</f>
        <v>42.683959999999999</v>
      </c>
      <c r="CH451" s="51">
        <f>CD451-('2. Monitor Criteria'!$D$4*CE451)</f>
        <v>39.669599999999988</v>
      </c>
      <c r="CI451" s="49">
        <f>IF($BY451=0,CH451,IF($BY451=1,CH451-('2. Monitor Criteria'!$B$10*'1. Data'!CG451),CH451-('2. Monitor Criteria'!$C$10*'1. Data'!CG451)))</f>
        <v>39.669599999999988</v>
      </c>
      <c r="CJ451" s="51">
        <f>IF($CA451=TRUE,CI451-(CG451*'2. Monitor Criteria'!$E$10),CI451)</f>
        <v>39.669599999999988</v>
      </c>
      <c r="CK451" s="51">
        <f>IF($BZ451=TRUE,CJ451-('1. Data'!CG451*'2. Monitor Criteria'!$D$10),CJ451)</f>
        <v>39.669599999999988</v>
      </c>
    </row>
    <row r="452" spans="1:89" s="39" customFormat="1" ht="15.75" customHeight="1" x14ac:dyDescent="0.2">
      <c r="A452" s="39">
        <v>630</v>
      </c>
      <c r="B452" s="46" t="s">
        <v>763</v>
      </c>
      <c r="C452" s="46" t="s">
        <v>780</v>
      </c>
      <c r="D452" s="47">
        <v>42704</v>
      </c>
      <c r="E452" s="46" t="s">
        <v>74</v>
      </c>
      <c r="F452" s="46" t="s">
        <v>103</v>
      </c>
      <c r="G452" s="46" t="s">
        <v>1307</v>
      </c>
      <c r="H452" s="46" t="s">
        <v>75</v>
      </c>
      <c r="I452" s="46" t="s">
        <v>76</v>
      </c>
      <c r="J452" s="46" t="s">
        <v>103</v>
      </c>
      <c r="K452" s="46" t="s">
        <v>77</v>
      </c>
      <c r="L452" s="46" t="s">
        <v>103</v>
      </c>
      <c r="M452" s="48">
        <v>1000</v>
      </c>
      <c r="N452" s="48">
        <v>10.6</v>
      </c>
      <c r="O452" s="48">
        <v>18.8</v>
      </c>
      <c r="P452" s="48">
        <v>21.5</v>
      </c>
      <c r="Q452" s="48">
        <v>198.08</v>
      </c>
      <c r="R452" s="48">
        <v>1.78</v>
      </c>
      <c r="S452" s="48">
        <v>1080</v>
      </c>
      <c r="T452" s="48">
        <v>1920</v>
      </c>
      <c r="U452" s="48">
        <v>2.1</v>
      </c>
      <c r="V452" s="48">
        <v>10469</v>
      </c>
      <c r="W452" s="48">
        <v>60</v>
      </c>
      <c r="X452" s="48">
        <v>34.5</v>
      </c>
      <c r="Y452" s="46" t="s">
        <v>78</v>
      </c>
      <c r="Z452" s="46" t="s">
        <v>83</v>
      </c>
      <c r="AA452" s="46"/>
      <c r="AB452" s="46"/>
      <c r="AC452" s="46" t="s">
        <v>81</v>
      </c>
      <c r="AD452" s="46" t="s">
        <v>80</v>
      </c>
      <c r="AE452" s="46" t="s">
        <v>105</v>
      </c>
      <c r="AF452" s="46" t="s">
        <v>103</v>
      </c>
      <c r="AG452" s="46" t="s">
        <v>99</v>
      </c>
      <c r="AH452" s="46" t="s">
        <v>103</v>
      </c>
      <c r="AI452" s="46" t="s">
        <v>99</v>
      </c>
      <c r="AJ452" s="46" t="s">
        <v>83</v>
      </c>
      <c r="AK452" s="46" t="s">
        <v>90</v>
      </c>
      <c r="AL452" s="46" t="s">
        <v>103</v>
      </c>
      <c r="AM452" s="46" t="s">
        <v>83</v>
      </c>
      <c r="AN452" s="46" t="s">
        <v>83</v>
      </c>
      <c r="AO452" s="46" t="s">
        <v>83</v>
      </c>
      <c r="AP452" s="46" t="s">
        <v>91</v>
      </c>
      <c r="AQ452" s="46" t="s">
        <v>103</v>
      </c>
      <c r="AR452" s="46" t="s">
        <v>81</v>
      </c>
      <c r="AS452" s="46" t="s">
        <v>86</v>
      </c>
      <c r="AT452" s="46" t="s">
        <v>103</v>
      </c>
      <c r="AU452" s="48">
        <v>0</v>
      </c>
      <c r="AV452" s="46" t="s">
        <v>81</v>
      </c>
      <c r="AW452" s="46" t="s">
        <v>81</v>
      </c>
      <c r="AX452" s="48">
        <v>250</v>
      </c>
      <c r="AY452" s="48">
        <v>256.3</v>
      </c>
      <c r="AZ452" s="48">
        <v>252.9</v>
      </c>
      <c r="BA452" s="48">
        <v>200</v>
      </c>
      <c r="BB452" s="46"/>
      <c r="BC452" s="46"/>
      <c r="BD452" s="48">
        <v>14.34</v>
      </c>
      <c r="BE452" s="46"/>
      <c r="BF452" s="48">
        <v>0.14000000000000001</v>
      </c>
      <c r="BG452" s="46"/>
      <c r="BH452" s="46"/>
      <c r="BI452" s="48">
        <v>0.14000000000000001</v>
      </c>
      <c r="BJ452" s="48">
        <v>44.76</v>
      </c>
      <c r="BK452" s="48">
        <v>44.76</v>
      </c>
      <c r="BL452" s="48">
        <v>50.6</v>
      </c>
      <c r="BM452" s="46"/>
      <c r="BN452" s="46"/>
      <c r="BO452" s="48">
        <v>0.17</v>
      </c>
      <c r="BP452" s="48">
        <v>0.19</v>
      </c>
      <c r="BQ452" s="46"/>
      <c r="BR452" s="48">
        <v>14.38</v>
      </c>
      <c r="BS452" s="48">
        <v>45.17</v>
      </c>
      <c r="BT452" s="46"/>
      <c r="BU452" s="48">
        <v>0</v>
      </c>
      <c r="BV452" s="39">
        <v>630</v>
      </c>
      <c r="BW452" s="39">
        <f t="shared" si="42"/>
        <v>2</v>
      </c>
      <c r="BX452" s="39">
        <f>IF(COUNTIF($C$2:C452,C452)=1,1,0)</f>
        <v>1</v>
      </c>
      <c r="BY452" s="39">
        <f t="shared" si="43"/>
        <v>0</v>
      </c>
      <c r="BZ452" s="39" t="b">
        <f t="shared" si="44"/>
        <v>0</v>
      </c>
      <c r="CA452" s="39" t="b">
        <f t="array" ref="CA452">ISNUMBER(SEARCH("Touch Screen",$AI452))</f>
        <v>0</v>
      </c>
      <c r="CB452" s="39" t="b">
        <f t="array" ref="CB452">ISNUMBER(SEARCH("Occupancy Sensor",$AI452))</f>
        <v>0</v>
      </c>
      <c r="CC452" s="39" t="b">
        <f t="array" ref="CC452">ISNUMBER(SEARCH("Full Network Connectivity",$AI452))</f>
        <v>0</v>
      </c>
      <c r="CD452" s="49">
        <f t="shared" si="45"/>
        <v>44.763599999999997</v>
      </c>
      <c r="CE452" s="50">
        <f t="shared" si="47"/>
        <v>2.1</v>
      </c>
      <c r="CF452" s="39">
        <f t="shared" si="46"/>
        <v>2</v>
      </c>
      <c r="CG452" s="49">
        <f>IF($BW452=1,($Q452*'2. Monitor Criteria'!$C$4)+('2. Monitor Criteria'!$D$4*'1. Data'!$CE452)+'2. Monitor Criteria'!$C$6,IF('1. Data'!$BW452=2,($Q452*'2. Monitor Criteria'!$C$4)+('2. Monitor Criteria'!$D$4*'1. Data'!$CE452)+'2. Monitor Criteria'!$D$6,IF('1. Data'!$BW452=5,($Q452*'2. Monitor Criteria'!$C$4)+('2. Monitor Criteria'!$D$4*'1. Data'!$CE452)+'2. Monitor Criteria'!$F$6,($Q452*'2. Monitor Criteria'!$C$4)+('2. Monitor Criteria'!$D$4*'1. Data'!$CE452)+'2. Monitor Criteria'!$E$6)))</f>
        <v>42.752839999999999</v>
      </c>
      <c r="CH452" s="51">
        <f>CD452-('2. Monitor Criteria'!$D$4*CE452)</f>
        <v>36.384599999999992</v>
      </c>
      <c r="CI452" s="49">
        <f>IF($BY452=0,CH452,IF($BY452=1,CH452-('2. Monitor Criteria'!$B$10*'1. Data'!CG452),CH452-('2. Monitor Criteria'!$C$10*'1. Data'!CG452)))</f>
        <v>36.384599999999992</v>
      </c>
      <c r="CJ452" s="51">
        <f>IF($CA452=TRUE,CI452-(CG452*'2. Monitor Criteria'!$E$10),CI452)</f>
        <v>36.384599999999992</v>
      </c>
      <c r="CK452" s="51">
        <f>IF($BZ452=TRUE,CJ452-('1. Data'!CG452*'2. Monitor Criteria'!$D$10),CJ452)</f>
        <v>36.384599999999992</v>
      </c>
    </row>
    <row r="453" spans="1:89" s="39" customFormat="1" ht="15.75" customHeight="1" x14ac:dyDescent="0.2">
      <c r="A453" s="39">
        <v>631</v>
      </c>
      <c r="B453" s="46" t="s">
        <v>763</v>
      </c>
      <c r="C453" s="46" t="s">
        <v>781</v>
      </c>
      <c r="D453" s="47">
        <v>42313</v>
      </c>
      <c r="E453" s="46" t="s">
        <v>74</v>
      </c>
      <c r="F453" s="46" t="s">
        <v>103</v>
      </c>
      <c r="G453" s="46" t="s">
        <v>1307</v>
      </c>
      <c r="H453" s="46" t="s">
        <v>75</v>
      </c>
      <c r="I453" s="46" t="s">
        <v>88</v>
      </c>
      <c r="J453" s="46" t="s">
        <v>103</v>
      </c>
      <c r="K453" s="46" t="s">
        <v>77</v>
      </c>
      <c r="L453" s="46" t="s">
        <v>103</v>
      </c>
      <c r="M453" s="48">
        <v>1000</v>
      </c>
      <c r="N453" s="48">
        <v>10.6</v>
      </c>
      <c r="O453" s="48">
        <v>18.8</v>
      </c>
      <c r="P453" s="48">
        <v>21.5</v>
      </c>
      <c r="Q453" s="48">
        <v>197.97</v>
      </c>
      <c r="R453" s="48">
        <v>1.78</v>
      </c>
      <c r="S453" s="48">
        <v>1080</v>
      </c>
      <c r="T453" s="48">
        <v>1920</v>
      </c>
      <c r="U453" s="48">
        <v>2</v>
      </c>
      <c r="V453" s="48">
        <v>10471</v>
      </c>
      <c r="W453" s="48">
        <v>60</v>
      </c>
      <c r="X453" s="48">
        <v>33.1</v>
      </c>
      <c r="Y453" s="46" t="s">
        <v>78</v>
      </c>
      <c r="Z453" s="46" t="s">
        <v>83</v>
      </c>
      <c r="AA453" s="46"/>
      <c r="AB453" s="46"/>
      <c r="AC453" s="46" t="s">
        <v>81</v>
      </c>
      <c r="AD453" s="46" t="s">
        <v>80</v>
      </c>
      <c r="AE453" s="46" t="s">
        <v>113</v>
      </c>
      <c r="AF453" s="46" t="s">
        <v>103</v>
      </c>
      <c r="AG453" s="46" t="s">
        <v>83</v>
      </c>
      <c r="AH453" s="46" t="s">
        <v>103</v>
      </c>
      <c r="AI453" s="46" t="s">
        <v>83</v>
      </c>
      <c r="AJ453" s="46" t="s">
        <v>83</v>
      </c>
      <c r="AK453" s="46" t="s">
        <v>94</v>
      </c>
      <c r="AL453" s="46" t="s">
        <v>103</v>
      </c>
      <c r="AM453" s="46" t="s">
        <v>83</v>
      </c>
      <c r="AN453" s="46" t="s">
        <v>83</v>
      </c>
      <c r="AO453" s="46" t="s">
        <v>83</v>
      </c>
      <c r="AP453" s="46" t="s">
        <v>91</v>
      </c>
      <c r="AQ453" s="46" t="s">
        <v>103</v>
      </c>
      <c r="AR453" s="46" t="s">
        <v>81</v>
      </c>
      <c r="AS453" s="46" t="s">
        <v>86</v>
      </c>
      <c r="AT453" s="46" t="s">
        <v>103</v>
      </c>
      <c r="AU453" s="48">
        <v>0</v>
      </c>
      <c r="AV453" s="46" t="s">
        <v>81</v>
      </c>
      <c r="AW453" s="46" t="s">
        <v>81</v>
      </c>
      <c r="AX453" s="48">
        <v>300</v>
      </c>
      <c r="AY453" s="48">
        <v>275.3</v>
      </c>
      <c r="AZ453" s="48">
        <v>269.5</v>
      </c>
      <c r="BA453" s="48">
        <v>200</v>
      </c>
      <c r="BB453" s="46"/>
      <c r="BC453" s="46"/>
      <c r="BD453" s="48">
        <v>14.96</v>
      </c>
      <c r="BE453" s="46"/>
      <c r="BF453" s="48">
        <v>0.13</v>
      </c>
      <c r="BG453" s="46"/>
      <c r="BH453" s="46"/>
      <c r="BI453" s="48">
        <v>0.08</v>
      </c>
      <c r="BJ453" s="48">
        <v>46.6</v>
      </c>
      <c r="BK453" s="48">
        <v>46.6</v>
      </c>
      <c r="BL453" s="48">
        <v>50.6</v>
      </c>
      <c r="BM453" s="46"/>
      <c r="BN453" s="46"/>
      <c r="BO453" s="48">
        <v>0.12</v>
      </c>
      <c r="BP453" s="48">
        <v>0.18</v>
      </c>
      <c r="BQ453" s="46"/>
      <c r="BR453" s="48">
        <v>14.91</v>
      </c>
      <c r="BS453" s="48">
        <v>46.72</v>
      </c>
      <c r="BT453" s="46"/>
      <c r="BU453" s="48">
        <v>0</v>
      </c>
      <c r="BV453" s="39">
        <v>631</v>
      </c>
      <c r="BW453" s="39">
        <f t="shared" si="42"/>
        <v>2</v>
      </c>
      <c r="BX453" s="39">
        <f>IF(COUNTIF($C$2:C453,C453)=1,1,0)</f>
        <v>1</v>
      </c>
      <c r="BY453" s="39">
        <f t="shared" si="43"/>
        <v>0</v>
      </c>
      <c r="BZ453" s="39" t="b">
        <f t="shared" si="44"/>
        <v>0</v>
      </c>
      <c r="CA453" s="39" t="b">
        <f t="array" ref="CA453">ISNUMBER(SEARCH("Touch Screen",$AI453))</f>
        <v>0</v>
      </c>
      <c r="CB453" s="39" t="b">
        <f t="array" ref="CB453">ISNUMBER(SEARCH("Occupancy Sensor",$AI453))</f>
        <v>0</v>
      </c>
      <c r="CC453" s="39" t="b">
        <f t="array" ref="CC453">ISNUMBER(SEARCH("Full Network Connectivity",$AI453))</f>
        <v>0</v>
      </c>
      <c r="CD453" s="49">
        <f t="shared" si="45"/>
        <v>46.607579999999999</v>
      </c>
      <c r="CE453" s="50">
        <f t="shared" si="47"/>
        <v>2</v>
      </c>
      <c r="CF453" s="39">
        <f t="shared" si="46"/>
        <v>2</v>
      </c>
      <c r="CG453" s="49">
        <f>IF($BW453=1,($Q453*'2. Monitor Criteria'!$C$4)+('2. Monitor Criteria'!$D$4*'1. Data'!$CE453)+'2. Monitor Criteria'!$C$6,IF('1. Data'!$BW453=2,($Q453*'2. Monitor Criteria'!$C$4)+('2. Monitor Criteria'!$D$4*'1. Data'!$CE453)+'2. Monitor Criteria'!$D$6,IF('1. Data'!$BW453=5,($Q453*'2. Monitor Criteria'!$C$4)+('2. Monitor Criteria'!$D$4*'1. Data'!$CE453)+'2. Monitor Criteria'!$F$6,($Q453*'2. Monitor Criteria'!$C$4)+('2. Monitor Criteria'!$D$4*'1. Data'!$CE453)+'2. Monitor Criteria'!$E$6)))</f>
        <v>42.340309999999995</v>
      </c>
      <c r="CH453" s="51">
        <f>CD453-('2. Monitor Criteria'!$D$4*CE453)</f>
        <v>38.627579999999995</v>
      </c>
      <c r="CI453" s="49">
        <f>IF($BY453=0,CH453,IF($BY453=1,CH453-('2. Monitor Criteria'!$B$10*'1. Data'!CG453),CH453-('2. Monitor Criteria'!$C$10*'1. Data'!CG453)))</f>
        <v>38.627579999999995</v>
      </c>
      <c r="CJ453" s="51">
        <f>IF($CA453=TRUE,CI453-(CG453*'2. Monitor Criteria'!$E$10),CI453)</f>
        <v>38.627579999999995</v>
      </c>
      <c r="CK453" s="51">
        <f>IF($BZ453=TRUE,CJ453-('1. Data'!CG453*'2. Monitor Criteria'!$D$10),CJ453)</f>
        <v>38.627579999999995</v>
      </c>
    </row>
    <row r="454" spans="1:89" s="39" customFormat="1" ht="15.75" customHeight="1" x14ac:dyDescent="0.2">
      <c r="A454" s="39">
        <v>632</v>
      </c>
      <c r="B454" s="46" t="s">
        <v>763</v>
      </c>
      <c r="C454" s="46" t="s">
        <v>782</v>
      </c>
      <c r="D454" s="47">
        <v>42782</v>
      </c>
      <c r="E454" s="46" t="s">
        <v>74</v>
      </c>
      <c r="F454" s="46" t="s">
        <v>103</v>
      </c>
      <c r="G454" s="46" t="s">
        <v>1307</v>
      </c>
      <c r="H454" s="46" t="s">
        <v>75</v>
      </c>
      <c r="I454" s="46" t="s">
        <v>76</v>
      </c>
      <c r="J454" s="46" t="s">
        <v>103</v>
      </c>
      <c r="K454" s="46" t="s">
        <v>77</v>
      </c>
      <c r="L454" s="46" t="s">
        <v>103</v>
      </c>
      <c r="M454" s="48">
        <v>1000</v>
      </c>
      <c r="N454" s="48">
        <v>10.5</v>
      </c>
      <c r="O454" s="48">
        <v>18.7</v>
      </c>
      <c r="P454" s="48">
        <v>21.5</v>
      </c>
      <c r="Q454" s="48">
        <v>197.6</v>
      </c>
      <c r="R454" s="48">
        <v>1.78</v>
      </c>
      <c r="S454" s="48">
        <v>1080</v>
      </c>
      <c r="T454" s="48">
        <v>1920</v>
      </c>
      <c r="U454" s="48">
        <v>2.1</v>
      </c>
      <c r="V454" s="48">
        <v>10494</v>
      </c>
      <c r="W454" s="48">
        <v>60</v>
      </c>
      <c r="X454" s="48">
        <v>32.700000000000003</v>
      </c>
      <c r="Y454" s="46" t="s">
        <v>78</v>
      </c>
      <c r="Z454" s="46" t="s">
        <v>83</v>
      </c>
      <c r="AA454" s="46"/>
      <c r="AB454" s="46"/>
      <c r="AC454" s="46" t="s">
        <v>81</v>
      </c>
      <c r="AD454" s="46" t="s">
        <v>80</v>
      </c>
      <c r="AE454" s="46" t="s">
        <v>154</v>
      </c>
      <c r="AF454" s="46" t="s">
        <v>103</v>
      </c>
      <c r="AG454" s="46" t="s">
        <v>99</v>
      </c>
      <c r="AH454" s="46" t="s">
        <v>103</v>
      </c>
      <c r="AI454" s="46" t="s">
        <v>99</v>
      </c>
      <c r="AJ454" s="46" t="s">
        <v>83</v>
      </c>
      <c r="AK454" s="46" t="s">
        <v>90</v>
      </c>
      <c r="AL454" s="46" t="s">
        <v>103</v>
      </c>
      <c r="AM454" s="46" t="s">
        <v>83</v>
      </c>
      <c r="AN454" s="46" t="s">
        <v>83</v>
      </c>
      <c r="AO454" s="46" t="s">
        <v>83</v>
      </c>
      <c r="AP454" s="46" t="s">
        <v>91</v>
      </c>
      <c r="AQ454" s="46" t="s">
        <v>103</v>
      </c>
      <c r="AR454" s="46" t="s">
        <v>81</v>
      </c>
      <c r="AS454" s="46" t="s">
        <v>86</v>
      </c>
      <c r="AT454" s="46" t="s">
        <v>103</v>
      </c>
      <c r="AU454" s="48">
        <v>0</v>
      </c>
      <c r="AV454" s="46" t="s">
        <v>81</v>
      </c>
      <c r="AW454" s="46" t="s">
        <v>81</v>
      </c>
      <c r="AX454" s="48">
        <v>250</v>
      </c>
      <c r="AY454" s="48">
        <v>260.7</v>
      </c>
      <c r="AZ454" s="48">
        <v>219.8</v>
      </c>
      <c r="BA454" s="48">
        <v>200</v>
      </c>
      <c r="BB454" s="46"/>
      <c r="BC454" s="46"/>
      <c r="BD454" s="48">
        <v>12.91</v>
      </c>
      <c r="BE454" s="46"/>
      <c r="BF454" s="48">
        <v>0.14000000000000001</v>
      </c>
      <c r="BG454" s="46"/>
      <c r="BH454" s="46"/>
      <c r="BI454" s="48">
        <v>0.12</v>
      </c>
      <c r="BJ454" s="48">
        <v>40.36</v>
      </c>
      <c r="BK454" s="48">
        <v>40.36</v>
      </c>
      <c r="BL454" s="48">
        <v>50.6</v>
      </c>
      <c r="BM454" s="46"/>
      <c r="BN454" s="46"/>
      <c r="BO454" s="48">
        <v>0.15</v>
      </c>
      <c r="BP454" s="48">
        <v>0.16</v>
      </c>
      <c r="BQ454" s="46"/>
      <c r="BR454" s="48">
        <v>13.14</v>
      </c>
      <c r="BS454" s="48">
        <v>41.19</v>
      </c>
      <c r="BT454" s="46"/>
      <c r="BU454" s="48">
        <v>0</v>
      </c>
      <c r="BV454" s="39">
        <v>632</v>
      </c>
      <c r="BW454" s="39">
        <f t="shared" si="42"/>
        <v>2</v>
      </c>
      <c r="BX454" s="39">
        <f>IF(COUNTIF($C$2:C454,C454)=1,1,0)</f>
        <v>1</v>
      </c>
      <c r="BY454" s="39">
        <f t="shared" si="43"/>
        <v>0</v>
      </c>
      <c r="BZ454" s="39" t="b">
        <f t="shared" si="44"/>
        <v>0</v>
      </c>
      <c r="CA454" s="39" t="b">
        <f t="array" ref="CA454">ISNUMBER(SEARCH("Touch Screen",$AI454))</f>
        <v>0</v>
      </c>
      <c r="CB454" s="39" t="b">
        <f t="array" ref="CB454">ISNUMBER(SEARCH("Occupancy Sensor",$AI454))</f>
        <v>0</v>
      </c>
      <c r="CC454" s="39" t="b">
        <f t="array" ref="CC454">ISNUMBER(SEARCH("Full Network Connectivity",$AI454))</f>
        <v>0</v>
      </c>
      <c r="CD454" s="49">
        <f t="shared" si="45"/>
        <v>40.379219999999997</v>
      </c>
      <c r="CE454" s="50">
        <f t="shared" si="47"/>
        <v>2.1</v>
      </c>
      <c r="CF454" s="39">
        <f t="shared" si="46"/>
        <v>2</v>
      </c>
      <c r="CG454" s="49">
        <f>IF($BW454=1,($Q454*'2. Monitor Criteria'!$C$4)+('2. Monitor Criteria'!$D$4*'1. Data'!$CE454)+'2. Monitor Criteria'!$C$6,IF('1. Data'!$BW454=2,($Q454*'2. Monitor Criteria'!$C$4)+('2. Monitor Criteria'!$D$4*'1. Data'!$CE454)+'2. Monitor Criteria'!$D$6,IF('1. Data'!$BW454=5,($Q454*'2. Monitor Criteria'!$C$4)+('2. Monitor Criteria'!$D$4*'1. Data'!$CE454)+'2. Monitor Criteria'!$F$6,($Q454*'2. Monitor Criteria'!$C$4)+('2. Monitor Criteria'!$D$4*'1. Data'!$CE454)+'2. Monitor Criteria'!$E$6)))</f>
        <v>42.693800000000003</v>
      </c>
      <c r="CH454" s="51">
        <f>CD454-('2. Monitor Criteria'!$D$4*CE454)</f>
        <v>32.000219999999999</v>
      </c>
      <c r="CI454" s="49">
        <f>IF($BY454=0,CH454,IF($BY454=1,CH454-('2. Monitor Criteria'!$B$10*'1. Data'!CG454),CH454-('2. Monitor Criteria'!$C$10*'1. Data'!CG454)))</f>
        <v>32.000219999999999</v>
      </c>
      <c r="CJ454" s="51">
        <f>IF($CA454=TRUE,CI454-(CG454*'2. Monitor Criteria'!$E$10),CI454)</f>
        <v>32.000219999999999</v>
      </c>
      <c r="CK454" s="51">
        <f>IF($BZ454=TRUE,CJ454-('1. Data'!CG454*'2. Monitor Criteria'!$D$10),CJ454)</f>
        <v>32.000219999999999</v>
      </c>
    </row>
    <row r="455" spans="1:89" s="39" customFormat="1" ht="15.75" customHeight="1" x14ac:dyDescent="0.2">
      <c r="A455" s="39">
        <v>633</v>
      </c>
      <c r="B455" s="46" t="s">
        <v>763</v>
      </c>
      <c r="C455" s="46" t="s">
        <v>783</v>
      </c>
      <c r="D455" s="47">
        <v>42451</v>
      </c>
      <c r="E455" s="46" t="s">
        <v>74</v>
      </c>
      <c r="F455" s="46" t="s">
        <v>103</v>
      </c>
      <c r="G455" s="46" t="s">
        <v>1307</v>
      </c>
      <c r="H455" s="46" t="s">
        <v>75</v>
      </c>
      <c r="I455" s="46" t="s">
        <v>88</v>
      </c>
      <c r="J455" s="46" t="s">
        <v>103</v>
      </c>
      <c r="K455" s="46" t="s">
        <v>77</v>
      </c>
      <c r="L455" s="46" t="s">
        <v>103</v>
      </c>
      <c r="M455" s="48">
        <v>600</v>
      </c>
      <c r="N455" s="48">
        <v>10.6</v>
      </c>
      <c r="O455" s="48">
        <v>18.8</v>
      </c>
      <c r="P455" s="48">
        <v>21.5</v>
      </c>
      <c r="Q455" s="48">
        <v>198.08</v>
      </c>
      <c r="R455" s="48">
        <v>1.78</v>
      </c>
      <c r="S455" s="48">
        <v>1080</v>
      </c>
      <c r="T455" s="48">
        <v>1920</v>
      </c>
      <c r="U455" s="48">
        <v>2.1</v>
      </c>
      <c r="V455" s="48">
        <v>10469</v>
      </c>
      <c r="W455" s="48">
        <v>60</v>
      </c>
      <c r="X455" s="48">
        <v>32</v>
      </c>
      <c r="Y455" s="46" t="s">
        <v>83</v>
      </c>
      <c r="Z455" s="46" t="s">
        <v>83</v>
      </c>
      <c r="AA455" s="46"/>
      <c r="AB455" s="46"/>
      <c r="AC455" s="46" t="s">
        <v>81</v>
      </c>
      <c r="AD455" s="46" t="s">
        <v>80</v>
      </c>
      <c r="AE455" s="46" t="s">
        <v>154</v>
      </c>
      <c r="AF455" s="46" t="s">
        <v>103</v>
      </c>
      <c r="AG455" s="46" t="s">
        <v>83</v>
      </c>
      <c r="AH455" s="46" t="s">
        <v>103</v>
      </c>
      <c r="AI455" s="46" t="s">
        <v>83</v>
      </c>
      <c r="AJ455" s="46" t="s">
        <v>83</v>
      </c>
      <c r="AK455" s="46" t="s">
        <v>90</v>
      </c>
      <c r="AL455" s="46" t="s">
        <v>103</v>
      </c>
      <c r="AM455" s="46" t="s">
        <v>83</v>
      </c>
      <c r="AN455" s="46" t="s">
        <v>83</v>
      </c>
      <c r="AO455" s="46" t="s">
        <v>83</v>
      </c>
      <c r="AP455" s="46" t="s">
        <v>91</v>
      </c>
      <c r="AQ455" s="46" t="s">
        <v>103</v>
      </c>
      <c r="AR455" s="46" t="s">
        <v>81</v>
      </c>
      <c r="AS455" s="46" t="s">
        <v>86</v>
      </c>
      <c r="AT455" s="46" t="s">
        <v>103</v>
      </c>
      <c r="AU455" s="48">
        <v>5</v>
      </c>
      <c r="AV455" s="46" t="s">
        <v>81</v>
      </c>
      <c r="AW455" s="46" t="s">
        <v>81</v>
      </c>
      <c r="AX455" s="48">
        <v>200</v>
      </c>
      <c r="AY455" s="48">
        <v>207</v>
      </c>
      <c r="AZ455" s="48">
        <v>194</v>
      </c>
      <c r="BA455" s="48">
        <v>200</v>
      </c>
      <c r="BB455" s="46"/>
      <c r="BC455" s="46"/>
      <c r="BD455" s="48">
        <v>15.3</v>
      </c>
      <c r="BE455" s="46"/>
      <c r="BF455" s="48">
        <v>0.26</v>
      </c>
      <c r="BG455" s="46"/>
      <c r="BH455" s="46"/>
      <c r="BI455" s="48">
        <v>0.19</v>
      </c>
      <c r="BJ455" s="48">
        <v>48.39</v>
      </c>
      <c r="BK455" s="48">
        <v>48.39</v>
      </c>
      <c r="BL455" s="48">
        <v>50.6</v>
      </c>
      <c r="BM455" s="46"/>
      <c r="BN455" s="46"/>
      <c r="BO455" s="48">
        <v>0.25</v>
      </c>
      <c r="BP455" s="48">
        <v>0.3</v>
      </c>
      <c r="BQ455" s="46"/>
      <c r="BR455" s="48">
        <v>15.17</v>
      </c>
      <c r="BS455" s="48">
        <v>48.22</v>
      </c>
      <c r="BT455" s="46"/>
      <c r="BU455" s="48">
        <v>0</v>
      </c>
      <c r="BV455" s="39">
        <v>633</v>
      </c>
      <c r="BW455" s="39">
        <f t="shared" si="42"/>
        <v>2</v>
      </c>
      <c r="BX455" s="39">
        <f>IF(COUNTIF($C$2:C455,C455)=1,1,0)</f>
        <v>1</v>
      </c>
      <c r="BY455" s="39">
        <f t="shared" si="43"/>
        <v>0</v>
      </c>
      <c r="BZ455" s="39" t="b">
        <f t="shared" si="44"/>
        <v>0</v>
      </c>
      <c r="CA455" s="39" t="b">
        <f t="array" ref="CA455">ISNUMBER(SEARCH("Touch Screen",$AI455))</f>
        <v>0</v>
      </c>
      <c r="CB455" s="39" t="b">
        <f t="array" ref="CB455">ISNUMBER(SEARCH("Occupancy Sensor",$AI455))</f>
        <v>0</v>
      </c>
      <c r="CC455" s="39" t="b">
        <f t="array" ref="CC455">ISNUMBER(SEARCH("Full Network Connectivity",$AI455))</f>
        <v>0</v>
      </c>
      <c r="CD455" s="49">
        <f t="shared" si="45"/>
        <v>48.390239999999991</v>
      </c>
      <c r="CE455" s="50">
        <f t="shared" si="47"/>
        <v>2.1</v>
      </c>
      <c r="CF455" s="39">
        <f t="shared" si="46"/>
        <v>2</v>
      </c>
      <c r="CG455" s="49">
        <f>IF($BW455=1,($Q455*'2. Monitor Criteria'!$C$4)+('2. Monitor Criteria'!$D$4*'1. Data'!$CE455)+'2. Monitor Criteria'!$C$6,IF('1. Data'!$BW455=2,($Q455*'2. Monitor Criteria'!$C$4)+('2. Monitor Criteria'!$D$4*'1. Data'!$CE455)+'2. Monitor Criteria'!$D$6,IF('1. Data'!$BW455=5,($Q455*'2. Monitor Criteria'!$C$4)+('2. Monitor Criteria'!$D$4*'1. Data'!$CE455)+'2. Monitor Criteria'!$F$6,($Q455*'2. Monitor Criteria'!$C$4)+('2. Monitor Criteria'!$D$4*'1. Data'!$CE455)+'2. Monitor Criteria'!$E$6)))</f>
        <v>42.752839999999999</v>
      </c>
      <c r="CH455" s="51">
        <f>CD455-('2. Monitor Criteria'!$D$4*CE455)</f>
        <v>40.011239999999987</v>
      </c>
      <c r="CI455" s="49">
        <f>IF($BY455=0,CH455,IF($BY455=1,CH455-('2. Monitor Criteria'!$B$10*'1. Data'!CG455),CH455-('2. Monitor Criteria'!$C$10*'1. Data'!CG455)))</f>
        <v>40.011239999999987</v>
      </c>
      <c r="CJ455" s="51">
        <f>IF($CA455=TRUE,CI455-(CG455*'2. Monitor Criteria'!$E$10),CI455)</f>
        <v>40.011239999999987</v>
      </c>
      <c r="CK455" s="51">
        <f>IF($BZ455=TRUE,CJ455-('1. Data'!CG455*'2. Monitor Criteria'!$D$10),CJ455)</f>
        <v>40.011239999999987</v>
      </c>
    </row>
    <row r="456" spans="1:89" s="39" customFormat="1" ht="15.75" customHeight="1" x14ac:dyDescent="0.2">
      <c r="A456" s="39">
        <v>634</v>
      </c>
      <c r="B456" s="46" t="s">
        <v>763</v>
      </c>
      <c r="C456" s="46" t="s">
        <v>784</v>
      </c>
      <c r="D456" s="47">
        <v>42552</v>
      </c>
      <c r="E456" s="46" t="s">
        <v>74</v>
      </c>
      <c r="F456" s="46" t="s">
        <v>103</v>
      </c>
      <c r="G456" s="46" t="s">
        <v>1307</v>
      </c>
      <c r="H456" s="46" t="s">
        <v>75</v>
      </c>
      <c r="I456" s="46" t="s">
        <v>88</v>
      </c>
      <c r="J456" s="46" t="s">
        <v>103</v>
      </c>
      <c r="K456" s="46" t="s">
        <v>77</v>
      </c>
      <c r="L456" s="46" t="s">
        <v>103</v>
      </c>
      <c r="M456" s="48">
        <v>1000</v>
      </c>
      <c r="N456" s="48">
        <v>10.5</v>
      </c>
      <c r="O456" s="48">
        <v>18.7</v>
      </c>
      <c r="P456" s="48">
        <v>21.5</v>
      </c>
      <c r="Q456" s="48">
        <v>196.35</v>
      </c>
      <c r="R456" s="48">
        <v>1.6</v>
      </c>
      <c r="S456" s="48">
        <v>1080</v>
      </c>
      <c r="T456" s="48">
        <v>1920</v>
      </c>
      <c r="U456" s="48">
        <v>2.1</v>
      </c>
      <c r="V456" s="48">
        <v>10560</v>
      </c>
      <c r="W456" s="48">
        <v>60</v>
      </c>
      <c r="X456" s="48">
        <v>32.700000000000003</v>
      </c>
      <c r="Y456" s="46" t="s">
        <v>114</v>
      </c>
      <c r="Z456" s="46" t="s">
        <v>83</v>
      </c>
      <c r="AA456" s="46"/>
      <c r="AB456" s="46"/>
      <c r="AC456" s="46" t="s">
        <v>81</v>
      </c>
      <c r="AD456" s="46" t="s">
        <v>80</v>
      </c>
      <c r="AE456" s="46" t="s">
        <v>93</v>
      </c>
      <c r="AF456" s="46" t="s">
        <v>103</v>
      </c>
      <c r="AG456" s="46" t="s">
        <v>83</v>
      </c>
      <c r="AH456" s="46" t="s">
        <v>103</v>
      </c>
      <c r="AI456" s="46" t="s">
        <v>83</v>
      </c>
      <c r="AJ456" s="46" t="s">
        <v>83</v>
      </c>
      <c r="AK456" s="46" t="s">
        <v>195</v>
      </c>
      <c r="AL456" s="46" t="s">
        <v>103</v>
      </c>
      <c r="AM456" s="46" t="s">
        <v>83</v>
      </c>
      <c r="AN456" s="46" t="s">
        <v>83</v>
      </c>
      <c r="AO456" s="46" t="s">
        <v>83</v>
      </c>
      <c r="AP456" s="46" t="s">
        <v>91</v>
      </c>
      <c r="AQ456" s="46" t="s">
        <v>103</v>
      </c>
      <c r="AR456" s="46" t="s">
        <v>81</v>
      </c>
      <c r="AS456" s="46" t="s">
        <v>86</v>
      </c>
      <c r="AT456" s="46" t="s">
        <v>103</v>
      </c>
      <c r="AU456" s="48">
        <v>5</v>
      </c>
      <c r="AV456" s="46" t="s">
        <v>81</v>
      </c>
      <c r="AW456" s="46" t="s">
        <v>80</v>
      </c>
      <c r="AX456" s="48">
        <v>223</v>
      </c>
      <c r="AY456" s="48">
        <v>223</v>
      </c>
      <c r="AZ456" s="48">
        <v>194</v>
      </c>
      <c r="BA456" s="48">
        <v>200</v>
      </c>
      <c r="BB456" s="46"/>
      <c r="BC456" s="46"/>
      <c r="BD456" s="48">
        <v>14.45</v>
      </c>
      <c r="BE456" s="46"/>
      <c r="BF456" s="48">
        <v>0.28999999999999998</v>
      </c>
      <c r="BG456" s="46"/>
      <c r="BH456" s="46"/>
      <c r="BI456" s="48">
        <v>0.22</v>
      </c>
      <c r="BJ456" s="48">
        <v>45.95</v>
      </c>
      <c r="BK456" s="48">
        <v>45.95</v>
      </c>
      <c r="BL456" s="48">
        <v>50.5</v>
      </c>
      <c r="BM456" s="46"/>
      <c r="BN456" s="46"/>
      <c r="BO456" s="48">
        <v>0.23</v>
      </c>
      <c r="BP456" s="48">
        <v>0.28000000000000003</v>
      </c>
      <c r="BQ456" s="46"/>
      <c r="BR456" s="48">
        <v>14.68</v>
      </c>
      <c r="BS456" s="48">
        <v>46.6</v>
      </c>
      <c r="BT456" s="46"/>
      <c r="BU456" s="48">
        <v>0</v>
      </c>
      <c r="BV456" s="39">
        <v>634</v>
      </c>
      <c r="BW456" s="39">
        <f t="shared" si="42"/>
        <v>2</v>
      </c>
      <c r="BX456" s="39">
        <f>IF(COUNTIF($C$2:C456,C456)=1,1,0)</f>
        <v>1</v>
      </c>
      <c r="BY456" s="39">
        <f t="shared" si="43"/>
        <v>0</v>
      </c>
      <c r="BZ456" s="39" t="b">
        <f t="shared" si="44"/>
        <v>0</v>
      </c>
      <c r="CA456" s="39" t="b">
        <f t="array" ref="CA456">ISNUMBER(SEARCH("Touch Screen",$AI456))</f>
        <v>0</v>
      </c>
      <c r="CB456" s="39" t="b">
        <f t="array" ref="CB456">ISNUMBER(SEARCH("Occupancy Sensor",$AI456))</f>
        <v>0</v>
      </c>
      <c r="CC456" s="39" t="b">
        <f t="array" ref="CC456">ISNUMBER(SEARCH("Full Network Connectivity",$AI456))</f>
        <v>0</v>
      </c>
      <c r="CD456" s="49">
        <f t="shared" si="45"/>
        <v>45.954959999999993</v>
      </c>
      <c r="CE456" s="50">
        <f t="shared" si="47"/>
        <v>2.1</v>
      </c>
      <c r="CF456" s="39">
        <f t="shared" si="46"/>
        <v>2</v>
      </c>
      <c r="CG456" s="49">
        <f>IF($BW456=1,($Q456*'2. Monitor Criteria'!$C$4)+('2. Monitor Criteria'!$D$4*'1. Data'!$CE456)+'2. Monitor Criteria'!$C$6,IF('1. Data'!$BW456=2,($Q456*'2. Monitor Criteria'!$C$4)+('2. Monitor Criteria'!$D$4*'1. Data'!$CE456)+'2. Monitor Criteria'!$D$6,IF('1. Data'!$BW456=5,($Q456*'2. Monitor Criteria'!$C$4)+('2. Monitor Criteria'!$D$4*'1. Data'!$CE456)+'2. Monitor Criteria'!$F$6,($Q456*'2. Monitor Criteria'!$C$4)+('2. Monitor Criteria'!$D$4*'1. Data'!$CE456)+'2. Monitor Criteria'!$E$6)))</f>
        <v>42.540050000000001</v>
      </c>
      <c r="CH456" s="51">
        <f>CD456-('2. Monitor Criteria'!$D$4*CE456)</f>
        <v>37.575959999999995</v>
      </c>
      <c r="CI456" s="49">
        <f>IF($BY456=0,CH456,IF($BY456=1,CH456-('2. Monitor Criteria'!$B$10*'1. Data'!CG456),CH456-('2. Monitor Criteria'!$C$10*'1. Data'!CG456)))</f>
        <v>37.575959999999995</v>
      </c>
      <c r="CJ456" s="51">
        <f>IF($CA456=TRUE,CI456-(CG456*'2. Monitor Criteria'!$E$10),CI456)</f>
        <v>37.575959999999995</v>
      </c>
      <c r="CK456" s="51">
        <f>IF($BZ456=TRUE,CJ456-('1. Data'!CG456*'2. Monitor Criteria'!$D$10),CJ456)</f>
        <v>37.575959999999995</v>
      </c>
    </row>
    <row r="457" spans="1:89" s="39" customFormat="1" ht="15.75" customHeight="1" x14ac:dyDescent="0.2">
      <c r="A457" s="39">
        <v>635</v>
      </c>
      <c r="B457" s="46" t="s">
        <v>763</v>
      </c>
      <c r="C457" s="46" t="s">
        <v>785</v>
      </c>
      <c r="D457" s="47">
        <v>42451</v>
      </c>
      <c r="E457" s="46" t="s">
        <v>74</v>
      </c>
      <c r="F457" s="46" t="s">
        <v>110</v>
      </c>
      <c r="G457" s="46" t="s">
        <v>1307</v>
      </c>
      <c r="H457" s="46" t="s">
        <v>75</v>
      </c>
      <c r="I457" s="46" t="s">
        <v>88</v>
      </c>
      <c r="J457" s="46"/>
      <c r="K457" s="46" t="s">
        <v>77</v>
      </c>
      <c r="L457" s="46"/>
      <c r="M457" s="48">
        <v>600</v>
      </c>
      <c r="N457" s="48">
        <v>10.6</v>
      </c>
      <c r="O457" s="48">
        <v>18.8</v>
      </c>
      <c r="P457" s="48">
        <v>21.5</v>
      </c>
      <c r="Q457" s="48">
        <v>198.08</v>
      </c>
      <c r="R457" s="48">
        <v>1.78</v>
      </c>
      <c r="S457" s="48">
        <v>1080</v>
      </c>
      <c r="T457" s="48">
        <v>1920</v>
      </c>
      <c r="U457" s="48">
        <v>2.1</v>
      </c>
      <c r="V457" s="48">
        <v>10469</v>
      </c>
      <c r="W457" s="48">
        <v>60</v>
      </c>
      <c r="X457" s="48">
        <v>0.3</v>
      </c>
      <c r="Y457" s="46" t="s">
        <v>83</v>
      </c>
      <c r="Z457" s="46" t="s">
        <v>83</v>
      </c>
      <c r="AA457" s="46"/>
      <c r="AB457" s="46"/>
      <c r="AC457" s="46" t="s">
        <v>81</v>
      </c>
      <c r="AD457" s="46" t="s">
        <v>80</v>
      </c>
      <c r="AE457" s="46" t="s">
        <v>154</v>
      </c>
      <c r="AF457" s="46"/>
      <c r="AG457" s="46" t="s">
        <v>83</v>
      </c>
      <c r="AH457" s="46"/>
      <c r="AI457" s="46" t="s">
        <v>83</v>
      </c>
      <c r="AJ457" s="46" t="s">
        <v>83</v>
      </c>
      <c r="AK457" s="46" t="s">
        <v>90</v>
      </c>
      <c r="AL457" s="46"/>
      <c r="AM457" s="46" t="s">
        <v>83</v>
      </c>
      <c r="AN457" s="46" t="s">
        <v>83</v>
      </c>
      <c r="AO457" s="46" t="s">
        <v>83</v>
      </c>
      <c r="AP457" s="46" t="s">
        <v>91</v>
      </c>
      <c r="AQ457" s="46"/>
      <c r="AR457" s="46" t="s">
        <v>81</v>
      </c>
      <c r="AS457" s="46" t="s">
        <v>86</v>
      </c>
      <c r="AT457" s="46"/>
      <c r="AU457" s="48">
        <v>5</v>
      </c>
      <c r="AV457" s="46" t="s">
        <v>81</v>
      </c>
      <c r="AW457" s="46" t="s">
        <v>81</v>
      </c>
      <c r="AX457" s="48">
        <v>200</v>
      </c>
      <c r="AY457" s="48">
        <v>207</v>
      </c>
      <c r="AZ457" s="48">
        <v>194</v>
      </c>
      <c r="BA457" s="48">
        <v>200</v>
      </c>
      <c r="BB457" s="46"/>
      <c r="BC457" s="46"/>
      <c r="BD457" s="48">
        <v>15.3</v>
      </c>
      <c r="BE457" s="46"/>
      <c r="BF457" s="48">
        <v>0.26</v>
      </c>
      <c r="BG457" s="46"/>
      <c r="BH457" s="46"/>
      <c r="BI457" s="48">
        <v>0.19</v>
      </c>
      <c r="BJ457" s="48">
        <v>48.39</v>
      </c>
      <c r="BK457" s="48">
        <v>48.39</v>
      </c>
      <c r="BL457" s="48">
        <v>50.6</v>
      </c>
      <c r="BM457" s="46"/>
      <c r="BN457" s="46"/>
      <c r="BO457" s="48">
        <v>0.25</v>
      </c>
      <c r="BP457" s="48">
        <v>0.3</v>
      </c>
      <c r="BQ457" s="46"/>
      <c r="BR457" s="48">
        <v>15.17</v>
      </c>
      <c r="BS457" s="48">
        <v>48.22</v>
      </c>
      <c r="BT457" s="46"/>
      <c r="BU457" s="48">
        <v>0</v>
      </c>
      <c r="BV457" s="39">
        <v>635</v>
      </c>
      <c r="BW457" s="39">
        <f t="shared" si="42"/>
        <v>2</v>
      </c>
      <c r="BX457" s="39">
        <f>IF(COUNTIF($C$2:C457,C457)=1,1,0)</f>
        <v>1</v>
      </c>
      <c r="BY457" s="39">
        <f t="shared" si="43"/>
        <v>0</v>
      </c>
      <c r="BZ457" s="39" t="b">
        <f t="shared" si="44"/>
        <v>0</v>
      </c>
      <c r="CA457" s="39" t="b">
        <f t="array" ref="CA457">ISNUMBER(SEARCH("Touch Screen",$AI457))</f>
        <v>0</v>
      </c>
      <c r="CB457" s="39" t="b">
        <f t="array" ref="CB457">ISNUMBER(SEARCH("Occupancy Sensor",$AI457))</f>
        <v>0</v>
      </c>
      <c r="CC457" s="39" t="b">
        <f t="array" ref="CC457">ISNUMBER(SEARCH("Full Network Connectivity",$AI457))</f>
        <v>0</v>
      </c>
      <c r="CD457" s="49">
        <f t="shared" si="45"/>
        <v>48.390239999999991</v>
      </c>
      <c r="CE457" s="50">
        <f t="shared" si="47"/>
        <v>2.1</v>
      </c>
      <c r="CF457" s="39">
        <f t="shared" si="46"/>
        <v>2</v>
      </c>
      <c r="CG457" s="49">
        <f>IF($BW457=1,($Q457*'2. Monitor Criteria'!$C$4)+('2. Monitor Criteria'!$D$4*'1. Data'!$CE457)+'2. Monitor Criteria'!$C$6,IF('1. Data'!$BW457=2,($Q457*'2. Monitor Criteria'!$C$4)+('2. Monitor Criteria'!$D$4*'1. Data'!$CE457)+'2. Monitor Criteria'!$D$6,IF('1. Data'!$BW457=5,($Q457*'2. Monitor Criteria'!$C$4)+('2. Monitor Criteria'!$D$4*'1. Data'!$CE457)+'2. Monitor Criteria'!$F$6,($Q457*'2. Monitor Criteria'!$C$4)+('2. Monitor Criteria'!$D$4*'1. Data'!$CE457)+'2. Monitor Criteria'!$E$6)))</f>
        <v>42.752839999999999</v>
      </c>
      <c r="CH457" s="51">
        <f>CD457-('2. Monitor Criteria'!$D$4*CE457)</f>
        <v>40.011239999999987</v>
      </c>
      <c r="CI457" s="49">
        <f>IF($BY457=0,CH457,IF($BY457=1,CH457-('2. Monitor Criteria'!$B$10*'1. Data'!CG457),CH457-('2. Monitor Criteria'!$C$10*'1. Data'!CG457)))</f>
        <v>40.011239999999987</v>
      </c>
      <c r="CJ457" s="51">
        <f>IF($CA457=TRUE,CI457-(CG457*'2. Monitor Criteria'!$E$10),CI457)</f>
        <v>40.011239999999987</v>
      </c>
      <c r="CK457" s="51">
        <f>IF($BZ457=TRUE,CJ457-('1. Data'!CG457*'2. Monitor Criteria'!$D$10),CJ457)</f>
        <v>40.011239999999987</v>
      </c>
    </row>
    <row r="458" spans="1:89" s="39" customFormat="1" ht="15.75" customHeight="1" x14ac:dyDescent="0.2">
      <c r="A458" s="39">
        <v>636</v>
      </c>
      <c r="B458" s="46" t="s">
        <v>763</v>
      </c>
      <c r="C458" s="46" t="s">
        <v>786</v>
      </c>
      <c r="D458" s="47">
        <v>42781</v>
      </c>
      <c r="E458" s="46" t="s">
        <v>74</v>
      </c>
      <c r="F458" s="46" t="s">
        <v>103</v>
      </c>
      <c r="G458" s="46" t="s">
        <v>1307</v>
      </c>
      <c r="H458" s="46" t="s">
        <v>75</v>
      </c>
      <c r="I458" s="46" t="s">
        <v>76</v>
      </c>
      <c r="J458" s="46" t="s">
        <v>103</v>
      </c>
      <c r="K458" s="46" t="s">
        <v>77</v>
      </c>
      <c r="L458" s="46" t="s">
        <v>103</v>
      </c>
      <c r="M458" s="48">
        <v>1000</v>
      </c>
      <c r="N458" s="48">
        <v>10.5</v>
      </c>
      <c r="O458" s="48">
        <v>18.7</v>
      </c>
      <c r="P458" s="48">
        <v>21.5</v>
      </c>
      <c r="Q458" s="48">
        <v>197.6</v>
      </c>
      <c r="R458" s="48">
        <v>1.78</v>
      </c>
      <c r="S458" s="48">
        <v>1080</v>
      </c>
      <c r="T458" s="48">
        <v>1920</v>
      </c>
      <c r="U458" s="48">
        <v>2.1</v>
      </c>
      <c r="V458" s="48">
        <v>10493</v>
      </c>
      <c r="W458" s="48">
        <v>60</v>
      </c>
      <c r="X458" s="48">
        <v>32.700000000000003</v>
      </c>
      <c r="Y458" s="46" t="s">
        <v>78</v>
      </c>
      <c r="Z458" s="46" t="s">
        <v>83</v>
      </c>
      <c r="AA458" s="46"/>
      <c r="AB458" s="46"/>
      <c r="AC458" s="46" t="s">
        <v>81</v>
      </c>
      <c r="AD458" s="46" t="s">
        <v>80</v>
      </c>
      <c r="AE458" s="46" t="s">
        <v>154</v>
      </c>
      <c r="AF458" s="46" t="s">
        <v>103</v>
      </c>
      <c r="AG458" s="46" t="s">
        <v>99</v>
      </c>
      <c r="AH458" s="46" t="s">
        <v>103</v>
      </c>
      <c r="AI458" s="46" t="s">
        <v>99</v>
      </c>
      <c r="AJ458" s="46" t="s">
        <v>83</v>
      </c>
      <c r="AK458" s="46" t="s">
        <v>90</v>
      </c>
      <c r="AL458" s="46" t="s">
        <v>103</v>
      </c>
      <c r="AM458" s="46" t="s">
        <v>83</v>
      </c>
      <c r="AN458" s="46" t="s">
        <v>83</v>
      </c>
      <c r="AO458" s="46" t="s">
        <v>83</v>
      </c>
      <c r="AP458" s="46" t="s">
        <v>91</v>
      </c>
      <c r="AQ458" s="46" t="s">
        <v>103</v>
      </c>
      <c r="AR458" s="46" t="s">
        <v>81</v>
      </c>
      <c r="AS458" s="46" t="s">
        <v>86</v>
      </c>
      <c r="AT458" s="46" t="s">
        <v>103</v>
      </c>
      <c r="AU458" s="48">
        <v>0</v>
      </c>
      <c r="AV458" s="46" t="s">
        <v>81</v>
      </c>
      <c r="AW458" s="46" t="s">
        <v>81</v>
      </c>
      <c r="AX458" s="48">
        <v>250</v>
      </c>
      <c r="AY458" s="48">
        <v>263.7</v>
      </c>
      <c r="AZ458" s="48">
        <v>259.2</v>
      </c>
      <c r="BA458" s="48">
        <v>200</v>
      </c>
      <c r="BB458" s="46"/>
      <c r="BC458" s="46"/>
      <c r="BD458" s="48">
        <v>13.09</v>
      </c>
      <c r="BE458" s="46"/>
      <c r="BF458" s="48">
        <v>0.13</v>
      </c>
      <c r="BG458" s="46"/>
      <c r="BH458" s="46"/>
      <c r="BI458" s="48">
        <v>0.12</v>
      </c>
      <c r="BJ458" s="48">
        <v>40.86</v>
      </c>
      <c r="BK458" s="48">
        <v>40.86</v>
      </c>
      <c r="BL458" s="48">
        <v>50.5</v>
      </c>
      <c r="BM458" s="46"/>
      <c r="BN458" s="46"/>
      <c r="BO458" s="48">
        <v>0.15</v>
      </c>
      <c r="BP458" s="48">
        <v>0.19</v>
      </c>
      <c r="BQ458" s="46"/>
      <c r="BR458" s="48">
        <v>13.29</v>
      </c>
      <c r="BS458" s="48">
        <v>41.83</v>
      </c>
      <c r="BT458" s="46"/>
      <c r="BU458" s="48">
        <v>0</v>
      </c>
      <c r="BV458" s="39">
        <v>636</v>
      </c>
      <c r="BW458" s="39">
        <f t="shared" si="42"/>
        <v>2</v>
      </c>
      <c r="BX458" s="39">
        <f>IF(COUNTIF($C$2:C458,C458)=1,1,0)</f>
        <v>1</v>
      </c>
      <c r="BY458" s="39">
        <f t="shared" si="43"/>
        <v>0</v>
      </c>
      <c r="BZ458" s="39" t="b">
        <f t="shared" si="44"/>
        <v>0</v>
      </c>
      <c r="CA458" s="39" t="b">
        <f t="array" ref="CA458">ISNUMBER(SEARCH("Touch Screen",$AI458))</f>
        <v>0</v>
      </c>
      <c r="CB458" s="39" t="b">
        <f t="array" ref="CB458">ISNUMBER(SEARCH("Occupancy Sensor",$AI458))</f>
        <v>0</v>
      </c>
      <c r="CC458" s="39" t="b">
        <f t="array" ref="CC458">ISNUMBER(SEARCH("Full Network Connectivity",$AI458))</f>
        <v>0</v>
      </c>
      <c r="CD458" s="49">
        <f t="shared" si="45"/>
        <v>40.874159999999996</v>
      </c>
      <c r="CE458" s="50">
        <f t="shared" si="47"/>
        <v>2.1</v>
      </c>
      <c r="CF458" s="39">
        <f t="shared" si="46"/>
        <v>2</v>
      </c>
      <c r="CG458" s="49">
        <f>IF($BW458=1,($Q458*'2. Monitor Criteria'!$C$4)+('2. Monitor Criteria'!$D$4*'1. Data'!$CE458)+'2. Monitor Criteria'!$C$6,IF('1. Data'!$BW458=2,($Q458*'2. Monitor Criteria'!$C$4)+('2. Monitor Criteria'!$D$4*'1. Data'!$CE458)+'2. Monitor Criteria'!$D$6,IF('1. Data'!$BW458=5,($Q458*'2. Monitor Criteria'!$C$4)+('2. Monitor Criteria'!$D$4*'1. Data'!$CE458)+'2. Monitor Criteria'!$F$6,($Q458*'2. Monitor Criteria'!$C$4)+('2. Monitor Criteria'!$D$4*'1. Data'!$CE458)+'2. Monitor Criteria'!$E$6)))</f>
        <v>42.693800000000003</v>
      </c>
      <c r="CH458" s="51">
        <f>CD458-('2. Monitor Criteria'!$D$4*CE458)</f>
        <v>32.495159999999998</v>
      </c>
      <c r="CI458" s="49">
        <f>IF($BY458=0,CH458,IF($BY458=1,CH458-('2. Monitor Criteria'!$B$10*'1. Data'!CG458),CH458-('2. Monitor Criteria'!$C$10*'1. Data'!CG458)))</f>
        <v>32.495159999999998</v>
      </c>
      <c r="CJ458" s="51">
        <f>IF($CA458=TRUE,CI458-(CG458*'2. Monitor Criteria'!$E$10),CI458)</f>
        <v>32.495159999999998</v>
      </c>
      <c r="CK458" s="51">
        <f>IF($BZ458=TRUE,CJ458-('1. Data'!CG458*'2. Monitor Criteria'!$D$10),CJ458)</f>
        <v>32.495159999999998</v>
      </c>
    </row>
    <row r="459" spans="1:89" s="39" customFormat="1" ht="15.75" customHeight="1" x14ac:dyDescent="0.2">
      <c r="A459" s="39">
        <v>637</v>
      </c>
      <c r="B459" s="46" t="s">
        <v>763</v>
      </c>
      <c r="C459" s="46" t="s">
        <v>787</v>
      </c>
      <c r="D459" s="47">
        <v>42729</v>
      </c>
      <c r="E459" s="46" t="s">
        <v>74</v>
      </c>
      <c r="F459" s="46" t="s">
        <v>103</v>
      </c>
      <c r="G459" s="46" t="s">
        <v>1307</v>
      </c>
      <c r="H459" s="46" t="s">
        <v>75</v>
      </c>
      <c r="I459" s="46" t="s">
        <v>76</v>
      </c>
      <c r="J459" s="46" t="s">
        <v>103</v>
      </c>
      <c r="K459" s="46" t="s">
        <v>77</v>
      </c>
      <c r="L459" s="46" t="s">
        <v>103</v>
      </c>
      <c r="M459" s="48">
        <v>1000</v>
      </c>
      <c r="N459" s="48">
        <v>10.6</v>
      </c>
      <c r="O459" s="48">
        <v>18.8</v>
      </c>
      <c r="P459" s="48">
        <v>21.5</v>
      </c>
      <c r="Q459" s="48">
        <v>198.08</v>
      </c>
      <c r="R459" s="48">
        <v>1.78</v>
      </c>
      <c r="S459" s="48">
        <v>1080</v>
      </c>
      <c r="T459" s="48">
        <v>1920</v>
      </c>
      <c r="U459" s="48">
        <v>2.1</v>
      </c>
      <c r="V459" s="48">
        <v>10469</v>
      </c>
      <c r="W459" s="48">
        <v>60</v>
      </c>
      <c r="X459" s="48">
        <v>34.5</v>
      </c>
      <c r="Y459" s="46" t="s">
        <v>78</v>
      </c>
      <c r="Z459" s="46" t="s">
        <v>83</v>
      </c>
      <c r="AA459" s="46"/>
      <c r="AB459" s="46"/>
      <c r="AC459" s="46" t="s">
        <v>80</v>
      </c>
      <c r="AD459" s="46" t="s">
        <v>80</v>
      </c>
      <c r="AE459" s="46" t="s">
        <v>237</v>
      </c>
      <c r="AF459" s="46" t="s">
        <v>103</v>
      </c>
      <c r="AG459" s="46" t="s">
        <v>83</v>
      </c>
      <c r="AH459" s="46" t="s">
        <v>103</v>
      </c>
      <c r="AI459" s="46" t="s">
        <v>83</v>
      </c>
      <c r="AJ459" s="46" t="s">
        <v>83</v>
      </c>
      <c r="AK459" s="46" t="s">
        <v>84</v>
      </c>
      <c r="AL459" s="46" t="s">
        <v>103</v>
      </c>
      <c r="AM459" s="46" t="s">
        <v>83</v>
      </c>
      <c r="AN459" s="46" t="s">
        <v>83</v>
      </c>
      <c r="AO459" s="46" t="s">
        <v>83</v>
      </c>
      <c r="AP459" s="46" t="s">
        <v>91</v>
      </c>
      <c r="AQ459" s="46" t="s">
        <v>103</v>
      </c>
      <c r="AR459" s="46" t="s">
        <v>81</v>
      </c>
      <c r="AS459" s="46" t="s">
        <v>86</v>
      </c>
      <c r="AT459" s="46" t="s">
        <v>103</v>
      </c>
      <c r="AU459" s="48">
        <v>0</v>
      </c>
      <c r="AV459" s="46" t="s">
        <v>81</v>
      </c>
      <c r="AW459" s="46" t="s">
        <v>81</v>
      </c>
      <c r="AX459" s="48">
        <v>250</v>
      </c>
      <c r="AY459" s="48">
        <v>273.89999999999998</v>
      </c>
      <c r="AZ459" s="48">
        <v>267.2</v>
      </c>
      <c r="BA459" s="48">
        <v>200</v>
      </c>
      <c r="BB459" s="46"/>
      <c r="BC459" s="46"/>
      <c r="BD459" s="48">
        <v>13.69</v>
      </c>
      <c r="BE459" s="46"/>
      <c r="BF459" s="48">
        <v>0.2</v>
      </c>
      <c r="BG459" s="46"/>
      <c r="BH459" s="46"/>
      <c r="BI459" s="48">
        <v>0.15</v>
      </c>
      <c r="BJ459" s="48">
        <v>43.1</v>
      </c>
      <c r="BK459" s="48">
        <v>43.1</v>
      </c>
      <c r="BL459" s="48">
        <v>50.6</v>
      </c>
      <c r="BM459" s="46"/>
      <c r="BN459" s="46"/>
      <c r="BO459" s="48">
        <v>0.19</v>
      </c>
      <c r="BP459" s="48">
        <v>0.25</v>
      </c>
      <c r="BQ459" s="46"/>
      <c r="BR459" s="48">
        <v>14.24</v>
      </c>
      <c r="BS459" s="48">
        <v>45.09</v>
      </c>
      <c r="BT459" s="46"/>
      <c r="BU459" s="48">
        <v>0</v>
      </c>
      <c r="BV459" s="39">
        <v>637</v>
      </c>
      <c r="BW459" s="39">
        <f t="shared" si="42"/>
        <v>2</v>
      </c>
      <c r="BX459" s="39">
        <f>IF(COUNTIF($C$2:C459,C459)=1,1,0)</f>
        <v>1</v>
      </c>
      <c r="BY459" s="39">
        <f t="shared" si="43"/>
        <v>0</v>
      </c>
      <c r="BZ459" s="39" t="b">
        <f t="shared" si="44"/>
        <v>0</v>
      </c>
      <c r="CA459" s="39" t="b">
        <f t="array" ref="CA459">ISNUMBER(SEARCH("Touch Screen",$AI459))</f>
        <v>0</v>
      </c>
      <c r="CB459" s="39" t="b">
        <f t="array" ref="CB459">ISNUMBER(SEARCH("Occupancy Sensor",$AI459))</f>
        <v>0</v>
      </c>
      <c r="CC459" s="39" t="b">
        <f t="array" ref="CC459">ISNUMBER(SEARCH("Full Network Connectivity",$AI459))</f>
        <v>0</v>
      </c>
      <c r="CD459" s="49">
        <f t="shared" si="45"/>
        <v>43.112339999999989</v>
      </c>
      <c r="CE459" s="50">
        <f t="shared" si="47"/>
        <v>2.1</v>
      </c>
      <c r="CF459" s="39">
        <f t="shared" si="46"/>
        <v>2</v>
      </c>
      <c r="CG459" s="49">
        <f>IF($BW459=1,($Q459*'2. Monitor Criteria'!$C$4)+('2. Monitor Criteria'!$D$4*'1. Data'!$CE459)+'2. Monitor Criteria'!$C$6,IF('1. Data'!$BW459=2,($Q459*'2. Monitor Criteria'!$C$4)+('2. Monitor Criteria'!$D$4*'1. Data'!$CE459)+'2. Monitor Criteria'!$D$6,IF('1. Data'!$BW459=5,($Q459*'2. Monitor Criteria'!$C$4)+('2. Monitor Criteria'!$D$4*'1. Data'!$CE459)+'2. Monitor Criteria'!$F$6,($Q459*'2. Monitor Criteria'!$C$4)+('2. Monitor Criteria'!$D$4*'1. Data'!$CE459)+'2. Monitor Criteria'!$E$6)))</f>
        <v>42.752839999999999</v>
      </c>
      <c r="CH459" s="51">
        <f>CD459-('2. Monitor Criteria'!$D$4*CE459)</f>
        <v>34.733339999999984</v>
      </c>
      <c r="CI459" s="49">
        <f>IF($BY459=0,CH459,IF($BY459=1,CH459-('2. Monitor Criteria'!$B$10*'1. Data'!CG459),CH459-('2. Monitor Criteria'!$C$10*'1. Data'!CG459)))</f>
        <v>34.733339999999984</v>
      </c>
      <c r="CJ459" s="51">
        <f>IF($CA459=TRUE,CI459-(CG459*'2. Monitor Criteria'!$E$10),CI459)</f>
        <v>34.733339999999984</v>
      </c>
      <c r="CK459" s="51">
        <f>IF($BZ459=TRUE,CJ459-('1. Data'!CG459*'2. Monitor Criteria'!$D$10),CJ459)</f>
        <v>34.733339999999984</v>
      </c>
    </row>
    <row r="460" spans="1:89" s="39" customFormat="1" ht="15.75" customHeight="1" x14ac:dyDescent="0.2">
      <c r="A460" s="39">
        <v>638</v>
      </c>
      <c r="B460" s="46" t="s">
        <v>763</v>
      </c>
      <c r="C460" s="46" t="s">
        <v>788</v>
      </c>
      <c r="D460" s="47">
        <v>41417</v>
      </c>
      <c r="E460" s="46" t="s">
        <v>74</v>
      </c>
      <c r="F460" s="46" t="s">
        <v>110</v>
      </c>
      <c r="G460" s="46" t="s">
        <v>1307</v>
      </c>
      <c r="H460" s="46" t="s">
        <v>75</v>
      </c>
      <c r="I460" s="46" t="s">
        <v>88</v>
      </c>
      <c r="J460" s="46"/>
      <c r="K460" s="46" t="s">
        <v>77</v>
      </c>
      <c r="L460" s="46"/>
      <c r="M460" s="48">
        <v>1000</v>
      </c>
      <c r="N460" s="48">
        <v>10.6</v>
      </c>
      <c r="O460" s="48">
        <v>18.8</v>
      </c>
      <c r="P460" s="48">
        <v>21.5</v>
      </c>
      <c r="Q460" s="48">
        <v>197.52</v>
      </c>
      <c r="R460" s="48">
        <v>1.78</v>
      </c>
      <c r="S460" s="48">
        <v>1080</v>
      </c>
      <c r="T460" s="48">
        <v>1920</v>
      </c>
      <c r="U460" s="48">
        <v>2.1</v>
      </c>
      <c r="V460" s="48">
        <v>10498</v>
      </c>
      <c r="W460" s="48">
        <v>60</v>
      </c>
      <c r="X460" s="48">
        <v>0.3</v>
      </c>
      <c r="Y460" s="46" t="s">
        <v>83</v>
      </c>
      <c r="Z460" s="46" t="s">
        <v>83</v>
      </c>
      <c r="AA460" s="46"/>
      <c r="AB460" s="46"/>
      <c r="AC460" s="46" t="s">
        <v>81</v>
      </c>
      <c r="AD460" s="46" t="s">
        <v>80</v>
      </c>
      <c r="AE460" s="46" t="s">
        <v>113</v>
      </c>
      <c r="AF460" s="46"/>
      <c r="AG460" s="46" t="s">
        <v>83</v>
      </c>
      <c r="AH460" s="46"/>
      <c r="AI460" s="46" t="s">
        <v>83</v>
      </c>
      <c r="AJ460" s="46" t="s">
        <v>83</v>
      </c>
      <c r="AK460" s="46" t="s">
        <v>94</v>
      </c>
      <c r="AL460" s="46"/>
      <c r="AM460" s="46" t="s">
        <v>83</v>
      </c>
      <c r="AN460" s="46" t="s">
        <v>83</v>
      </c>
      <c r="AO460" s="46" t="s">
        <v>83</v>
      </c>
      <c r="AP460" s="46" t="s">
        <v>91</v>
      </c>
      <c r="AQ460" s="46"/>
      <c r="AR460" s="46" t="s">
        <v>81</v>
      </c>
      <c r="AS460" s="46" t="s">
        <v>86</v>
      </c>
      <c r="AT460" s="46"/>
      <c r="AU460" s="48">
        <v>1</v>
      </c>
      <c r="AV460" s="46" t="s">
        <v>81</v>
      </c>
      <c r="AW460" s="46" t="s">
        <v>81</v>
      </c>
      <c r="AX460" s="48">
        <v>250</v>
      </c>
      <c r="AY460" s="48">
        <v>231</v>
      </c>
      <c r="AZ460" s="48">
        <v>222</v>
      </c>
      <c r="BA460" s="48">
        <v>200.2</v>
      </c>
      <c r="BB460" s="46"/>
      <c r="BC460" s="46"/>
      <c r="BD460" s="48">
        <v>15.84</v>
      </c>
      <c r="BE460" s="46"/>
      <c r="BF460" s="48">
        <v>0.27</v>
      </c>
      <c r="BG460" s="46"/>
      <c r="BH460" s="46"/>
      <c r="BI460" s="48">
        <v>0.2</v>
      </c>
      <c r="BJ460" s="48">
        <v>50.1</v>
      </c>
      <c r="BK460" s="48">
        <v>50.1</v>
      </c>
      <c r="BL460" s="48">
        <v>50.59</v>
      </c>
      <c r="BM460" s="46"/>
      <c r="BN460" s="46"/>
      <c r="BO460" s="48">
        <v>0.21</v>
      </c>
      <c r="BP460" s="48">
        <v>0.27</v>
      </c>
      <c r="BQ460" s="46"/>
      <c r="BR460" s="48">
        <v>15.91</v>
      </c>
      <c r="BS460" s="48">
        <v>50.32</v>
      </c>
      <c r="BT460" s="46"/>
      <c r="BU460" s="48">
        <v>0</v>
      </c>
      <c r="BV460" s="39">
        <v>638</v>
      </c>
      <c r="BW460" s="39">
        <f t="shared" si="42"/>
        <v>2</v>
      </c>
      <c r="BX460" s="39">
        <f>IF(COUNTIF($C$2:C460,C460)=1,1,0)</f>
        <v>1</v>
      </c>
      <c r="BY460" s="39">
        <f t="shared" si="43"/>
        <v>0</v>
      </c>
      <c r="BZ460" s="39" t="b">
        <f t="shared" si="44"/>
        <v>0</v>
      </c>
      <c r="CA460" s="39" t="b">
        <f t="array" ref="CA460">ISNUMBER(SEARCH("Touch Screen",$AI460))</f>
        <v>0</v>
      </c>
      <c r="CB460" s="39" t="b">
        <f t="array" ref="CB460">ISNUMBER(SEARCH("Occupancy Sensor",$AI460))</f>
        <v>0</v>
      </c>
      <c r="CC460" s="39" t="b">
        <f t="array" ref="CC460">ISNUMBER(SEARCH("Full Network Connectivity",$AI460))</f>
        <v>0</v>
      </c>
      <c r="CD460" s="49">
        <f t="shared" si="45"/>
        <v>50.102820000000001</v>
      </c>
      <c r="CE460" s="50">
        <f t="shared" si="47"/>
        <v>2.1</v>
      </c>
      <c r="CF460" s="39">
        <f t="shared" si="46"/>
        <v>2</v>
      </c>
      <c r="CG460" s="49">
        <f>IF($BW460=1,($Q460*'2. Monitor Criteria'!$C$4)+('2. Monitor Criteria'!$D$4*'1. Data'!$CE460)+'2. Monitor Criteria'!$C$6,IF('1. Data'!$BW460=2,($Q460*'2. Monitor Criteria'!$C$4)+('2. Monitor Criteria'!$D$4*'1. Data'!$CE460)+'2. Monitor Criteria'!$D$6,IF('1. Data'!$BW460=5,($Q460*'2. Monitor Criteria'!$C$4)+('2. Monitor Criteria'!$D$4*'1. Data'!$CE460)+'2. Monitor Criteria'!$F$6,($Q460*'2. Monitor Criteria'!$C$4)+('2. Monitor Criteria'!$D$4*'1. Data'!$CE460)+'2. Monitor Criteria'!$E$6)))</f>
        <v>42.683959999999999</v>
      </c>
      <c r="CH460" s="51">
        <f>CD460-('2. Monitor Criteria'!$D$4*CE460)</f>
        <v>41.723820000000003</v>
      </c>
      <c r="CI460" s="49">
        <f>IF($BY460=0,CH460,IF($BY460=1,CH460-('2. Monitor Criteria'!$B$10*'1. Data'!CG460),CH460-('2. Monitor Criteria'!$C$10*'1. Data'!CG460)))</f>
        <v>41.723820000000003</v>
      </c>
      <c r="CJ460" s="51">
        <f>IF($CA460=TRUE,CI460-(CG460*'2. Monitor Criteria'!$E$10),CI460)</f>
        <v>41.723820000000003</v>
      </c>
      <c r="CK460" s="51">
        <f>IF($BZ460=TRUE,CJ460-('1. Data'!CG460*'2. Monitor Criteria'!$D$10),CJ460)</f>
        <v>41.723820000000003</v>
      </c>
    </row>
    <row r="461" spans="1:89" s="39" customFormat="1" ht="15.75" customHeight="1" x14ac:dyDescent="0.2">
      <c r="A461" s="39">
        <v>639</v>
      </c>
      <c r="B461" s="46" t="s">
        <v>763</v>
      </c>
      <c r="C461" s="46" t="s">
        <v>789</v>
      </c>
      <c r="D461" s="47">
        <v>42789</v>
      </c>
      <c r="E461" s="46" t="s">
        <v>74</v>
      </c>
      <c r="F461" s="46" t="s">
        <v>103</v>
      </c>
      <c r="G461" s="46" t="s">
        <v>1307</v>
      </c>
      <c r="H461" s="46" t="s">
        <v>75</v>
      </c>
      <c r="I461" s="46" t="s">
        <v>76</v>
      </c>
      <c r="J461" s="46" t="s">
        <v>103</v>
      </c>
      <c r="K461" s="46" t="s">
        <v>77</v>
      </c>
      <c r="L461" s="46" t="s">
        <v>103</v>
      </c>
      <c r="M461" s="48">
        <v>1000</v>
      </c>
      <c r="N461" s="48">
        <v>10.5</v>
      </c>
      <c r="O461" s="48">
        <v>18.7</v>
      </c>
      <c r="P461" s="48">
        <v>21.5</v>
      </c>
      <c r="Q461" s="48">
        <v>197.6</v>
      </c>
      <c r="R461" s="48">
        <v>1.78</v>
      </c>
      <c r="S461" s="48">
        <v>1080</v>
      </c>
      <c r="T461" s="48">
        <v>1920</v>
      </c>
      <c r="U461" s="48">
        <v>2.1</v>
      </c>
      <c r="V461" s="48">
        <v>10494</v>
      </c>
      <c r="W461" s="48">
        <v>60</v>
      </c>
      <c r="X461" s="48">
        <v>33</v>
      </c>
      <c r="Y461" s="46" t="s">
        <v>78</v>
      </c>
      <c r="Z461" s="46" t="s">
        <v>83</v>
      </c>
      <c r="AA461" s="46"/>
      <c r="AB461" s="46"/>
      <c r="AC461" s="46" t="s">
        <v>80</v>
      </c>
      <c r="AD461" s="46" t="s">
        <v>80</v>
      </c>
      <c r="AE461" s="46" t="s">
        <v>93</v>
      </c>
      <c r="AF461" s="46" t="s">
        <v>103</v>
      </c>
      <c r="AG461" s="46" t="s">
        <v>83</v>
      </c>
      <c r="AH461" s="46" t="s">
        <v>103</v>
      </c>
      <c r="AI461" s="46" t="s">
        <v>83</v>
      </c>
      <c r="AJ461" s="46" t="s">
        <v>83</v>
      </c>
      <c r="AK461" s="46" t="s">
        <v>94</v>
      </c>
      <c r="AL461" s="46" t="s">
        <v>103</v>
      </c>
      <c r="AM461" s="46" t="s">
        <v>83</v>
      </c>
      <c r="AN461" s="46" t="s">
        <v>83</v>
      </c>
      <c r="AO461" s="46" t="s">
        <v>83</v>
      </c>
      <c r="AP461" s="46" t="s">
        <v>91</v>
      </c>
      <c r="AQ461" s="46" t="s">
        <v>103</v>
      </c>
      <c r="AR461" s="46" t="s">
        <v>81</v>
      </c>
      <c r="AS461" s="46" t="s">
        <v>86</v>
      </c>
      <c r="AT461" s="46" t="s">
        <v>103</v>
      </c>
      <c r="AU461" s="48">
        <v>0</v>
      </c>
      <c r="AV461" s="46" t="s">
        <v>81</v>
      </c>
      <c r="AW461" s="46" t="s">
        <v>81</v>
      </c>
      <c r="AX461" s="48">
        <v>250</v>
      </c>
      <c r="AY461" s="48">
        <v>220.7</v>
      </c>
      <c r="AZ461" s="48">
        <v>220.7</v>
      </c>
      <c r="BA461" s="48">
        <v>200</v>
      </c>
      <c r="BB461" s="46"/>
      <c r="BC461" s="46"/>
      <c r="BD461" s="48">
        <v>15.2</v>
      </c>
      <c r="BE461" s="46"/>
      <c r="BF461" s="48">
        <v>0.16</v>
      </c>
      <c r="BG461" s="46"/>
      <c r="BH461" s="46"/>
      <c r="BI461" s="48">
        <v>0.13</v>
      </c>
      <c r="BJ461" s="48">
        <v>47.53</v>
      </c>
      <c r="BK461" s="48">
        <v>47.53</v>
      </c>
      <c r="BL461" s="48">
        <v>50.6</v>
      </c>
      <c r="BM461" s="46"/>
      <c r="BN461" s="46"/>
      <c r="BO461" s="48">
        <v>0.16</v>
      </c>
      <c r="BP461" s="48">
        <v>0.19</v>
      </c>
      <c r="BQ461" s="46"/>
      <c r="BR461" s="48">
        <v>15.01</v>
      </c>
      <c r="BS461" s="48">
        <v>47.12</v>
      </c>
      <c r="BT461" s="46"/>
      <c r="BU461" s="48">
        <v>0</v>
      </c>
      <c r="BV461" s="39">
        <v>639</v>
      </c>
      <c r="BW461" s="39">
        <f t="shared" si="42"/>
        <v>2</v>
      </c>
      <c r="BX461" s="39">
        <f>IF(COUNTIF($C$2:C461,C461)=1,1,0)</f>
        <v>1</v>
      </c>
      <c r="BY461" s="39">
        <f t="shared" si="43"/>
        <v>0</v>
      </c>
      <c r="BZ461" s="39" t="b">
        <f t="shared" si="44"/>
        <v>0</v>
      </c>
      <c r="CA461" s="39" t="b">
        <f t="array" ref="CA461">ISNUMBER(SEARCH("Touch Screen",$AI461))</f>
        <v>0</v>
      </c>
      <c r="CB461" s="39" t="b">
        <f t="array" ref="CB461">ISNUMBER(SEARCH("Occupancy Sensor",$AI461))</f>
        <v>0</v>
      </c>
      <c r="CC461" s="39" t="b">
        <f t="array" ref="CC461">ISNUMBER(SEARCH("Full Network Connectivity",$AI461))</f>
        <v>0</v>
      </c>
      <c r="CD461" s="49">
        <f t="shared" si="45"/>
        <v>47.514239999999994</v>
      </c>
      <c r="CE461" s="50">
        <f t="shared" si="47"/>
        <v>2.1</v>
      </c>
      <c r="CF461" s="39">
        <f t="shared" si="46"/>
        <v>2</v>
      </c>
      <c r="CG461" s="49">
        <f>IF($BW461=1,($Q461*'2. Monitor Criteria'!$C$4)+('2. Monitor Criteria'!$D$4*'1. Data'!$CE461)+'2. Monitor Criteria'!$C$6,IF('1. Data'!$BW461=2,($Q461*'2. Monitor Criteria'!$C$4)+('2. Monitor Criteria'!$D$4*'1. Data'!$CE461)+'2. Monitor Criteria'!$D$6,IF('1. Data'!$BW461=5,($Q461*'2. Monitor Criteria'!$C$4)+('2. Monitor Criteria'!$D$4*'1. Data'!$CE461)+'2. Monitor Criteria'!$F$6,($Q461*'2. Monitor Criteria'!$C$4)+('2. Monitor Criteria'!$D$4*'1. Data'!$CE461)+'2. Monitor Criteria'!$E$6)))</f>
        <v>42.693800000000003</v>
      </c>
      <c r="CH461" s="51">
        <f>CD461-('2. Monitor Criteria'!$D$4*CE461)</f>
        <v>39.135239999999996</v>
      </c>
      <c r="CI461" s="49">
        <f>IF($BY461=0,CH461,IF($BY461=1,CH461-('2. Monitor Criteria'!$B$10*'1. Data'!CG461),CH461-('2. Monitor Criteria'!$C$10*'1. Data'!CG461)))</f>
        <v>39.135239999999996</v>
      </c>
      <c r="CJ461" s="51">
        <f>IF($CA461=TRUE,CI461-(CG461*'2. Monitor Criteria'!$E$10),CI461)</f>
        <v>39.135239999999996</v>
      </c>
      <c r="CK461" s="51">
        <f>IF($BZ461=TRUE,CJ461-('1. Data'!CG461*'2. Monitor Criteria'!$D$10),CJ461)</f>
        <v>39.135239999999996</v>
      </c>
    </row>
    <row r="462" spans="1:89" s="39" customFormat="1" ht="15.75" customHeight="1" x14ac:dyDescent="0.2">
      <c r="A462" s="39">
        <v>640</v>
      </c>
      <c r="B462" s="46" t="s">
        <v>763</v>
      </c>
      <c r="C462" s="46" t="s">
        <v>790</v>
      </c>
      <c r="D462" s="47">
        <v>41715</v>
      </c>
      <c r="E462" s="46" t="s">
        <v>74</v>
      </c>
      <c r="F462" s="46" t="s">
        <v>103</v>
      </c>
      <c r="G462" s="46" t="s">
        <v>1307</v>
      </c>
      <c r="H462" s="46" t="s">
        <v>75</v>
      </c>
      <c r="I462" s="46" t="s">
        <v>88</v>
      </c>
      <c r="J462" s="46" t="s">
        <v>103</v>
      </c>
      <c r="K462" s="46" t="s">
        <v>77</v>
      </c>
      <c r="L462" s="46" t="s">
        <v>103</v>
      </c>
      <c r="M462" s="48">
        <v>1000</v>
      </c>
      <c r="N462" s="48">
        <v>10.5</v>
      </c>
      <c r="O462" s="48">
        <v>18.7</v>
      </c>
      <c r="P462" s="48">
        <v>21.5</v>
      </c>
      <c r="Q462" s="48">
        <v>198.07</v>
      </c>
      <c r="R462" s="48">
        <v>1.78</v>
      </c>
      <c r="S462" s="48">
        <v>1080</v>
      </c>
      <c r="T462" s="48">
        <v>1920</v>
      </c>
      <c r="U462" s="48">
        <v>2</v>
      </c>
      <c r="V462" s="48">
        <v>10468</v>
      </c>
      <c r="W462" s="48">
        <v>60</v>
      </c>
      <c r="X462" s="48">
        <v>33.9</v>
      </c>
      <c r="Y462" s="46" t="s">
        <v>78</v>
      </c>
      <c r="Z462" s="46" t="s">
        <v>83</v>
      </c>
      <c r="AA462" s="46"/>
      <c r="AB462" s="46"/>
      <c r="AC462" s="46" t="s">
        <v>80</v>
      </c>
      <c r="AD462" s="46" t="s">
        <v>80</v>
      </c>
      <c r="AE462" s="46" t="s">
        <v>791</v>
      </c>
      <c r="AF462" s="46" t="s">
        <v>103</v>
      </c>
      <c r="AG462" s="46" t="s">
        <v>83</v>
      </c>
      <c r="AH462" s="46" t="s">
        <v>103</v>
      </c>
      <c r="AI462" s="46" t="s">
        <v>83</v>
      </c>
      <c r="AJ462" s="46" t="s">
        <v>83</v>
      </c>
      <c r="AK462" s="46" t="s">
        <v>792</v>
      </c>
      <c r="AL462" s="46" t="s">
        <v>103</v>
      </c>
      <c r="AM462" s="46" t="s">
        <v>83</v>
      </c>
      <c r="AN462" s="46" t="s">
        <v>83</v>
      </c>
      <c r="AO462" s="46" t="s">
        <v>83</v>
      </c>
      <c r="AP462" s="46" t="s">
        <v>91</v>
      </c>
      <c r="AQ462" s="46" t="s">
        <v>103</v>
      </c>
      <c r="AR462" s="46" t="s">
        <v>81</v>
      </c>
      <c r="AS462" s="46" t="s">
        <v>86</v>
      </c>
      <c r="AT462" s="46" t="s">
        <v>103</v>
      </c>
      <c r="AU462" s="48">
        <v>0</v>
      </c>
      <c r="AV462" s="46" t="s">
        <v>81</v>
      </c>
      <c r="AW462" s="46" t="s">
        <v>80</v>
      </c>
      <c r="AX462" s="48">
        <v>200</v>
      </c>
      <c r="AY462" s="48">
        <v>204.9</v>
      </c>
      <c r="AZ462" s="48">
        <v>192.8</v>
      </c>
      <c r="BA462" s="48">
        <v>200.5</v>
      </c>
      <c r="BB462" s="46"/>
      <c r="BC462" s="46"/>
      <c r="BD462" s="48">
        <v>12.84</v>
      </c>
      <c r="BE462" s="46"/>
      <c r="BF462" s="48">
        <v>0.24</v>
      </c>
      <c r="BG462" s="46"/>
      <c r="BH462" s="46"/>
      <c r="BI462" s="48">
        <v>0.15</v>
      </c>
      <c r="BJ462" s="48">
        <v>40.729999999999997</v>
      </c>
      <c r="BK462" s="48">
        <v>40.729999999999997</v>
      </c>
      <c r="BL462" s="48">
        <v>50.6</v>
      </c>
      <c r="BM462" s="46"/>
      <c r="BN462" s="46"/>
      <c r="BO462" s="48">
        <v>0.19</v>
      </c>
      <c r="BP462" s="48">
        <v>0.28000000000000003</v>
      </c>
      <c r="BQ462" s="46"/>
      <c r="BR462" s="48">
        <v>12.83</v>
      </c>
      <c r="BS462" s="48">
        <v>40.93</v>
      </c>
      <c r="BT462" s="46"/>
      <c r="BU462" s="48">
        <v>0</v>
      </c>
      <c r="BV462" s="39">
        <v>640</v>
      </c>
      <c r="BW462" s="39">
        <f t="shared" si="42"/>
        <v>2</v>
      </c>
      <c r="BX462" s="39">
        <f>IF(COUNTIF($C$2:C462,C462)=1,1,0)</f>
        <v>1</v>
      </c>
      <c r="BY462" s="39">
        <f t="shared" si="43"/>
        <v>0</v>
      </c>
      <c r="BZ462" s="39" t="b">
        <f t="shared" si="44"/>
        <v>0</v>
      </c>
      <c r="CA462" s="39" t="b">
        <f t="array" ref="CA462">ISNUMBER(SEARCH("Touch Screen",$AI462))</f>
        <v>0</v>
      </c>
      <c r="CB462" s="39" t="b">
        <f t="array" ref="CB462">ISNUMBER(SEARCH("Occupancy Sensor",$AI462))</f>
        <v>0</v>
      </c>
      <c r="CC462" s="39" t="b">
        <f t="array" ref="CC462">ISNUMBER(SEARCH("Full Network Connectivity",$AI462))</f>
        <v>0</v>
      </c>
      <c r="CD462" s="49">
        <f t="shared" si="45"/>
        <v>40.733999999999995</v>
      </c>
      <c r="CE462" s="50">
        <f t="shared" si="47"/>
        <v>2</v>
      </c>
      <c r="CF462" s="39">
        <f t="shared" si="46"/>
        <v>2</v>
      </c>
      <c r="CG462" s="49">
        <f>IF($BW462=1,($Q462*'2. Monitor Criteria'!$C$4)+('2. Monitor Criteria'!$D$4*'1. Data'!$CE462)+'2. Monitor Criteria'!$C$6,IF('1. Data'!$BW462=2,($Q462*'2. Monitor Criteria'!$C$4)+('2. Monitor Criteria'!$D$4*'1. Data'!$CE462)+'2. Monitor Criteria'!$D$6,IF('1. Data'!$BW462=5,($Q462*'2. Monitor Criteria'!$C$4)+('2. Monitor Criteria'!$D$4*'1. Data'!$CE462)+'2. Monitor Criteria'!$F$6,($Q462*'2. Monitor Criteria'!$C$4)+('2. Monitor Criteria'!$D$4*'1. Data'!$CE462)+'2. Monitor Criteria'!$E$6)))</f>
        <v>42.352609999999999</v>
      </c>
      <c r="CH462" s="51">
        <f>CD462-('2. Monitor Criteria'!$D$4*CE462)</f>
        <v>32.753999999999991</v>
      </c>
      <c r="CI462" s="49">
        <f>IF($BY462=0,CH462,IF($BY462=1,CH462-('2. Monitor Criteria'!$B$10*'1. Data'!CG462),CH462-('2. Monitor Criteria'!$C$10*'1. Data'!CG462)))</f>
        <v>32.753999999999991</v>
      </c>
      <c r="CJ462" s="51">
        <f>IF($CA462=TRUE,CI462-(CG462*'2. Monitor Criteria'!$E$10),CI462)</f>
        <v>32.753999999999991</v>
      </c>
      <c r="CK462" s="51">
        <f>IF($BZ462=TRUE,CJ462-('1. Data'!CG462*'2. Monitor Criteria'!$D$10),CJ462)</f>
        <v>32.753999999999991</v>
      </c>
    </row>
    <row r="463" spans="1:89" s="39" customFormat="1" ht="15.75" customHeight="1" x14ac:dyDescent="0.2">
      <c r="A463" s="39">
        <v>641</v>
      </c>
      <c r="B463" s="46" t="s">
        <v>763</v>
      </c>
      <c r="C463" s="46" t="s">
        <v>793</v>
      </c>
      <c r="D463" s="47">
        <v>42658</v>
      </c>
      <c r="E463" s="46" t="s">
        <v>74</v>
      </c>
      <c r="F463" s="46"/>
      <c r="G463" s="46" t="s">
        <v>1307</v>
      </c>
      <c r="H463" s="46" t="s">
        <v>75</v>
      </c>
      <c r="I463" s="46" t="s">
        <v>88</v>
      </c>
      <c r="J463" s="46"/>
      <c r="K463" s="46" t="s">
        <v>77</v>
      </c>
      <c r="L463" s="46"/>
      <c r="M463" s="48">
        <v>1000</v>
      </c>
      <c r="N463" s="48">
        <v>11.3</v>
      </c>
      <c r="O463" s="48">
        <v>20</v>
      </c>
      <c r="P463" s="48">
        <v>23</v>
      </c>
      <c r="Q463" s="48">
        <v>226.04</v>
      </c>
      <c r="R463" s="48">
        <v>1.78</v>
      </c>
      <c r="S463" s="48">
        <v>1080</v>
      </c>
      <c r="T463" s="48">
        <v>1920</v>
      </c>
      <c r="U463" s="48">
        <v>2.1</v>
      </c>
      <c r="V463" s="48">
        <v>9174</v>
      </c>
      <c r="W463" s="48">
        <v>60</v>
      </c>
      <c r="X463" s="48">
        <v>0.3</v>
      </c>
      <c r="Y463" s="46" t="s">
        <v>83</v>
      </c>
      <c r="Z463" s="46" t="s">
        <v>83</v>
      </c>
      <c r="AA463" s="46"/>
      <c r="AB463" s="46"/>
      <c r="AC463" s="46" t="s">
        <v>81</v>
      </c>
      <c r="AD463" s="46" t="s">
        <v>81</v>
      </c>
      <c r="AE463" s="46" t="s">
        <v>794</v>
      </c>
      <c r="AF463" s="46"/>
      <c r="AG463" s="46" t="s">
        <v>83</v>
      </c>
      <c r="AH463" s="46"/>
      <c r="AI463" s="46" t="s">
        <v>83</v>
      </c>
      <c r="AJ463" s="46" t="s">
        <v>83</v>
      </c>
      <c r="AK463" s="46" t="s">
        <v>331</v>
      </c>
      <c r="AL463" s="46"/>
      <c r="AM463" s="46" t="s">
        <v>83</v>
      </c>
      <c r="AN463" s="46" t="s">
        <v>83</v>
      </c>
      <c r="AO463" s="46" t="s">
        <v>83</v>
      </c>
      <c r="AP463" s="46" t="s">
        <v>91</v>
      </c>
      <c r="AQ463" s="46" t="s">
        <v>83</v>
      </c>
      <c r="AR463" s="46" t="s">
        <v>81</v>
      </c>
      <c r="AS463" s="46" t="s">
        <v>86</v>
      </c>
      <c r="AT463" s="46"/>
      <c r="AU463" s="48">
        <v>5</v>
      </c>
      <c r="AV463" s="46" t="s">
        <v>81</v>
      </c>
      <c r="AW463" s="46" t="s">
        <v>81</v>
      </c>
      <c r="AX463" s="48">
        <v>250</v>
      </c>
      <c r="AY463" s="48">
        <v>218</v>
      </c>
      <c r="AZ463" s="48">
        <v>208</v>
      </c>
      <c r="BA463" s="48">
        <v>200</v>
      </c>
      <c r="BB463" s="46"/>
      <c r="BC463" s="46"/>
      <c r="BD463" s="48">
        <v>16.2</v>
      </c>
      <c r="BE463" s="46"/>
      <c r="BF463" s="48">
        <v>0.15</v>
      </c>
      <c r="BG463" s="48">
        <v>0</v>
      </c>
      <c r="BH463" s="46"/>
      <c r="BI463" s="48">
        <v>0.14000000000000001</v>
      </c>
      <c r="BJ463" s="48">
        <v>50.52</v>
      </c>
      <c r="BK463" s="48">
        <v>50.52</v>
      </c>
      <c r="BL463" s="48">
        <v>50.8</v>
      </c>
      <c r="BM463" s="46"/>
      <c r="BN463" s="46"/>
      <c r="BO463" s="48">
        <v>0.15</v>
      </c>
      <c r="BP463" s="48">
        <v>0.18</v>
      </c>
      <c r="BQ463" s="48">
        <v>0</v>
      </c>
      <c r="BR463" s="48">
        <v>16.059999999999999</v>
      </c>
      <c r="BS463" s="48">
        <v>50.26</v>
      </c>
      <c r="BT463" s="46"/>
      <c r="BU463" s="48">
        <v>0</v>
      </c>
      <c r="BV463" s="39">
        <v>641</v>
      </c>
      <c r="BW463" s="39">
        <f t="shared" si="42"/>
        <v>3</v>
      </c>
      <c r="BX463" s="39">
        <f>IF(COUNTIF($C$2:C463,C463)=1,1,0)</f>
        <v>1</v>
      </c>
      <c r="BY463" s="39">
        <f t="shared" si="43"/>
        <v>0</v>
      </c>
      <c r="BZ463" s="39" t="b">
        <f t="shared" si="44"/>
        <v>0</v>
      </c>
      <c r="CA463" s="39" t="b">
        <f t="array" ref="CA463">ISNUMBER(SEARCH("Touch Screen",$AI463))</f>
        <v>0</v>
      </c>
      <c r="CB463" s="39" t="b">
        <f t="array" ref="CB463">ISNUMBER(SEARCH("Occupancy Sensor",$AI463))</f>
        <v>0</v>
      </c>
      <c r="CC463" s="39" t="b">
        <f t="array" ref="CC463">ISNUMBER(SEARCH("Full Network Connectivity",$AI463))</f>
        <v>0</v>
      </c>
      <c r="CD463" s="49">
        <f t="shared" si="45"/>
        <v>50.523299999999992</v>
      </c>
      <c r="CE463" s="50">
        <f t="shared" si="47"/>
        <v>2.1</v>
      </c>
      <c r="CF463" s="39">
        <f t="shared" si="46"/>
        <v>3</v>
      </c>
      <c r="CG463" s="49">
        <f>IF($BW463=1,($Q463*'2. Monitor Criteria'!$C$4)+('2. Monitor Criteria'!$D$4*'1. Data'!$CE463)+'2. Monitor Criteria'!$C$6,IF('1. Data'!$BW463=2,($Q463*'2. Monitor Criteria'!$C$4)+('2. Monitor Criteria'!$D$4*'1. Data'!$CE463)+'2. Monitor Criteria'!$D$6,IF('1. Data'!$BW463=5,($Q463*'2. Monitor Criteria'!$C$4)+('2. Monitor Criteria'!$D$4*'1. Data'!$CE463)+'2. Monitor Criteria'!$F$6,($Q463*'2. Monitor Criteria'!$C$4)+('2. Monitor Criteria'!$D$4*'1. Data'!$CE463)+'2. Monitor Criteria'!$E$6)))</f>
        <v>44.661920000000009</v>
      </c>
      <c r="CH463" s="51">
        <f>CD463-('2. Monitor Criteria'!$D$4*CE463)</f>
        <v>42.144299999999987</v>
      </c>
      <c r="CI463" s="49">
        <f>IF($BY463=0,CH463,IF($BY463=1,CH463-('2. Monitor Criteria'!$B$10*'1. Data'!CG463),CH463-('2. Monitor Criteria'!$C$10*'1. Data'!CG463)))</f>
        <v>42.144299999999987</v>
      </c>
      <c r="CJ463" s="51">
        <f>IF($CA463=TRUE,CI463-(CG463*'2. Monitor Criteria'!$E$10),CI463)</f>
        <v>42.144299999999987</v>
      </c>
      <c r="CK463" s="51">
        <f>IF($BZ463=TRUE,CJ463-('1. Data'!CG463*'2. Monitor Criteria'!$D$10),CJ463)</f>
        <v>42.144299999999987</v>
      </c>
    </row>
    <row r="464" spans="1:89" s="39" customFormat="1" ht="15.75" customHeight="1" x14ac:dyDescent="0.2">
      <c r="A464" s="39">
        <v>642</v>
      </c>
      <c r="B464" s="46" t="s">
        <v>763</v>
      </c>
      <c r="C464" s="46" t="s">
        <v>795</v>
      </c>
      <c r="D464" s="47">
        <v>42183</v>
      </c>
      <c r="E464" s="46" t="s">
        <v>796</v>
      </c>
      <c r="F464" s="46" t="s">
        <v>103</v>
      </c>
      <c r="G464" s="46" t="s">
        <v>1307</v>
      </c>
      <c r="H464" s="46" t="s">
        <v>75</v>
      </c>
      <c r="I464" s="46" t="s">
        <v>88</v>
      </c>
      <c r="J464" s="46" t="s">
        <v>103</v>
      </c>
      <c r="K464" s="46" t="s">
        <v>77</v>
      </c>
      <c r="L464" s="46" t="s">
        <v>103</v>
      </c>
      <c r="M464" s="48">
        <v>1000</v>
      </c>
      <c r="N464" s="48">
        <v>11.3</v>
      </c>
      <c r="O464" s="48">
        <v>20</v>
      </c>
      <c r="P464" s="48">
        <v>23</v>
      </c>
      <c r="Q464" s="48">
        <v>226</v>
      </c>
      <c r="R464" s="48">
        <v>1.78</v>
      </c>
      <c r="S464" s="48">
        <v>1080</v>
      </c>
      <c r="T464" s="48">
        <v>1920</v>
      </c>
      <c r="U464" s="48">
        <v>2.1</v>
      </c>
      <c r="V464" s="48">
        <v>9177</v>
      </c>
      <c r="W464" s="48">
        <v>60</v>
      </c>
      <c r="X464" s="48">
        <v>32.700000000000003</v>
      </c>
      <c r="Y464" s="46" t="s">
        <v>114</v>
      </c>
      <c r="Z464" s="46" t="s">
        <v>83</v>
      </c>
      <c r="AA464" s="46"/>
      <c r="AB464" s="46"/>
      <c r="AC464" s="46" t="s">
        <v>80</v>
      </c>
      <c r="AD464" s="46" t="s">
        <v>80</v>
      </c>
      <c r="AE464" s="46" t="s">
        <v>105</v>
      </c>
      <c r="AF464" s="46" t="s">
        <v>103</v>
      </c>
      <c r="AG464" s="46" t="s">
        <v>83</v>
      </c>
      <c r="AH464" s="46" t="s">
        <v>103</v>
      </c>
      <c r="AI464" s="46" t="s">
        <v>83</v>
      </c>
      <c r="AJ464" s="46" t="s">
        <v>83</v>
      </c>
      <c r="AK464" s="46" t="s">
        <v>90</v>
      </c>
      <c r="AL464" s="46" t="s">
        <v>103</v>
      </c>
      <c r="AM464" s="46" t="s">
        <v>83</v>
      </c>
      <c r="AN464" s="46" t="s">
        <v>83</v>
      </c>
      <c r="AO464" s="46" t="s">
        <v>83</v>
      </c>
      <c r="AP464" s="46" t="s">
        <v>91</v>
      </c>
      <c r="AQ464" s="46" t="s">
        <v>103</v>
      </c>
      <c r="AR464" s="46" t="s">
        <v>81</v>
      </c>
      <c r="AS464" s="46" t="s">
        <v>86</v>
      </c>
      <c r="AT464" s="46" t="s">
        <v>103</v>
      </c>
      <c r="AU464" s="48">
        <v>5</v>
      </c>
      <c r="AV464" s="46" t="s">
        <v>81</v>
      </c>
      <c r="AW464" s="46" t="s">
        <v>80</v>
      </c>
      <c r="AX464" s="48">
        <v>300</v>
      </c>
      <c r="AY464" s="48">
        <v>286</v>
      </c>
      <c r="AZ464" s="48">
        <v>268</v>
      </c>
      <c r="BA464" s="48">
        <v>200</v>
      </c>
      <c r="BB464" s="46"/>
      <c r="BC464" s="46"/>
      <c r="BD464" s="48">
        <v>15.37</v>
      </c>
      <c r="BE464" s="46"/>
      <c r="BF464" s="48">
        <v>0.18</v>
      </c>
      <c r="BG464" s="46"/>
      <c r="BH464" s="46"/>
      <c r="BI464" s="48">
        <v>0.16</v>
      </c>
      <c r="BJ464" s="48">
        <v>48.15</v>
      </c>
      <c r="BK464" s="48">
        <v>48.15</v>
      </c>
      <c r="BL464" s="48">
        <v>50.8</v>
      </c>
      <c r="BM464" s="46"/>
      <c r="BN464" s="46"/>
      <c r="BO464" s="48">
        <v>0.18</v>
      </c>
      <c r="BP464" s="48">
        <v>0.2</v>
      </c>
      <c r="BQ464" s="46"/>
      <c r="BR464" s="48">
        <v>15.4</v>
      </c>
      <c r="BS464" s="48">
        <v>48.39</v>
      </c>
      <c r="BT464" s="46"/>
      <c r="BU464" s="48">
        <v>0</v>
      </c>
      <c r="BV464" s="39">
        <v>642</v>
      </c>
      <c r="BW464" s="39">
        <f t="shared" si="42"/>
        <v>3</v>
      </c>
      <c r="BX464" s="39">
        <f>IF(COUNTIF($C$2:C464,C464)=1,1,0)</f>
        <v>1</v>
      </c>
      <c r="BY464" s="39">
        <f t="shared" si="43"/>
        <v>0</v>
      </c>
      <c r="BZ464" s="39" t="b">
        <f t="shared" si="44"/>
        <v>0</v>
      </c>
      <c r="CA464" s="39" t="b">
        <f t="array" ref="CA464">ISNUMBER(SEARCH("Touch Screen",$AI464))</f>
        <v>0</v>
      </c>
      <c r="CB464" s="39" t="b">
        <f t="array" ref="CB464">ISNUMBER(SEARCH("Occupancy Sensor",$AI464))</f>
        <v>0</v>
      </c>
      <c r="CC464" s="39" t="b">
        <f t="array" ref="CC464">ISNUMBER(SEARCH("Full Network Connectivity",$AI464))</f>
        <v>0</v>
      </c>
      <c r="CD464" s="49">
        <f t="shared" si="45"/>
        <v>48.149339999999995</v>
      </c>
      <c r="CE464" s="50">
        <f t="shared" si="47"/>
        <v>2.1</v>
      </c>
      <c r="CF464" s="39">
        <f t="shared" si="46"/>
        <v>3</v>
      </c>
      <c r="CG464" s="49">
        <f>IF($BW464=1,($Q464*'2. Monitor Criteria'!$C$4)+('2. Monitor Criteria'!$D$4*'1. Data'!$CE464)+'2. Monitor Criteria'!$C$6,IF('1. Data'!$BW464=2,($Q464*'2. Monitor Criteria'!$C$4)+('2. Monitor Criteria'!$D$4*'1. Data'!$CE464)+'2. Monitor Criteria'!$D$6,IF('1. Data'!$BW464=5,($Q464*'2. Monitor Criteria'!$C$4)+('2. Monitor Criteria'!$D$4*'1. Data'!$CE464)+'2. Monitor Criteria'!$F$6,($Q464*'2. Monitor Criteria'!$C$4)+('2. Monitor Criteria'!$D$4*'1. Data'!$CE464)+'2. Monitor Criteria'!$E$6)))</f>
        <v>44.656999999999996</v>
      </c>
      <c r="CH464" s="51">
        <f>CD464-('2. Monitor Criteria'!$D$4*CE464)</f>
        <v>39.77033999999999</v>
      </c>
      <c r="CI464" s="49">
        <f>IF($BY464=0,CH464,IF($BY464=1,CH464-('2. Monitor Criteria'!$B$10*'1. Data'!CG464),CH464-('2. Monitor Criteria'!$C$10*'1. Data'!CG464)))</f>
        <v>39.77033999999999</v>
      </c>
      <c r="CJ464" s="51">
        <f>IF($CA464=TRUE,CI464-(CG464*'2. Monitor Criteria'!$E$10),CI464)</f>
        <v>39.77033999999999</v>
      </c>
      <c r="CK464" s="51">
        <f>IF($BZ464=TRUE,CJ464-('1. Data'!CG464*'2. Monitor Criteria'!$D$10),CJ464)</f>
        <v>39.77033999999999</v>
      </c>
    </row>
    <row r="465" spans="1:89" s="39" customFormat="1" ht="15.75" customHeight="1" x14ac:dyDescent="0.2">
      <c r="A465" s="39">
        <v>643</v>
      </c>
      <c r="B465" s="46" t="s">
        <v>763</v>
      </c>
      <c r="C465" s="46" t="s">
        <v>797</v>
      </c>
      <c r="D465" s="47">
        <v>42597</v>
      </c>
      <c r="E465" s="46" t="s">
        <v>74</v>
      </c>
      <c r="F465" s="46" t="s">
        <v>103</v>
      </c>
      <c r="G465" s="46" t="s">
        <v>1307</v>
      </c>
      <c r="H465" s="46" t="s">
        <v>75</v>
      </c>
      <c r="I465" s="46" t="s">
        <v>85</v>
      </c>
      <c r="J465" s="46" t="s">
        <v>119</v>
      </c>
      <c r="K465" s="46" t="s">
        <v>77</v>
      </c>
      <c r="L465" s="46" t="s">
        <v>103</v>
      </c>
      <c r="M465" s="48">
        <v>1000</v>
      </c>
      <c r="N465" s="48">
        <v>12.8</v>
      </c>
      <c r="O465" s="48">
        <v>20.399999999999999</v>
      </c>
      <c r="P465" s="48">
        <v>24</v>
      </c>
      <c r="Q465" s="48">
        <v>260.33999999999997</v>
      </c>
      <c r="R465" s="48">
        <v>1.6</v>
      </c>
      <c r="S465" s="48">
        <v>1200</v>
      </c>
      <c r="T465" s="48">
        <v>1920</v>
      </c>
      <c r="U465" s="48">
        <v>2.2999999999999998</v>
      </c>
      <c r="V465" s="48">
        <v>8850</v>
      </c>
      <c r="W465" s="48">
        <v>60</v>
      </c>
      <c r="X465" s="48">
        <v>34.700000000000003</v>
      </c>
      <c r="Y465" s="46" t="s">
        <v>83</v>
      </c>
      <c r="Z465" s="46" t="s">
        <v>83</v>
      </c>
      <c r="AA465" s="46"/>
      <c r="AB465" s="46"/>
      <c r="AC465" s="46" t="s">
        <v>81</v>
      </c>
      <c r="AD465" s="46" t="s">
        <v>80</v>
      </c>
      <c r="AE465" s="46" t="s">
        <v>355</v>
      </c>
      <c r="AF465" s="46" t="s">
        <v>103</v>
      </c>
      <c r="AG465" s="46" t="s">
        <v>99</v>
      </c>
      <c r="AH465" s="46" t="s">
        <v>103</v>
      </c>
      <c r="AI465" s="46" t="s">
        <v>99</v>
      </c>
      <c r="AJ465" s="46" t="s">
        <v>83</v>
      </c>
      <c r="AK465" s="46" t="s">
        <v>84</v>
      </c>
      <c r="AL465" s="46" t="s">
        <v>103</v>
      </c>
      <c r="AM465" s="46" t="s">
        <v>83</v>
      </c>
      <c r="AN465" s="46" t="s">
        <v>83</v>
      </c>
      <c r="AO465" s="46" t="s">
        <v>83</v>
      </c>
      <c r="AP465" s="46" t="s">
        <v>91</v>
      </c>
      <c r="AQ465" s="46" t="s">
        <v>103</v>
      </c>
      <c r="AR465" s="46" t="s">
        <v>81</v>
      </c>
      <c r="AS465" s="46" t="s">
        <v>86</v>
      </c>
      <c r="AT465" s="46" t="s">
        <v>103</v>
      </c>
      <c r="AU465" s="48">
        <v>5</v>
      </c>
      <c r="AV465" s="46" t="s">
        <v>81</v>
      </c>
      <c r="AW465" s="46" t="s">
        <v>80</v>
      </c>
      <c r="AX465" s="48">
        <v>350</v>
      </c>
      <c r="AY465" s="48">
        <v>346.4</v>
      </c>
      <c r="AZ465" s="48">
        <v>312.89999999999998</v>
      </c>
      <c r="BA465" s="48">
        <v>200</v>
      </c>
      <c r="BB465" s="46"/>
      <c r="BC465" s="46"/>
      <c r="BD465" s="48">
        <v>15.64</v>
      </c>
      <c r="BE465" s="46"/>
      <c r="BF465" s="48">
        <v>0.23</v>
      </c>
      <c r="BG465" s="48">
        <v>0.23</v>
      </c>
      <c r="BH465" s="46"/>
      <c r="BI465" s="48">
        <v>0.19</v>
      </c>
      <c r="BJ465" s="48">
        <v>49.27</v>
      </c>
      <c r="BK465" s="48">
        <v>49.27</v>
      </c>
      <c r="BL465" s="48">
        <v>59.2</v>
      </c>
      <c r="BM465" s="46"/>
      <c r="BN465" s="46"/>
      <c r="BO465" s="48">
        <v>0.24</v>
      </c>
      <c r="BP465" s="48">
        <v>0.28999999999999998</v>
      </c>
      <c r="BQ465" s="48">
        <v>0.28999999999999998</v>
      </c>
      <c r="BR465" s="48">
        <v>15.65</v>
      </c>
      <c r="BS465" s="48">
        <v>49.65</v>
      </c>
      <c r="BT465" s="46"/>
      <c r="BU465" s="48">
        <v>0</v>
      </c>
      <c r="BV465" s="39">
        <v>643</v>
      </c>
      <c r="BW465" s="39">
        <f t="shared" si="42"/>
        <v>3</v>
      </c>
      <c r="BX465" s="39">
        <f>IF(COUNTIF($C$2:C465,C465)=1,1,0)</f>
        <v>1</v>
      </c>
      <c r="BY465" s="39">
        <f t="shared" si="43"/>
        <v>0</v>
      </c>
      <c r="BZ465" s="39" t="b">
        <f t="shared" si="44"/>
        <v>0</v>
      </c>
      <c r="CA465" s="39" t="b">
        <f t="array" ref="CA465">ISNUMBER(SEARCH("Touch Screen",$AI465))</f>
        <v>0</v>
      </c>
      <c r="CB465" s="39" t="b">
        <f t="array" ref="CB465">ISNUMBER(SEARCH("Occupancy Sensor",$AI465))</f>
        <v>0</v>
      </c>
      <c r="CC465" s="39" t="b">
        <f t="array" ref="CC465">ISNUMBER(SEARCH("Full Network Connectivity",$AI465))</f>
        <v>0</v>
      </c>
      <c r="CD465" s="49">
        <f t="shared" si="45"/>
        <v>49.261859999999999</v>
      </c>
      <c r="CE465" s="50">
        <f t="shared" si="47"/>
        <v>2.2999999999999998</v>
      </c>
      <c r="CF465" s="39">
        <f t="shared" si="46"/>
        <v>3</v>
      </c>
      <c r="CG465" s="49">
        <f>IF($BW465=1,($Q465*'2. Monitor Criteria'!$C$4)+('2. Monitor Criteria'!$D$4*'1. Data'!$CE465)+'2. Monitor Criteria'!$C$6,IF('1. Data'!$BW465=2,($Q465*'2. Monitor Criteria'!$C$4)+('2. Monitor Criteria'!$D$4*'1. Data'!$CE465)+'2. Monitor Criteria'!$D$6,IF('1. Data'!$BW465=5,($Q465*'2. Monitor Criteria'!$C$4)+('2. Monitor Criteria'!$D$4*'1. Data'!$CE465)+'2. Monitor Criteria'!$F$6,($Q465*'2. Monitor Criteria'!$C$4)+('2. Monitor Criteria'!$D$4*'1. Data'!$CE465)+'2. Monitor Criteria'!$E$6)))</f>
        <v>49.678820000000002</v>
      </c>
      <c r="CH465" s="51">
        <f>CD465-('2. Monitor Criteria'!$D$4*CE465)</f>
        <v>40.084859999999999</v>
      </c>
      <c r="CI465" s="49">
        <f>IF($BY465=0,CH465,IF($BY465=1,CH465-('2. Monitor Criteria'!$B$10*'1. Data'!CG465),CH465-('2. Monitor Criteria'!$C$10*'1. Data'!CG465)))</f>
        <v>40.084859999999999</v>
      </c>
      <c r="CJ465" s="51">
        <f>IF($CA465=TRUE,CI465-(CG465*'2. Monitor Criteria'!$E$10),CI465)</f>
        <v>40.084859999999999</v>
      </c>
      <c r="CK465" s="51">
        <f>IF($BZ465=TRUE,CJ465-('1. Data'!CG465*'2. Monitor Criteria'!$D$10),CJ465)</f>
        <v>40.084859999999999</v>
      </c>
    </row>
    <row r="466" spans="1:89" s="39" customFormat="1" ht="15.75" customHeight="1" x14ac:dyDescent="0.2">
      <c r="A466" s="39">
        <v>644</v>
      </c>
      <c r="B466" s="46" t="s">
        <v>763</v>
      </c>
      <c r="C466" s="46" t="s">
        <v>798</v>
      </c>
      <c r="D466" s="47">
        <v>41263</v>
      </c>
      <c r="E466" s="46" t="s">
        <v>796</v>
      </c>
      <c r="F466" s="46" t="s">
        <v>103</v>
      </c>
      <c r="G466" s="46" t="s">
        <v>1307</v>
      </c>
      <c r="H466" s="46" t="s">
        <v>75</v>
      </c>
      <c r="I466" s="46" t="s">
        <v>76</v>
      </c>
      <c r="J466" s="46" t="s">
        <v>103</v>
      </c>
      <c r="K466" s="46" t="s">
        <v>77</v>
      </c>
      <c r="L466" s="46" t="s">
        <v>103</v>
      </c>
      <c r="M466" s="48">
        <v>1000</v>
      </c>
      <c r="N466" s="48">
        <v>12.8</v>
      </c>
      <c r="O466" s="48">
        <v>20.399999999999999</v>
      </c>
      <c r="P466" s="48">
        <v>24</v>
      </c>
      <c r="Q466" s="48">
        <v>260.10000000000002</v>
      </c>
      <c r="R466" s="48">
        <v>1.6</v>
      </c>
      <c r="S466" s="48">
        <v>1200</v>
      </c>
      <c r="T466" s="48">
        <v>1920</v>
      </c>
      <c r="U466" s="48">
        <v>2.2999999999999998</v>
      </c>
      <c r="V466" s="48">
        <v>8858</v>
      </c>
      <c r="W466" s="48">
        <v>60</v>
      </c>
      <c r="X466" s="48">
        <v>32.200000000000003</v>
      </c>
      <c r="Y466" s="46" t="s">
        <v>114</v>
      </c>
      <c r="Z466" s="46" t="s">
        <v>83</v>
      </c>
      <c r="AA466" s="46"/>
      <c r="AB466" s="46"/>
      <c r="AC466" s="46" t="s">
        <v>81</v>
      </c>
      <c r="AD466" s="46" t="s">
        <v>80</v>
      </c>
      <c r="AE466" s="46" t="s">
        <v>210</v>
      </c>
      <c r="AF466" s="46" t="s">
        <v>103</v>
      </c>
      <c r="AG466" s="46" t="s">
        <v>99</v>
      </c>
      <c r="AH466" s="46" t="s">
        <v>103</v>
      </c>
      <c r="AI466" s="46" t="s">
        <v>99</v>
      </c>
      <c r="AJ466" s="46" t="s">
        <v>83</v>
      </c>
      <c r="AK466" s="46" t="s">
        <v>84</v>
      </c>
      <c r="AL466" s="46" t="s">
        <v>103</v>
      </c>
      <c r="AM466" s="46" t="s">
        <v>83</v>
      </c>
      <c r="AN466" s="46" t="s">
        <v>83</v>
      </c>
      <c r="AO466" s="46" t="s">
        <v>83</v>
      </c>
      <c r="AP466" s="46" t="s">
        <v>91</v>
      </c>
      <c r="AQ466" s="46" t="s">
        <v>103</v>
      </c>
      <c r="AR466" s="46" t="s">
        <v>81</v>
      </c>
      <c r="AS466" s="46" t="s">
        <v>86</v>
      </c>
      <c r="AT466" s="46" t="s">
        <v>103</v>
      </c>
      <c r="AU466" s="48">
        <v>5</v>
      </c>
      <c r="AV466" s="46" t="s">
        <v>81</v>
      </c>
      <c r="AW466" s="46" t="s">
        <v>80</v>
      </c>
      <c r="AX466" s="48">
        <v>300</v>
      </c>
      <c r="AY466" s="48">
        <v>307</v>
      </c>
      <c r="AZ466" s="48">
        <v>305</v>
      </c>
      <c r="BA466" s="48">
        <v>200</v>
      </c>
      <c r="BB466" s="46"/>
      <c r="BC466" s="46"/>
      <c r="BD466" s="48">
        <v>18.2</v>
      </c>
      <c r="BE466" s="46"/>
      <c r="BF466" s="48">
        <v>0.26</v>
      </c>
      <c r="BG466" s="46"/>
      <c r="BH466" s="46"/>
      <c r="BI466" s="48">
        <v>0.19</v>
      </c>
      <c r="BJ466" s="48">
        <v>57.28</v>
      </c>
      <c r="BK466" s="48">
        <v>57.28</v>
      </c>
      <c r="BL466" s="48">
        <v>59.3</v>
      </c>
      <c r="BM466" s="46"/>
      <c r="BN466" s="46"/>
      <c r="BO466" s="48">
        <v>0.28000000000000003</v>
      </c>
      <c r="BP466" s="48">
        <v>0.28000000000000003</v>
      </c>
      <c r="BQ466" s="46"/>
      <c r="BR466" s="48">
        <v>17.989999999999998</v>
      </c>
      <c r="BS466" s="48">
        <v>56.74</v>
      </c>
      <c r="BT466" s="46"/>
      <c r="BU466" s="48">
        <v>0</v>
      </c>
      <c r="BV466" s="39">
        <v>644</v>
      </c>
      <c r="BW466" s="39">
        <f t="shared" si="42"/>
        <v>3</v>
      </c>
      <c r="BX466" s="39">
        <f>IF(COUNTIF($C$2:C466,C466)=1,1,0)</f>
        <v>1</v>
      </c>
      <c r="BY466" s="39">
        <f t="shared" si="43"/>
        <v>0</v>
      </c>
      <c r="BZ466" s="39" t="b">
        <f t="shared" si="44"/>
        <v>0</v>
      </c>
      <c r="CA466" s="39" t="b">
        <f t="array" ref="CA466">ISNUMBER(SEARCH("Touch Screen",$AI466))</f>
        <v>0</v>
      </c>
      <c r="CB466" s="39" t="b">
        <f t="array" ref="CB466">ISNUMBER(SEARCH("Occupancy Sensor",$AI466))</f>
        <v>0</v>
      </c>
      <c r="CC466" s="39" t="b">
        <f t="array" ref="CC466">ISNUMBER(SEARCH("Full Network Connectivity",$AI466))</f>
        <v>0</v>
      </c>
      <c r="CD466" s="49">
        <f t="shared" si="45"/>
        <v>57.281639999999989</v>
      </c>
      <c r="CE466" s="50">
        <f t="shared" si="47"/>
        <v>2.2999999999999998</v>
      </c>
      <c r="CF466" s="39">
        <f t="shared" si="46"/>
        <v>3</v>
      </c>
      <c r="CG466" s="49">
        <f>IF($BW466=1,($Q466*'2. Monitor Criteria'!$C$4)+('2. Monitor Criteria'!$D$4*'1. Data'!$CE466)+'2. Monitor Criteria'!$C$6,IF('1. Data'!$BW466=2,($Q466*'2. Monitor Criteria'!$C$4)+('2. Monitor Criteria'!$D$4*'1. Data'!$CE466)+'2. Monitor Criteria'!$D$6,IF('1. Data'!$BW466=5,($Q466*'2. Monitor Criteria'!$C$4)+('2. Monitor Criteria'!$D$4*'1. Data'!$CE466)+'2. Monitor Criteria'!$F$6,($Q466*'2. Monitor Criteria'!$C$4)+('2. Monitor Criteria'!$D$4*'1. Data'!$CE466)+'2. Monitor Criteria'!$E$6)))</f>
        <v>49.649300000000011</v>
      </c>
      <c r="CH466" s="51">
        <f>CD466-('2. Monitor Criteria'!$D$4*CE466)</f>
        <v>48.104639999999989</v>
      </c>
      <c r="CI466" s="49">
        <f>IF($BY466=0,CH466,IF($BY466=1,CH466-('2. Monitor Criteria'!$B$10*'1. Data'!CG466),CH466-('2. Monitor Criteria'!$C$10*'1. Data'!CG466)))</f>
        <v>48.104639999999989</v>
      </c>
      <c r="CJ466" s="51">
        <f>IF($CA466=TRUE,CI466-(CG466*'2. Monitor Criteria'!$E$10),CI466)</f>
        <v>48.104639999999989</v>
      </c>
      <c r="CK466" s="51">
        <f>IF($BZ466=TRUE,CJ466-('1. Data'!CG466*'2. Monitor Criteria'!$D$10),CJ466)</f>
        <v>48.104639999999989</v>
      </c>
    </row>
    <row r="467" spans="1:89" s="39" customFormat="1" ht="15.75" customHeight="1" x14ac:dyDescent="0.2">
      <c r="A467" s="39">
        <v>645</v>
      </c>
      <c r="B467" s="46" t="s">
        <v>763</v>
      </c>
      <c r="C467" s="46" t="s">
        <v>799</v>
      </c>
      <c r="D467" s="47">
        <v>41445</v>
      </c>
      <c r="E467" s="46" t="s">
        <v>74</v>
      </c>
      <c r="F467" s="46" t="s">
        <v>103</v>
      </c>
      <c r="G467" s="46" t="s">
        <v>1307</v>
      </c>
      <c r="H467" s="46" t="s">
        <v>75</v>
      </c>
      <c r="I467" s="46" t="s">
        <v>88</v>
      </c>
      <c r="J467" s="46" t="s">
        <v>103</v>
      </c>
      <c r="K467" s="46" t="s">
        <v>77</v>
      </c>
      <c r="L467" s="46" t="s">
        <v>103</v>
      </c>
      <c r="M467" s="48">
        <v>1000</v>
      </c>
      <c r="N467" s="48">
        <v>11.8</v>
      </c>
      <c r="O467" s="48">
        <v>20.9</v>
      </c>
      <c r="P467" s="48">
        <v>24</v>
      </c>
      <c r="Q467" s="48">
        <v>246.17</v>
      </c>
      <c r="R467" s="48">
        <v>1.78</v>
      </c>
      <c r="S467" s="48">
        <v>1080</v>
      </c>
      <c r="T467" s="48">
        <v>1920</v>
      </c>
      <c r="U467" s="48">
        <v>2.1</v>
      </c>
      <c r="V467" s="48">
        <v>8423</v>
      </c>
      <c r="W467" s="48">
        <v>60</v>
      </c>
      <c r="X467" s="48">
        <v>32.799999999999997</v>
      </c>
      <c r="Y467" s="46" t="s">
        <v>83</v>
      </c>
      <c r="Z467" s="46" t="s">
        <v>83</v>
      </c>
      <c r="AA467" s="46"/>
      <c r="AB467" s="46"/>
      <c r="AC467" s="46" t="s">
        <v>81</v>
      </c>
      <c r="AD467" s="46" t="s">
        <v>80</v>
      </c>
      <c r="AE467" s="46" t="s">
        <v>291</v>
      </c>
      <c r="AF467" s="46" t="s">
        <v>103</v>
      </c>
      <c r="AG467" s="46" t="s">
        <v>99</v>
      </c>
      <c r="AH467" s="46" t="s">
        <v>103</v>
      </c>
      <c r="AI467" s="46" t="s">
        <v>99</v>
      </c>
      <c r="AJ467" s="46" t="s">
        <v>83</v>
      </c>
      <c r="AK467" s="46" t="s">
        <v>84</v>
      </c>
      <c r="AL467" s="46" t="s">
        <v>103</v>
      </c>
      <c r="AM467" s="46" t="s">
        <v>83</v>
      </c>
      <c r="AN467" s="46" t="s">
        <v>83</v>
      </c>
      <c r="AO467" s="46" t="s">
        <v>83</v>
      </c>
      <c r="AP467" s="46" t="s">
        <v>91</v>
      </c>
      <c r="AQ467" s="46" t="s">
        <v>103</v>
      </c>
      <c r="AR467" s="46" t="s">
        <v>81</v>
      </c>
      <c r="AS467" s="46" t="s">
        <v>86</v>
      </c>
      <c r="AT467" s="46" t="s">
        <v>103</v>
      </c>
      <c r="AU467" s="48">
        <v>0</v>
      </c>
      <c r="AV467" s="46" t="s">
        <v>81</v>
      </c>
      <c r="AW467" s="46" t="s">
        <v>81</v>
      </c>
      <c r="AX467" s="48">
        <v>300</v>
      </c>
      <c r="AY467" s="48">
        <v>317</v>
      </c>
      <c r="AZ467" s="48">
        <v>298.10000000000002</v>
      </c>
      <c r="BA467" s="48">
        <v>200</v>
      </c>
      <c r="BB467" s="46"/>
      <c r="BC467" s="46"/>
      <c r="BD467" s="48">
        <v>16.34</v>
      </c>
      <c r="BE467" s="46"/>
      <c r="BF467" s="48">
        <v>0.24</v>
      </c>
      <c r="BG467" s="48">
        <v>0.24</v>
      </c>
      <c r="BH467" s="46"/>
      <c r="BI467" s="48">
        <v>0.19</v>
      </c>
      <c r="BJ467" s="48">
        <v>51.46</v>
      </c>
      <c r="BK467" s="48">
        <v>51.46</v>
      </c>
      <c r="BL467" s="48">
        <v>54.9</v>
      </c>
      <c r="BM467" s="46"/>
      <c r="BN467" s="46"/>
      <c r="BO467" s="48">
        <v>0.23</v>
      </c>
      <c r="BP467" s="48">
        <v>0.28000000000000003</v>
      </c>
      <c r="BQ467" s="48">
        <v>0.28000000000000003</v>
      </c>
      <c r="BR467" s="48">
        <v>16.510000000000002</v>
      </c>
      <c r="BS467" s="48">
        <v>52.21</v>
      </c>
      <c r="BT467" s="46"/>
      <c r="BU467" s="48">
        <v>0</v>
      </c>
      <c r="BV467" s="39">
        <v>645</v>
      </c>
      <c r="BW467" s="39">
        <f t="shared" si="42"/>
        <v>3</v>
      </c>
      <c r="BX467" s="39">
        <f>IF(COUNTIF($C$2:C467,C467)=1,1,0)</f>
        <v>1</v>
      </c>
      <c r="BY467" s="39">
        <f t="shared" si="43"/>
        <v>0</v>
      </c>
      <c r="BZ467" s="39" t="b">
        <f t="shared" si="44"/>
        <v>0</v>
      </c>
      <c r="CA467" s="39" t="b">
        <f t="array" ref="CA467">ISNUMBER(SEARCH("Touch Screen",$AI467))</f>
        <v>0</v>
      </c>
      <c r="CB467" s="39" t="b">
        <f t="array" ref="CB467">ISNUMBER(SEARCH("Occupancy Sensor",$AI467))</f>
        <v>0</v>
      </c>
      <c r="CC467" s="39" t="b">
        <f t="array" ref="CC467">ISNUMBER(SEARCH("Full Network Connectivity",$AI467))</f>
        <v>0</v>
      </c>
      <c r="CD467" s="49">
        <f t="shared" si="45"/>
        <v>51.464999999999989</v>
      </c>
      <c r="CE467" s="50">
        <f t="shared" si="47"/>
        <v>2.1</v>
      </c>
      <c r="CF467" s="39">
        <f t="shared" si="46"/>
        <v>3</v>
      </c>
      <c r="CG467" s="49">
        <f>IF($BW467=1,($Q467*'2. Monitor Criteria'!$C$4)+('2. Monitor Criteria'!$D$4*'1. Data'!$CE467)+'2. Monitor Criteria'!$C$6,IF('1. Data'!$BW467=2,($Q467*'2. Monitor Criteria'!$C$4)+('2. Monitor Criteria'!$D$4*'1. Data'!$CE467)+'2. Monitor Criteria'!$D$6,IF('1. Data'!$BW467=5,($Q467*'2. Monitor Criteria'!$C$4)+('2. Monitor Criteria'!$D$4*'1. Data'!$CE467)+'2. Monitor Criteria'!$F$6,($Q467*'2. Monitor Criteria'!$C$4)+('2. Monitor Criteria'!$D$4*'1. Data'!$CE467)+'2. Monitor Criteria'!$E$6)))</f>
        <v>47.137910000000005</v>
      </c>
      <c r="CH467" s="51">
        <f>CD467-('2. Monitor Criteria'!$D$4*CE467)</f>
        <v>43.085999999999984</v>
      </c>
      <c r="CI467" s="49">
        <f>IF($BY467=0,CH467,IF($BY467=1,CH467-('2. Monitor Criteria'!$B$10*'1. Data'!CG467),CH467-('2. Monitor Criteria'!$C$10*'1. Data'!CG467)))</f>
        <v>43.085999999999984</v>
      </c>
      <c r="CJ467" s="51">
        <f>IF($CA467=TRUE,CI467-(CG467*'2. Monitor Criteria'!$E$10),CI467)</f>
        <v>43.085999999999984</v>
      </c>
      <c r="CK467" s="51">
        <f>IF($BZ467=TRUE,CJ467-('1. Data'!CG467*'2. Monitor Criteria'!$D$10),CJ467)</f>
        <v>43.085999999999984</v>
      </c>
    </row>
    <row r="468" spans="1:89" s="39" customFormat="1" ht="15.75" customHeight="1" x14ac:dyDescent="0.2">
      <c r="A468" s="39">
        <v>646</v>
      </c>
      <c r="B468" s="46" t="s">
        <v>763</v>
      </c>
      <c r="C468" s="46" t="s">
        <v>764</v>
      </c>
      <c r="D468" s="47">
        <v>42750</v>
      </c>
      <c r="E468" s="46" t="s">
        <v>74</v>
      </c>
      <c r="F468" s="46" t="s">
        <v>103</v>
      </c>
      <c r="G468" s="46" t="s">
        <v>1307</v>
      </c>
      <c r="H468" s="46" t="s">
        <v>75</v>
      </c>
      <c r="I468" s="46" t="s">
        <v>76</v>
      </c>
      <c r="J468" s="46" t="s">
        <v>103</v>
      </c>
      <c r="K468" s="46" t="s">
        <v>77</v>
      </c>
      <c r="L468" s="46" t="s">
        <v>103</v>
      </c>
      <c r="M468" s="48">
        <v>1000</v>
      </c>
      <c r="N468" s="48">
        <v>11.7</v>
      </c>
      <c r="O468" s="48">
        <v>20.7</v>
      </c>
      <c r="P468" s="48">
        <v>23.8</v>
      </c>
      <c r="Q468" s="48">
        <v>242.2</v>
      </c>
      <c r="R468" s="48">
        <v>1.78</v>
      </c>
      <c r="S468" s="48">
        <v>1080</v>
      </c>
      <c r="T468" s="48">
        <v>1920</v>
      </c>
      <c r="U468" s="48">
        <v>2.1</v>
      </c>
      <c r="V468" s="48">
        <v>8569</v>
      </c>
      <c r="W468" s="48">
        <v>60</v>
      </c>
      <c r="X468" s="48">
        <v>33.4</v>
      </c>
      <c r="Y468" s="46" t="s">
        <v>78</v>
      </c>
      <c r="Z468" s="46" t="s">
        <v>83</v>
      </c>
      <c r="AA468" s="46"/>
      <c r="AB468" s="46"/>
      <c r="AC468" s="46" t="s">
        <v>81</v>
      </c>
      <c r="AD468" s="46" t="s">
        <v>80</v>
      </c>
      <c r="AE468" s="46" t="s">
        <v>800</v>
      </c>
      <c r="AF468" s="46" t="s">
        <v>103</v>
      </c>
      <c r="AG468" s="46" t="s">
        <v>83</v>
      </c>
      <c r="AH468" s="46" t="s">
        <v>103</v>
      </c>
      <c r="AI468" s="46" t="s">
        <v>83</v>
      </c>
      <c r="AJ468" s="46" t="s">
        <v>83</v>
      </c>
      <c r="AK468" s="46" t="s">
        <v>195</v>
      </c>
      <c r="AL468" s="46" t="s">
        <v>103</v>
      </c>
      <c r="AM468" s="46" t="s">
        <v>83</v>
      </c>
      <c r="AN468" s="46" t="s">
        <v>83</v>
      </c>
      <c r="AO468" s="46" t="s">
        <v>83</v>
      </c>
      <c r="AP468" s="46" t="s">
        <v>91</v>
      </c>
      <c r="AQ468" s="46" t="s">
        <v>103</v>
      </c>
      <c r="AR468" s="46" t="s">
        <v>81</v>
      </c>
      <c r="AS468" s="46" t="s">
        <v>86</v>
      </c>
      <c r="AT468" s="46" t="s">
        <v>103</v>
      </c>
      <c r="AU468" s="48">
        <v>0</v>
      </c>
      <c r="AV468" s="46" t="s">
        <v>81</v>
      </c>
      <c r="AW468" s="46" t="s">
        <v>81</v>
      </c>
      <c r="AX468" s="48">
        <v>250</v>
      </c>
      <c r="AY468" s="48">
        <v>274.2</v>
      </c>
      <c r="AZ468" s="48">
        <v>256.5</v>
      </c>
      <c r="BA468" s="48">
        <v>200</v>
      </c>
      <c r="BB468" s="46"/>
      <c r="BC468" s="46"/>
      <c r="BD468" s="48">
        <v>14.06</v>
      </c>
      <c r="BE468" s="46"/>
      <c r="BF468" s="48">
        <v>1.67</v>
      </c>
      <c r="BG468" s="46"/>
      <c r="BH468" s="46"/>
      <c r="BI468" s="48">
        <v>0.18</v>
      </c>
      <c r="BJ468" s="48">
        <v>52.62</v>
      </c>
      <c r="BK468" s="48">
        <v>52.62</v>
      </c>
      <c r="BL468" s="48">
        <v>54.1</v>
      </c>
      <c r="BM468" s="46"/>
      <c r="BN468" s="46"/>
      <c r="BO468" s="48">
        <v>0.2</v>
      </c>
      <c r="BP468" s="48">
        <v>1.66</v>
      </c>
      <c r="BQ468" s="46"/>
      <c r="BR468" s="48">
        <v>14.13</v>
      </c>
      <c r="BS468" s="48">
        <v>52.26</v>
      </c>
      <c r="BT468" s="46"/>
      <c r="BU468" s="48">
        <v>0</v>
      </c>
      <c r="BV468" s="39">
        <v>646</v>
      </c>
      <c r="BW468" s="39">
        <f t="shared" si="42"/>
        <v>3</v>
      </c>
      <c r="BX468" s="39">
        <f>IF(COUNTIF($C$2:C468,C468)=1,1,0)</f>
        <v>0</v>
      </c>
      <c r="BY468" s="39">
        <f t="shared" si="43"/>
        <v>0</v>
      </c>
      <c r="BZ468" s="39" t="b">
        <f t="shared" si="44"/>
        <v>0</v>
      </c>
      <c r="CA468" s="39" t="b">
        <f t="array" ref="CA468">ISNUMBER(SEARCH("Touch Screen",$AI468))</f>
        <v>0</v>
      </c>
      <c r="CB468" s="39" t="b">
        <f t="array" ref="CB468">ISNUMBER(SEARCH("Occupancy Sensor",$AI468))</f>
        <v>0</v>
      </c>
      <c r="CC468" s="39" t="b">
        <f t="array" ref="CC468">ISNUMBER(SEARCH("Full Network Connectivity",$AI468))</f>
        <v>0</v>
      </c>
      <c r="CD468" s="49">
        <f t="shared" si="45"/>
        <v>52.61694</v>
      </c>
      <c r="CE468" s="50">
        <f t="shared" si="47"/>
        <v>2.1</v>
      </c>
      <c r="CF468" s="39">
        <f t="shared" si="46"/>
        <v>3</v>
      </c>
      <c r="CG468" s="49">
        <f>IF($BW468=1,($Q468*'2. Monitor Criteria'!$C$4)+('2. Monitor Criteria'!$D$4*'1. Data'!$CE468)+'2. Monitor Criteria'!$C$6,IF('1. Data'!$BW468=2,($Q468*'2. Monitor Criteria'!$C$4)+('2. Monitor Criteria'!$D$4*'1. Data'!$CE468)+'2. Monitor Criteria'!$D$6,IF('1. Data'!$BW468=5,($Q468*'2. Monitor Criteria'!$C$4)+('2. Monitor Criteria'!$D$4*'1. Data'!$CE468)+'2. Monitor Criteria'!$F$6,($Q468*'2. Monitor Criteria'!$C$4)+('2. Monitor Criteria'!$D$4*'1. Data'!$CE468)+'2. Monitor Criteria'!$E$6)))</f>
        <v>46.649600000000007</v>
      </c>
      <c r="CH468" s="51">
        <f>CD468-('2. Monitor Criteria'!$D$4*CE468)</f>
        <v>44.237939999999995</v>
      </c>
      <c r="CI468" s="49">
        <f>IF($BY468=0,CH468,IF($BY468=1,CH468-('2. Monitor Criteria'!$B$10*'1. Data'!CG468),CH468-('2. Monitor Criteria'!$C$10*'1. Data'!CG468)))</f>
        <v>44.237939999999995</v>
      </c>
      <c r="CJ468" s="51">
        <f>IF($CA468=TRUE,CI468-(CG468*'2. Monitor Criteria'!$E$10),CI468)</f>
        <v>44.237939999999995</v>
      </c>
      <c r="CK468" s="51">
        <f>IF($BZ468=TRUE,CJ468-('1. Data'!CG468*'2. Monitor Criteria'!$D$10),CJ468)</f>
        <v>44.237939999999995</v>
      </c>
    </row>
    <row r="469" spans="1:89" s="39" customFormat="1" ht="15.75" customHeight="1" x14ac:dyDescent="0.2">
      <c r="A469" s="39">
        <v>647</v>
      </c>
      <c r="B469" s="46" t="s">
        <v>763</v>
      </c>
      <c r="C469" s="46" t="s">
        <v>1400</v>
      </c>
      <c r="D469" s="47">
        <v>42991</v>
      </c>
      <c r="E469" s="46" t="s">
        <v>74</v>
      </c>
      <c r="F469" s="46" t="s">
        <v>103</v>
      </c>
      <c r="G469" s="46" t="s">
        <v>1309</v>
      </c>
      <c r="H469" s="46" t="s">
        <v>75</v>
      </c>
      <c r="I469" s="46" t="s">
        <v>76</v>
      </c>
      <c r="J469" s="46" t="s">
        <v>103</v>
      </c>
      <c r="K469" s="46" t="s">
        <v>77</v>
      </c>
      <c r="L469" s="46" t="s">
        <v>103</v>
      </c>
      <c r="M469" s="48">
        <v>1000</v>
      </c>
      <c r="N469" s="48">
        <v>11.7</v>
      </c>
      <c r="O469" s="48">
        <v>20.7</v>
      </c>
      <c r="P469" s="48">
        <v>23.8</v>
      </c>
      <c r="Q469" s="48">
        <v>242.18</v>
      </c>
      <c r="R469" s="48">
        <v>1.78</v>
      </c>
      <c r="S469" s="48">
        <v>1080</v>
      </c>
      <c r="T469" s="48">
        <v>1920</v>
      </c>
      <c r="U469" s="48">
        <v>2.1</v>
      </c>
      <c r="V469" s="48">
        <v>8562</v>
      </c>
      <c r="W469" s="48">
        <v>60</v>
      </c>
      <c r="X469" s="48">
        <v>33.200000000000003</v>
      </c>
      <c r="Y469" s="46" t="s">
        <v>78</v>
      </c>
      <c r="Z469" s="46" t="s">
        <v>83</v>
      </c>
      <c r="AA469" s="46"/>
      <c r="AB469" s="46"/>
      <c r="AC469" s="46" t="s">
        <v>80</v>
      </c>
      <c r="AD469" s="46" t="s">
        <v>80</v>
      </c>
      <c r="AE469" s="46" t="s">
        <v>1401</v>
      </c>
      <c r="AF469" s="46" t="s">
        <v>1402</v>
      </c>
      <c r="AG469" s="46" t="s">
        <v>99</v>
      </c>
      <c r="AH469" s="46" t="s">
        <v>103</v>
      </c>
      <c r="AI469" s="46" t="s">
        <v>99</v>
      </c>
      <c r="AJ469" s="46" t="s">
        <v>83</v>
      </c>
      <c r="AK469" s="46" t="s">
        <v>84</v>
      </c>
      <c r="AL469" s="46" t="s">
        <v>1402</v>
      </c>
      <c r="AM469" s="46" t="s">
        <v>83</v>
      </c>
      <c r="AN469" s="46" t="s">
        <v>83</v>
      </c>
      <c r="AO469" s="46" t="s">
        <v>249</v>
      </c>
      <c r="AP469" s="46" t="s">
        <v>91</v>
      </c>
      <c r="AQ469" s="46" t="s">
        <v>103</v>
      </c>
      <c r="AR469" s="46" t="s">
        <v>81</v>
      </c>
      <c r="AS469" s="46" t="s">
        <v>86</v>
      </c>
      <c r="AT469" s="46" t="s">
        <v>103</v>
      </c>
      <c r="AU469" s="48">
        <v>0</v>
      </c>
      <c r="AV469" s="46" t="s">
        <v>81</v>
      </c>
      <c r="AW469" s="46" t="s">
        <v>81</v>
      </c>
      <c r="AX469" s="48">
        <v>250</v>
      </c>
      <c r="AY469" s="48">
        <v>240.8</v>
      </c>
      <c r="AZ469" s="48">
        <v>237.7</v>
      </c>
      <c r="BA469" s="48">
        <v>200</v>
      </c>
      <c r="BB469" s="46"/>
      <c r="BC469" s="46"/>
      <c r="BD469" s="48">
        <v>16.3</v>
      </c>
      <c r="BE469" s="46"/>
      <c r="BF469" s="48">
        <v>0.19</v>
      </c>
      <c r="BG469" s="46"/>
      <c r="BH469" s="46"/>
      <c r="BI469" s="48">
        <v>0.17</v>
      </c>
      <c r="BJ469" s="48">
        <v>51.05</v>
      </c>
      <c r="BK469" s="48">
        <v>51.05</v>
      </c>
      <c r="BL469" s="48">
        <v>54.1</v>
      </c>
      <c r="BM469" s="46"/>
      <c r="BN469" s="46"/>
      <c r="BO469" s="48">
        <v>0.18</v>
      </c>
      <c r="BP469" s="48">
        <v>0.2</v>
      </c>
      <c r="BQ469" s="46"/>
      <c r="BR469" s="48">
        <v>16.46</v>
      </c>
      <c r="BS469" s="48">
        <v>51.59</v>
      </c>
      <c r="BT469" s="46"/>
      <c r="BU469" s="48">
        <v>0</v>
      </c>
      <c r="BV469" s="39">
        <v>647</v>
      </c>
      <c r="BW469" s="39">
        <f t="shared" si="42"/>
        <v>3</v>
      </c>
      <c r="BX469" s="39">
        <f>IF(COUNTIF($C$2:C469,C469)=1,1,0)</f>
        <v>1</v>
      </c>
      <c r="BY469" s="39">
        <f t="shared" si="43"/>
        <v>0</v>
      </c>
      <c r="BZ469" s="39" t="b">
        <f t="shared" si="44"/>
        <v>0</v>
      </c>
      <c r="CA469" s="39" t="b">
        <f t="array" ref="CA469">ISNUMBER(SEARCH("Touch Screen",$AI469))</f>
        <v>0</v>
      </c>
      <c r="CB469" s="39" t="b">
        <f t="array" ref="CB469">ISNUMBER(SEARCH("Occupancy Sensor",$AI469))</f>
        <v>0</v>
      </c>
      <c r="CC469" s="39" t="b">
        <f t="array" ref="CC469">ISNUMBER(SEARCH("Full Network Connectivity",$AI469))</f>
        <v>0</v>
      </c>
      <c r="CD469" s="49">
        <f t="shared" si="45"/>
        <v>51.057659999999998</v>
      </c>
      <c r="CE469" s="50">
        <f t="shared" si="47"/>
        <v>2.1</v>
      </c>
      <c r="CF469" s="39">
        <f t="shared" si="46"/>
        <v>3</v>
      </c>
      <c r="CG469" s="49">
        <f>IF($BW469=1,($Q469*'2. Monitor Criteria'!$C$4)+('2. Monitor Criteria'!$D$4*'1. Data'!$CE469)+'2. Monitor Criteria'!$C$6,IF('1. Data'!$BW469=2,($Q469*'2. Monitor Criteria'!$C$4)+('2. Monitor Criteria'!$D$4*'1. Data'!$CE469)+'2. Monitor Criteria'!$D$6,IF('1. Data'!$BW469=5,($Q469*'2. Monitor Criteria'!$C$4)+('2. Monitor Criteria'!$D$4*'1. Data'!$CE469)+'2. Monitor Criteria'!$F$6,($Q469*'2. Monitor Criteria'!$C$4)+('2. Monitor Criteria'!$D$4*'1. Data'!$CE469)+'2. Monitor Criteria'!$E$6)))</f>
        <v>46.647140000000007</v>
      </c>
      <c r="CH469" s="51">
        <f>CD469-('2. Monitor Criteria'!$D$4*CE469)</f>
        <v>42.678659999999994</v>
      </c>
      <c r="CI469" s="49">
        <f>IF($BY469=0,CH469,IF($BY469=1,CH469-('2. Monitor Criteria'!$B$10*'1. Data'!CG469),CH469-('2. Monitor Criteria'!$C$10*'1. Data'!CG469)))</f>
        <v>42.678659999999994</v>
      </c>
      <c r="CJ469" s="51">
        <f>IF($CA469=TRUE,CI469-(CG469*'2. Monitor Criteria'!$E$10),CI469)</f>
        <v>42.678659999999994</v>
      </c>
      <c r="CK469" s="51">
        <f>IF($BZ469=TRUE,CJ469-('1. Data'!CG469*'2. Monitor Criteria'!$D$10),CJ469)</f>
        <v>42.678659999999994</v>
      </c>
    </row>
    <row r="470" spans="1:89" s="39" customFormat="1" ht="15.75" customHeight="1" x14ac:dyDescent="0.2">
      <c r="A470" s="39">
        <v>648</v>
      </c>
      <c r="B470" s="46" t="s">
        <v>763</v>
      </c>
      <c r="C470" s="46" t="s">
        <v>801</v>
      </c>
      <c r="D470" s="47">
        <v>42698</v>
      </c>
      <c r="E470" s="46" t="s">
        <v>74</v>
      </c>
      <c r="F470" s="46" t="s">
        <v>103</v>
      </c>
      <c r="G470" s="46" t="s">
        <v>1307</v>
      </c>
      <c r="H470" s="46" t="s">
        <v>75</v>
      </c>
      <c r="I470" s="46" t="s">
        <v>88</v>
      </c>
      <c r="J470" s="46" t="s">
        <v>103</v>
      </c>
      <c r="K470" s="46" t="s">
        <v>77</v>
      </c>
      <c r="L470" s="46" t="s">
        <v>103</v>
      </c>
      <c r="M470" s="48">
        <v>1000</v>
      </c>
      <c r="N470" s="48">
        <v>11.6</v>
      </c>
      <c r="O470" s="48">
        <v>20.7</v>
      </c>
      <c r="P470" s="48">
        <v>23.8</v>
      </c>
      <c r="Q470" s="48">
        <v>240.1</v>
      </c>
      <c r="R470" s="48">
        <v>1.78</v>
      </c>
      <c r="S470" s="48">
        <v>1440</v>
      </c>
      <c r="T470" s="48">
        <v>2560</v>
      </c>
      <c r="U470" s="48">
        <v>3.7</v>
      </c>
      <c r="V470" s="48">
        <v>15233</v>
      </c>
      <c r="W470" s="48">
        <v>60</v>
      </c>
      <c r="X470" s="48">
        <v>33.700000000000003</v>
      </c>
      <c r="Y470" s="46" t="s">
        <v>114</v>
      </c>
      <c r="Z470" s="46" t="s">
        <v>83</v>
      </c>
      <c r="AA470" s="46"/>
      <c r="AB470" s="46"/>
      <c r="AC470" s="46" t="s">
        <v>81</v>
      </c>
      <c r="AD470" s="46" t="s">
        <v>80</v>
      </c>
      <c r="AE470" s="46" t="s">
        <v>355</v>
      </c>
      <c r="AF470" s="46" t="s">
        <v>103</v>
      </c>
      <c r="AG470" s="46" t="s">
        <v>260</v>
      </c>
      <c r="AH470" s="46" t="s">
        <v>103</v>
      </c>
      <c r="AI470" s="46" t="s">
        <v>260</v>
      </c>
      <c r="AJ470" s="46" t="s">
        <v>83</v>
      </c>
      <c r="AK470" s="46" t="s">
        <v>84</v>
      </c>
      <c r="AL470" s="46" t="s">
        <v>103</v>
      </c>
      <c r="AM470" s="46" t="s">
        <v>83</v>
      </c>
      <c r="AN470" s="46" t="s">
        <v>83</v>
      </c>
      <c r="AO470" s="46" t="s">
        <v>83</v>
      </c>
      <c r="AP470" s="46" t="s">
        <v>91</v>
      </c>
      <c r="AQ470" s="46" t="s">
        <v>103</v>
      </c>
      <c r="AR470" s="46" t="s">
        <v>81</v>
      </c>
      <c r="AS470" s="46" t="s">
        <v>86</v>
      </c>
      <c r="AT470" s="46" t="s">
        <v>103</v>
      </c>
      <c r="AU470" s="48">
        <v>5</v>
      </c>
      <c r="AV470" s="46" t="s">
        <v>81</v>
      </c>
      <c r="AW470" s="46" t="s">
        <v>80</v>
      </c>
      <c r="AX470" s="48">
        <v>350</v>
      </c>
      <c r="AY470" s="48">
        <v>358</v>
      </c>
      <c r="AZ470" s="48">
        <v>330</v>
      </c>
      <c r="BA470" s="48">
        <v>200</v>
      </c>
      <c r="BB470" s="46"/>
      <c r="BC470" s="46"/>
      <c r="BD470" s="48">
        <v>18.71</v>
      </c>
      <c r="BE470" s="46"/>
      <c r="BF470" s="48">
        <v>0.22</v>
      </c>
      <c r="BG470" s="46"/>
      <c r="BH470" s="46"/>
      <c r="BI470" s="48">
        <v>0.2</v>
      </c>
      <c r="BJ470" s="48">
        <v>58.63</v>
      </c>
      <c r="BK470" s="48">
        <v>58.63</v>
      </c>
      <c r="BL470" s="48">
        <v>63.8</v>
      </c>
      <c r="BM470" s="46"/>
      <c r="BN470" s="46"/>
      <c r="BO470" s="48">
        <v>0.28000000000000003</v>
      </c>
      <c r="BP470" s="48">
        <v>0.3</v>
      </c>
      <c r="BQ470" s="46"/>
      <c r="BR470" s="48">
        <v>17.89</v>
      </c>
      <c r="BS470" s="48">
        <v>56.56</v>
      </c>
      <c r="BT470" s="46"/>
      <c r="BU470" s="48">
        <v>0</v>
      </c>
      <c r="BV470" s="39">
        <v>648</v>
      </c>
      <c r="BW470" s="39">
        <f t="shared" si="42"/>
        <v>3</v>
      </c>
      <c r="BX470" s="39">
        <f>IF(COUNTIF($C$2:C470,C470)=1,1,0)</f>
        <v>1</v>
      </c>
      <c r="BY470" s="39">
        <f t="shared" si="43"/>
        <v>0</v>
      </c>
      <c r="BZ470" s="39" t="b">
        <f t="shared" si="44"/>
        <v>0</v>
      </c>
      <c r="CA470" s="39" t="b">
        <f t="array" ref="CA470">ISNUMBER(SEARCH("Touch Screen",$AI470))</f>
        <v>0</v>
      </c>
      <c r="CB470" s="39" t="b">
        <f t="array" ref="CB470">ISNUMBER(SEARCH("Occupancy Sensor",$AI470))</f>
        <v>0</v>
      </c>
      <c r="CC470" s="39" t="b">
        <f t="array" ref="CC470">ISNUMBER(SEARCH("Full Network Connectivity",$AI470))</f>
        <v>0</v>
      </c>
      <c r="CD470" s="49">
        <f t="shared" si="45"/>
        <v>58.617539999999998</v>
      </c>
      <c r="CE470" s="50">
        <f t="shared" si="47"/>
        <v>3.7</v>
      </c>
      <c r="CF470" s="39">
        <f t="shared" si="46"/>
        <v>3</v>
      </c>
      <c r="CG470" s="49">
        <f>IF($BW470=1,($Q470*'2. Monitor Criteria'!$C$4)+('2. Monitor Criteria'!$D$4*'1. Data'!$CE470)+'2. Monitor Criteria'!$C$6,IF('1. Data'!$BW470=2,($Q470*'2. Monitor Criteria'!$C$4)+('2. Monitor Criteria'!$D$4*'1. Data'!$CE470)+'2. Monitor Criteria'!$D$6,IF('1. Data'!$BW470=5,($Q470*'2. Monitor Criteria'!$C$4)+('2. Monitor Criteria'!$D$4*'1. Data'!$CE470)+'2. Monitor Criteria'!$F$6,($Q470*'2. Monitor Criteria'!$C$4)+('2. Monitor Criteria'!$D$4*'1. Data'!$CE470)+'2. Monitor Criteria'!$E$6)))</f>
        <v>52.775300000000001</v>
      </c>
      <c r="CH470" s="51">
        <f>CD470-('2. Monitor Criteria'!$D$4*CE470)</f>
        <v>43.85454</v>
      </c>
      <c r="CI470" s="49">
        <f>IF($BY470=0,CH470,IF($BY470=1,CH470-('2. Monitor Criteria'!$B$10*'1. Data'!CG470),CH470-('2. Monitor Criteria'!$C$10*'1. Data'!CG470)))</f>
        <v>43.85454</v>
      </c>
      <c r="CJ470" s="51">
        <f>IF($CA470=TRUE,CI470-(CG470*'2. Monitor Criteria'!$E$10),CI470)</f>
        <v>43.85454</v>
      </c>
      <c r="CK470" s="51">
        <f>IF($BZ470=TRUE,CJ470-('1. Data'!CG470*'2. Monitor Criteria'!$D$10),CJ470)</f>
        <v>43.85454</v>
      </c>
    </row>
    <row r="471" spans="1:89" s="39" customFormat="1" ht="15.75" customHeight="1" x14ac:dyDescent="0.2">
      <c r="A471" s="39">
        <v>650</v>
      </c>
      <c r="B471" s="46" t="s">
        <v>763</v>
      </c>
      <c r="C471" s="46" t="s">
        <v>804</v>
      </c>
      <c r="D471" s="47">
        <v>42782</v>
      </c>
      <c r="E471" s="46" t="s">
        <v>74</v>
      </c>
      <c r="F471" s="46" t="s">
        <v>103</v>
      </c>
      <c r="G471" s="46" t="s">
        <v>1307</v>
      </c>
      <c r="H471" s="46" t="s">
        <v>75</v>
      </c>
      <c r="I471" s="46" t="s">
        <v>76</v>
      </c>
      <c r="J471" s="46" t="s">
        <v>103</v>
      </c>
      <c r="K471" s="46" t="s">
        <v>77</v>
      </c>
      <c r="L471" s="46" t="s">
        <v>103</v>
      </c>
      <c r="M471" s="48">
        <v>1000</v>
      </c>
      <c r="N471" s="48">
        <v>11.7</v>
      </c>
      <c r="O471" s="48">
        <v>20.7</v>
      </c>
      <c r="P471" s="48">
        <v>23.8</v>
      </c>
      <c r="Q471" s="48">
        <v>242.18</v>
      </c>
      <c r="R471" s="48">
        <v>1.78</v>
      </c>
      <c r="S471" s="48">
        <v>1080</v>
      </c>
      <c r="T471" s="48">
        <v>1920</v>
      </c>
      <c r="U471" s="48">
        <v>2.1</v>
      </c>
      <c r="V471" s="48">
        <v>8562</v>
      </c>
      <c r="W471" s="48">
        <v>60</v>
      </c>
      <c r="X471" s="48">
        <v>33.200000000000003</v>
      </c>
      <c r="Y471" s="46" t="s">
        <v>78</v>
      </c>
      <c r="Z471" s="46" t="s">
        <v>83</v>
      </c>
      <c r="AA471" s="46"/>
      <c r="AB471" s="46"/>
      <c r="AC471" s="46" t="s">
        <v>81</v>
      </c>
      <c r="AD471" s="46" t="s">
        <v>80</v>
      </c>
      <c r="AE471" s="46" t="s">
        <v>154</v>
      </c>
      <c r="AF471" s="46" t="s">
        <v>103</v>
      </c>
      <c r="AG471" s="46" t="s">
        <v>99</v>
      </c>
      <c r="AH471" s="46" t="s">
        <v>103</v>
      </c>
      <c r="AI471" s="46" t="s">
        <v>99</v>
      </c>
      <c r="AJ471" s="46" t="s">
        <v>83</v>
      </c>
      <c r="AK471" s="46" t="s">
        <v>90</v>
      </c>
      <c r="AL471" s="46" t="s">
        <v>103</v>
      </c>
      <c r="AM471" s="46" t="s">
        <v>83</v>
      </c>
      <c r="AN471" s="46" t="s">
        <v>83</v>
      </c>
      <c r="AO471" s="46" t="s">
        <v>83</v>
      </c>
      <c r="AP471" s="46" t="s">
        <v>91</v>
      </c>
      <c r="AQ471" s="46" t="s">
        <v>103</v>
      </c>
      <c r="AR471" s="46" t="s">
        <v>81</v>
      </c>
      <c r="AS471" s="46" t="s">
        <v>86</v>
      </c>
      <c r="AT471" s="46" t="s">
        <v>103</v>
      </c>
      <c r="AU471" s="48">
        <v>0</v>
      </c>
      <c r="AV471" s="46" t="s">
        <v>81</v>
      </c>
      <c r="AW471" s="46" t="s">
        <v>81</v>
      </c>
      <c r="AX471" s="48">
        <v>250</v>
      </c>
      <c r="AY471" s="48">
        <v>271.89999999999998</v>
      </c>
      <c r="AZ471" s="48">
        <v>261.60000000000002</v>
      </c>
      <c r="BA471" s="48">
        <v>200</v>
      </c>
      <c r="BB471" s="46"/>
      <c r="BC471" s="46"/>
      <c r="BD471" s="48">
        <v>13.9</v>
      </c>
      <c r="BE471" s="46"/>
      <c r="BF471" s="48">
        <v>0.27</v>
      </c>
      <c r="BG471" s="46"/>
      <c r="BH471" s="46"/>
      <c r="BI471" s="48">
        <v>0.13</v>
      </c>
      <c r="BJ471" s="48">
        <v>44.15</v>
      </c>
      <c r="BK471" s="48">
        <v>44.15</v>
      </c>
      <c r="BL471" s="48">
        <v>54.1</v>
      </c>
      <c r="BM471" s="46"/>
      <c r="BN471" s="46"/>
      <c r="BO471" s="48">
        <v>0.18</v>
      </c>
      <c r="BP471" s="48">
        <v>0.33</v>
      </c>
      <c r="BQ471" s="46"/>
      <c r="BR471" s="48">
        <v>14.55</v>
      </c>
      <c r="BS471" s="48">
        <v>46.5</v>
      </c>
      <c r="BT471" s="46"/>
      <c r="BU471" s="48">
        <v>0</v>
      </c>
      <c r="BV471" s="39">
        <v>650</v>
      </c>
      <c r="BW471" s="39">
        <f t="shared" si="42"/>
        <v>3</v>
      </c>
      <c r="BX471" s="39">
        <f>IF(COUNTIF($C$2:C471,C471)=1,1,0)</f>
        <v>1</v>
      </c>
      <c r="BY471" s="39">
        <f t="shared" si="43"/>
        <v>0</v>
      </c>
      <c r="BZ471" s="39" t="b">
        <f t="shared" si="44"/>
        <v>0</v>
      </c>
      <c r="CA471" s="39" t="b">
        <f t="array" ref="CA471">ISNUMBER(SEARCH("Touch Screen",$AI471))</f>
        <v>0</v>
      </c>
      <c r="CB471" s="39" t="b">
        <f t="array" ref="CB471">ISNUMBER(SEARCH("Occupancy Sensor",$AI471))</f>
        <v>0</v>
      </c>
      <c r="CC471" s="39" t="b">
        <f t="array" ref="CC471">ISNUMBER(SEARCH("Full Network Connectivity",$AI471))</f>
        <v>0</v>
      </c>
      <c r="CD471" s="49">
        <f t="shared" si="45"/>
        <v>44.154780000000002</v>
      </c>
      <c r="CE471" s="50">
        <f t="shared" si="47"/>
        <v>2.1</v>
      </c>
      <c r="CF471" s="39">
        <f t="shared" si="46"/>
        <v>3</v>
      </c>
      <c r="CG471" s="49">
        <f>IF($BW471=1,($Q471*'2. Monitor Criteria'!$C$4)+('2. Monitor Criteria'!$D$4*'1. Data'!$CE471)+'2. Monitor Criteria'!$C$6,IF('1. Data'!$BW471=2,($Q471*'2. Monitor Criteria'!$C$4)+('2. Monitor Criteria'!$D$4*'1. Data'!$CE471)+'2. Monitor Criteria'!$D$6,IF('1. Data'!$BW471=5,($Q471*'2. Monitor Criteria'!$C$4)+('2. Monitor Criteria'!$D$4*'1. Data'!$CE471)+'2. Monitor Criteria'!$F$6,($Q471*'2. Monitor Criteria'!$C$4)+('2. Monitor Criteria'!$D$4*'1. Data'!$CE471)+'2. Monitor Criteria'!$E$6)))</f>
        <v>46.647140000000007</v>
      </c>
      <c r="CH471" s="51">
        <f>CD471-('2. Monitor Criteria'!$D$4*CE471)</f>
        <v>35.775779999999997</v>
      </c>
      <c r="CI471" s="49">
        <f>IF($BY471=0,CH471,IF($BY471=1,CH471-('2. Monitor Criteria'!$B$10*'1. Data'!CG471),CH471-('2. Monitor Criteria'!$C$10*'1. Data'!CG471)))</f>
        <v>35.775779999999997</v>
      </c>
      <c r="CJ471" s="51">
        <f>IF($CA471=TRUE,CI471-(CG471*'2. Monitor Criteria'!$E$10),CI471)</f>
        <v>35.775779999999997</v>
      </c>
      <c r="CK471" s="51">
        <f>IF($BZ471=TRUE,CJ471-('1. Data'!CG471*'2. Monitor Criteria'!$D$10),CJ471)</f>
        <v>35.775779999999997</v>
      </c>
    </row>
    <row r="472" spans="1:89" s="39" customFormat="1" ht="15.75" customHeight="1" x14ac:dyDescent="0.2">
      <c r="A472" s="39">
        <v>651</v>
      </c>
      <c r="B472" s="46" t="s">
        <v>763</v>
      </c>
      <c r="C472" s="46" t="s">
        <v>805</v>
      </c>
      <c r="D472" s="47">
        <v>42750</v>
      </c>
      <c r="E472" s="46" t="s">
        <v>74</v>
      </c>
      <c r="F472" s="46" t="s">
        <v>103</v>
      </c>
      <c r="G472" s="46" t="s">
        <v>1307</v>
      </c>
      <c r="H472" s="46" t="s">
        <v>75</v>
      </c>
      <c r="I472" s="46" t="s">
        <v>88</v>
      </c>
      <c r="J472" s="46" t="s">
        <v>103</v>
      </c>
      <c r="K472" s="46" t="s">
        <v>77</v>
      </c>
      <c r="L472" s="46" t="s">
        <v>103</v>
      </c>
      <c r="M472" s="48">
        <v>1000</v>
      </c>
      <c r="N472" s="48">
        <v>11.5</v>
      </c>
      <c r="O472" s="48">
        <v>20.5</v>
      </c>
      <c r="P472" s="48">
        <v>23.6</v>
      </c>
      <c r="Q472" s="48">
        <v>236.92</v>
      </c>
      <c r="R472" s="48">
        <v>1.78</v>
      </c>
      <c r="S472" s="48">
        <v>1080</v>
      </c>
      <c r="T472" s="48">
        <v>1920</v>
      </c>
      <c r="U472" s="48">
        <v>2.1</v>
      </c>
      <c r="V472" s="48">
        <v>8752</v>
      </c>
      <c r="W472" s="48">
        <v>60</v>
      </c>
      <c r="X472" s="48">
        <v>34</v>
      </c>
      <c r="Y472" s="46" t="s">
        <v>114</v>
      </c>
      <c r="Z472" s="46" t="s">
        <v>83</v>
      </c>
      <c r="AA472" s="46"/>
      <c r="AB472" s="46"/>
      <c r="AC472" s="46" t="s">
        <v>81</v>
      </c>
      <c r="AD472" s="46" t="s">
        <v>80</v>
      </c>
      <c r="AE472" s="46" t="s">
        <v>93</v>
      </c>
      <c r="AF472" s="46" t="s">
        <v>90</v>
      </c>
      <c r="AG472" s="46" t="s">
        <v>83</v>
      </c>
      <c r="AH472" s="46" t="s">
        <v>99</v>
      </c>
      <c r="AI472" s="46" t="s">
        <v>83</v>
      </c>
      <c r="AJ472" s="46" t="s">
        <v>83</v>
      </c>
      <c r="AK472" s="46" t="s">
        <v>94</v>
      </c>
      <c r="AL472" s="46" t="s">
        <v>90</v>
      </c>
      <c r="AM472" s="46" t="s">
        <v>83</v>
      </c>
      <c r="AN472" s="46" t="s">
        <v>83</v>
      </c>
      <c r="AO472" s="46" t="s">
        <v>83</v>
      </c>
      <c r="AP472" s="46" t="s">
        <v>91</v>
      </c>
      <c r="AQ472" s="46" t="s">
        <v>103</v>
      </c>
      <c r="AR472" s="46" t="s">
        <v>81</v>
      </c>
      <c r="AS472" s="46" t="s">
        <v>86</v>
      </c>
      <c r="AT472" s="46" t="s">
        <v>103</v>
      </c>
      <c r="AU472" s="48">
        <v>0</v>
      </c>
      <c r="AV472" s="46" t="s">
        <v>81</v>
      </c>
      <c r="AW472" s="46" t="s">
        <v>81</v>
      </c>
      <c r="AX472" s="48">
        <v>250</v>
      </c>
      <c r="AY472" s="48">
        <v>278</v>
      </c>
      <c r="AZ472" s="48">
        <v>269</v>
      </c>
      <c r="BA472" s="48">
        <v>200</v>
      </c>
      <c r="BB472" s="46"/>
      <c r="BC472" s="46"/>
      <c r="BD472" s="48">
        <v>15.7</v>
      </c>
      <c r="BE472" s="46"/>
      <c r="BF472" s="48">
        <v>0.45</v>
      </c>
      <c r="BG472" s="46"/>
      <c r="BH472" s="46"/>
      <c r="BI472" s="48">
        <v>0.16</v>
      </c>
      <c r="BJ472" s="48">
        <v>50.7</v>
      </c>
      <c r="BK472" s="48">
        <v>50.7</v>
      </c>
      <c r="BL472" s="48">
        <v>53.1</v>
      </c>
      <c r="BM472" s="46"/>
      <c r="BN472" s="46"/>
      <c r="BO472" s="48">
        <v>0.16</v>
      </c>
      <c r="BP472" s="48">
        <v>0.45</v>
      </c>
      <c r="BQ472" s="46"/>
      <c r="BR472" s="48">
        <v>15.46</v>
      </c>
      <c r="BS472" s="48">
        <v>49.96</v>
      </c>
      <c r="BT472" s="46"/>
      <c r="BU472" s="48">
        <v>0</v>
      </c>
      <c r="BV472" s="39">
        <v>651</v>
      </c>
      <c r="BW472" s="39">
        <f t="shared" si="42"/>
        <v>3</v>
      </c>
      <c r="BX472" s="39">
        <f>IF(COUNTIF($C$2:C472,C472)=1,1,0)</f>
        <v>1</v>
      </c>
      <c r="BY472" s="39">
        <f t="shared" si="43"/>
        <v>0</v>
      </c>
      <c r="BZ472" s="39" t="b">
        <f t="shared" si="44"/>
        <v>0</v>
      </c>
      <c r="CA472" s="39" t="b">
        <f t="array" ref="CA472">ISNUMBER(SEARCH("Touch Screen",$AI472))</f>
        <v>0</v>
      </c>
      <c r="CB472" s="39" t="b">
        <f t="array" ref="CB472">ISNUMBER(SEARCH("Occupancy Sensor",$AI472))</f>
        <v>0</v>
      </c>
      <c r="CC472" s="39" t="b">
        <f t="array" ref="CC472">ISNUMBER(SEARCH("Full Network Connectivity",$AI472))</f>
        <v>0</v>
      </c>
      <c r="CD472" s="49">
        <f t="shared" si="45"/>
        <v>50.698499999999996</v>
      </c>
      <c r="CE472" s="50">
        <f t="shared" si="47"/>
        <v>2.1</v>
      </c>
      <c r="CF472" s="39">
        <f t="shared" si="46"/>
        <v>3</v>
      </c>
      <c r="CG472" s="49">
        <f>IF($BW472=1,($Q472*'2. Monitor Criteria'!$C$4)+('2. Monitor Criteria'!$D$4*'1. Data'!$CE472)+'2. Monitor Criteria'!$C$6,IF('1. Data'!$BW472=2,($Q472*'2. Monitor Criteria'!$C$4)+('2. Monitor Criteria'!$D$4*'1. Data'!$CE472)+'2. Monitor Criteria'!$D$6,IF('1. Data'!$BW472=5,($Q472*'2. Monitor Criteria'!$C$4)+('2. Monitor Criteria'!$D$4*'1. Data'!$CE472)+'2. Monitor Criteria'!$F$6,($Q472*'2. Monitor Criteria'!$C$4)+('2. Monitor Criteria'!$D$4*'1. Data'!$CE472)+'2. Monitor Criteria'!$E$6)))</f>
        <v>46.000160000000008</v>
      </c>
      <c r="CH472" s="51">
        <f>CD472-('2. Monitor Criteria'!$D$4*CE472)</f>
        <v>42.319499999999991</v>
      </c>
      <c r="CI472" s="49">
        <f>IF($BY472=0,CH472,IF($BY472=1,CH472-('2. Monitor Criteria'!$B$10*'1. Data'!CG472),CH472-('2. Monitor Criteria'!$C$10*'1. Data'!CG472)))</f>
        <v>42.319499999999991</v>
      </c>
      <c r="CJ472" s="51">
        <f>IF($CA472=TRUE,CI472-(CG472*'2. Monitor Criteria'!$E$10),CI472)</f>
        <v>42.319499999999991</v>
      </c>
      <c r="CK472" s="51">
        <f>IF($BZ472=TRUE,CJ472-('1. Data'!CG472*'2. Monitor Criteria'!$D$10),CJ472)</f>
        <v>42.319499999999991</v>
      </c>
    </row>
    <row r="473" spans="1:89" s="39" customFormat="1" ht="15.75" customHeight="1" x14ac:dyDescent="0.2">
      <c r="A473" s="39">
        <v>652</v>
      </c>
      <c r="B473" s="46" t="s">
        <v>763</v>
      </c>
      <c r="C473" s="46" t="s">
        <v>805</v>
      </c>
      <c r="D473" s="47">
        <v>42552</v>
      </c>
      <c r="E473" s="46" t="s">
        <v>74</v>
      </c>
      <c r="F473" s="46"/>
      <c r="G473" s="46" t="s">
        <v>1307</v>
      </c>
      <c r="H473" s="46" t="s">
        <v>75</v>
      </c>
      <c r="I473" s="46" t="s">
        <v>88</v>
      </c>
      <c r="J473" s="46"/>
      <c r="K473" s="46" t="s">
        <v>77</v>
      </c>
      <c r="L473" s="46"/>
      <c r="M473" s="48">
        <v>1000</v>
      </c>
      <c r="N473" s="48">
        <v>11.5</v>
      </c>
      <c r="O473" s="48">
        <v>20.5</v>
      </c>
      <c r="P473" s="48">
        <v>23.5</v>
      </c>
      <c r="Q473" s="48">
        <v>235.98</v>
      </c>
      <c r="R473" s="48">
        <v>1.78</v>
      </c>
      <c r="S473" s="48">
        <v>1080</v>
      </c>
      <c r="T473" s="48">
        <v>1920</v>
      </c>
      <c r="U473" s="48">
        <v>2.1</v>
      </c>
      <c r="V473" s="48">
        <v>8787</v>
      </c>
      <c r="W473" s="48">
        <v>60</v>
      </c>
      <c r="X473" s="48">
        <v>0.3</v>
      </c>
      <c r="Y473" s="46" t="s">
        <v>83</v>
      </c>
      <c r="Z473" s="46" t="s">
        <v>83</v>
      </c>
      <c r="AA473" s="46"/>
      <c r="AB473" s="46"/>
      <c r="AC473" s="46" t="s">
        <v>81</v>
      </c>
      <c r="AD473" s="46" t="s">
        <v>80</v>
      </c>
      <c r="AE473" s="46" t="s">
        <v>108</v>
      </c>
      <c r="AF473" s="46"/>
      <c r="AG473" s="46" t="s">
        <v>99</v>
      </c>
      <c r="AH473" s="46"/>
      <c r="AI473" s="46" t="s">
        <v>99</v>
      </c>
      <c r="AJ473" s="46" t="s">
        <v>83</v>
      </c>
      <c r="AK473" s="46" t="s">
        <v>90</v>
      </c>
      <c r="AL473" s="46"/>
      <c r="AM473" s="46" t="s">
        <v>83</v>
      </c>
      <c r="AN473" s="46" t="s">
        <v>83</v>
      </c>
      <c r="AO473" s="46" t="s">
        <v>83</v>
      </c>
      <c r="AP473" s="46" t="s">
        <v>91</v>
      </c>
      <c r="AQ473" s="46"/>
      <c r="AR473" s="46" t="s">
        <v>81</v>
      </c>
      <c r="AS473" s="46" t="s">
        <v>86</v>
      </c>
      <c r="AT473" s="46"/>
      <c r="AU473" s="48">
        <v>1</v>
      </c>
      <c r="AV473" s="46" t="s">
        <v>81</v>
      </c>
      <c r="AW473" s="46" t="s">
        <v>81</v>
      </c>
      <c r="AX473" s="48">
        <v>300</v>
      </c>
      <c r="AY473" s="48">
        <v>270</v>
      </c>
      <c r="AZ473" s="48">
        <v>255</v>
      </c>
      <c r="BA473" s="48">
        <v>200.2</v>
      </c>
      <c r="BB473" s="46"/>
      <c r="BC473" s="46"/>
      <c r="BD473" s="48">
        <v>16.46</v>
      </c>
      <c r="BE473" s="46"/>
      <c r="BF473" s="48">
        <v>0.15</v>
      </c>
      <c r="BG473" s="46"/>
      <c r="BH473" s="46"/>
      <c r="BI473" s="48">
        <v>0.1</v>
      </c>
      <c r="BJ473" s="48">
        <v>51.32</v>
      </c>
      <c r="BK473" s="48">
        <v>51.32</v>
      </c>
      <c r="BL473" s="48">
        <v>52.9</v>
      </c>
      <c r="BM473" s="46"/>
      <c r="BN473" s="46"/>
      <c r="BO473" s="48">
        <v>0.14000000000000001</v>
      </c>
      <c r="BP473" s="48">
        <v>0.19</v>
      </c>
      <c r="BQ473" s="46"/>
      <c r="BR473" s="48">
        <v>16.53</v>
      </c>
      <c r="BS473" s="48">
        <v>51.76</v>
      </c>
      <c r="BT473" s="46"/>
      <c r="BU473" s="48">
        <v>0</v>
      </c>
      <c r="BV473" s="39">
        <v>652</v>
      </c>
      <c r="BW473" s="39">
        <f t="shared" si="42"/>
        <v>3</v>
      </c>
      <c r="BX473" s="39">
        <f>IF(COUNTIF($C$2:C473,C473)=1,1,0)</f>
        <v>0</v>
      </c>
      <c r="BY473" s="39">
        <f t="shared" si="43"/>
        <v>0</v>
      </c>
      <c r="BZ473" s="39" t="b">
        <f t="shared" si="44"/>
        <v>0</v>
      </c>
      <c r="CA473" s="39" t="b">
        <f t="array" ref="CA473">ISNUMBER(SEARCH("Touch Screen",$AI473))</f>
        <v>0</v>
      </c>
      <c r="CB473" s="39" t="b">
        <f t="array" ref="CB473">ISNUMBER(SEARCH("Occupancy Sensor",$AI473))</f>
        <v>0</v>
      </c>
      <c r="CC473" s="39" t="b">
        <f t="array" ref="CC473">ISNUMBER(SEARCH("Full Network Connectivity",$AI473))</f>
        <v>0</v>
      </c>
      <c r="CD473" s="49">
        <f t="shared" si="45"/>
        <v>51.320460000000004</v>
      </c>
      <c r="CE473" s="50">
        <f t="shared" si="47"/>
        <v>2.1</v>
      </c>
      <c r="CF473" s="39">
        <f t="shared" si="46"/>
        <v>3</v>
      </c>
      <c r="CG473" s="49">
        <f>IF($BW473=1,($Q473*'2. Monitor Criteria'!$C$4)+('2. Monitor Criteria'!$D$4*'1. Data'!$CE473)+'2. Monitor Criteria'!$C$6,IF('1. Data'!$BW473=2,($Q473*'2. Monitor Criteria'!$C$4)+('2. Monitor Criteria'!$D$4*'1. Data'!$CE473)+'2. Monitor Criteria'!$D$6,IF('1. Data'!$BW473=5,($Q473*'2. Monitor Criteria'!$C$4)+('2. Monitor Criteria'!$D$4*'1. Data'!$CE473)+'2. Monitor Criteria'!$F$6,($Q473*'2. Monitor Criteria'!$C$4)+('2. Monitor Criteria'!$D$4*'1. Data'!$CE473)+'2. Monitor Criteria'!$E$6)))</f>
        <v>45.884540000000001</v>
      </c>
      <c r="CH473" s="51">
        <f>CD473-('2. Monitor Criteria'!$D$4*CE473)</f>
        <v>42.941460000000006</v>
      </c>
      <c r="CI473" s="49">
        <f>IF($BY473=0,CH473,IF($BY473=1,CH473-('2. Monitor Criteria'!$B$10*'1. Data'!CG473),CH473-('2. Monitor Criteria'!$C$10*'1. Data'!CG473)))</f>
        <v>42.941460000000006</v>
      </c>
      <c r="CJ473" s="51">
        <f>IF($CA473=TRUE,CI473-(CG473*'2. Monitor Criteria'!$E$10),CI473)</f>
        <v>42.941460000000006</v>
      </c>
      <c r="CK473" s="51">
        <f>IF($BZ473=TRUE,CJ473-('1. Data'!CG473*'2. Monitor Criteria'!$D$10),CJ473)</f>
        <v>42.941460000000006</v>
      </c>
    </row>
    <row r="474" spans="1:89" s="39" customFormat="1" ht="15.75" customHeight="1" x14ac:dyDescent="0.2">
      <c r="A474" s="39">
        <v>653</v>
      </c>
      <c r="B474" s="46" t="s">
        <v>763</v>
      </c>
      <c r="C474" s="46" t="s">
        <v>806</v>
      </c>
      <c r="D474" s="47">
        <v>42745</v>
      </c>
      <c r="E474" s="46" t="s">
        <v>74</v>
      </c>
      <c r="F474" s="46" t="s">
        <v>103</v>
      </c>
      <c r="G474" s="46" t="s">
        <v>1307</v>
      </c>
      <c r="H474" s="46" t="s">
        <v>75</v>
      </c>
      <c r="I474" s="46" t="s">
        <v>76</v>
      </c>
      <c r="J474" s="46" t="s">
        <v>103</v>
      </c>
      <c r="K474" s="46" t="s">
        <v>77</v>
      </c>
      <c r="L474" s="46" t="s">
        <v>103</v>
      </c>
      <c r="M474" s="48">
        <v>1000</v>
      </c>
      <c r="N474" s="48">
        <v>11.7</v>
      </c>
      <c r="O474" s="48">
        <v>20.7</v>
      </c>
      <c r="P474" s="48">
        <v>23.8</v>
      </c>
      <c r="Q474" s="48">
        <v>242.2</v>
      </c>
      <c r="R474" s="48">
        <v>1.78</v>
      </c>
      <c r="S474" s="48">
        <v>1080</v>
      </c>
      <c r="T474" s="48">
        <v>1920</v>
      </c>
      <c r="U474" s="48">
        <v>2.1</v>
      </c>
      <c r="V474" s="48">
        <v>8426</v>
      </c>
      <c r="W474" s="48">
        <v>60</v>
      </c>
      <c r="X474" s="48">
        <v>34.299999999999997</v>
      </c>
      <c r="Y474" s="46" t="s">
        <v>78</v>
      </c>
      <c r="Z474" s="46" t="s">
        <v>83</v>
      </c>
      <c r="AA474" s="46"/>
      <c r="AB474" s="46"/>
      <c r="AC474" s="46" t="s">
        <v>81</v>
      </c>
      <c r="AD474" s="46" t="s">
        <v>80</v>
      </c>
      <c r="AE474" s="46" t="s">
        <v>105</v>
      </c>
      <c r="AF474" s="46" t="s">
        <v>103</v>
      </c>
      <c r="AG474" s="46" t="s">
        <v>83</v>
      </c>
      <c r="AH474" s="46" t="s">
        <v>103</v>
      </c>
      <c r="AI474" s="46" t="s">
        <v>83</v>
      </c>
      <c r="AJ474" s="46" t="s">
        <v>83</v>
      </c>
      <c r="AK474" s="46" t="s">
        <v>90</v>
      </c>
      <c r="AL474" s="46" t="s">
        <v>103</v>
      </c>
      <c r="AM474" s="46" t="s">
        <v>83</v>
      </c>
      <c r="AN474" s="46" t="s">
        <v>83</v>
      </c>
      <c r="AO474" s="46" t="s">
        <v>83</v>
      </c>
      <c r="AP474" s="46" t="s">
        <v>91</v>
      </c>
      <c r="AQ474" s="46" t="s">
        <v>103</v>
      </c>
      <c r="AR474" s="46" t="s">
        <v>81</v>
      </c>
      <c r="AS474" s="46" t="s">
        <v>86</v>
      </c>
      <c r="AT474" s="46" t="s">
        <v>103</v>
      </c>
      <c r="AU474" s="48">
        <v>0</v>
      </c>
      <c r="AV474" s="46" t="s">
        <v>81</v>
      </c>
      <c r="AW474" s="46" t="s">
        <v>81</v>
      </c>
      <c r="AX474" s="48">
        <v>250</v>
      </c>
      <c r="AY474" s="48">
        <v>271.5</v>
      </c>
      <c r="AZ474" s="48">
        <v>257.7</v>
      </c>
      <c r="BA474" s="48">
        <v>200</v>
      </c>
      <c r="BB474" s="46"/>
      <c r="BC474" s="46"/>
      <c r="BD474" s="48">
        <v>13.82</v>
      </c>
      <c r="BE474" s="46"/>
      <c r="BF474" s="48">
        <v>0.28000000000000003</v>
      </c>
      <c r="BG474" s="46"/>
      <c r="BH474" s="46"/>
      <c r="BI474" s="48">
        <v>0.23</v>
      </c>
      <c r="BJ474" s="48">
        <v>43.98</v>
      </c>
      <c r="BK474" s="48">
        <v>43.98</v>
      </c>
      <c r="BL474" s="48">
        <v>54.1</v>
      </c>
      <c r="BM474" s="46"/>
      <c r="BN474" s="46"/>
      <c r="BO474" s="48">
        <v>0.24</v>
      </c>
      <c r="BP474" s="48">
        <v>0.32</v>
      </c>
      <c r="BQ474" s="46"/>
      <c r="BR474" s="48">
        <v>14</v>
      </c>
      <c r="BS474" s="48">
        <v>44.73</v>
      </c>
      <c r="BT474" s="46"/>
      <c r="BU474" s="48">
        <v>0</v>
      </c>
      <c r="BV474" s="39">
        <v>653</v>
      </c>
      <c r="BW474" s="39">
        <f t="shared" si="42"/>
        <v>3</v>
      </c>
      <c r="BX474" s="39">
        <f>IF(COUNTIF($C$2:C474,C474)=1,1,0)</f>
        <v>1</v>
      </c>
      <c r="BY474" s="39">
        <f t="shared" si="43"/>
        <v>0</v>
      </c>
      <c r="BZ474" s="39" t="b">
        <f t="shared" si="44"/>
        <v>0</v>
      </c>
      <c r="CA474" s="39" t="b">
        <f t="array" ref="CA474">ISNUMBER(SEARCH("Touch Screen",$AI474))</f>
        <v>0</v>
      </c>
      <c r="CB474" s="39" t="b">
        <f t="array" ref="CB474">ISNUMBER(SEARCH("Occupancy Sensor",$AI474))</f>
        <v>0</v>
      </c>
      <c r="CC474" s="39" t="b">
        <f t="array" ref="CC474">ISNUMBER(SEARCH("Full Network Connectivity",$AI474))</f>
        <v>0</v>
      </c>
      <c r="CD474" s="49">
        <f t="shared" si="45"/>
        <v>43.966439999999999</v>
      </c>
      <c r="CE474" s="50">
        <f t="shared" si="47"/>
        <v>2.1</v>
      </c>
      <c r="CF474" s="39">
        <f t="shared" si="46"/>
        <v>3</v>
      </c>
      <c r="CG474" s="49">
        <f>IF($BW474=1,($Q474*'2. Monitor Criteria'!$C$4)+('2. Monitor Criteria'!$D$4*'1. Data'!$CE474)+'2. Monitor Criteria'!$C$6,IF('1. Data'!$BW474=2,($Q474*'2. Monitor Criteria'!$C$4)+('2. Monitor Criteria'!$D$4*'1. Data'!$CE474)+'2. Monitor Criteria'!$D$6,IF('1. Data'!$BW474=5,($Q474*'2. Monitor Criteria'!$C$4)+('2. Monitor Criteria'!$D$4*'1. Data'!$CE474)+'2. Monitor Criteria'!$F$6,($Q474*'2. Monitor Criteria'!$C$4)+('2. Monitor Criteria'!$D$4*'1. Data'!$CE474)+'2. Monitor Criteria'!$E$6)))</f>
        <v>46.649600000000007</v>
      </c>
      <c r="CH474" s="51">
        <f>CD474-('2. Monitor Criteria'!$D$4*CE474)</f>
        <v>35.587440000000001</v>
      </c>
      <c r="CI474" s="49">
        <f>IF($BY474=0,CH474,IF($BY474=1,CH474-('2. Monitor Criteria'!$B$10*'1. Data'!CG474),CH474-('2. Monitor Criteria'!$C$10*'1. Data'!CG474)))</f>
        <v>35.587440000000001</v>
      </c>
      <c r="CJ474" s="51">
        <f>IF($CA474=TRUE,CI474-(CG474*'2. Monitor Criteria'!$E$10),CI474)</f>
        <v>35.587440000000001</v>
      </c>
      <c r="CK474" s="51">
        <f>IF($BZ474=TRUE,CJ474-('1. Data'!CG474*'2. Monitor Criteria'!$D$10),CJ474)</f>
        <v>35.587440000000001</v>
      </c>
    </row>
    <row r="475" spans="1:89" s="39" customFormat="1" ht="15.75" customHeight="1" x14ac:dyDescent="0.2">
      <c r="A475" s="39">
        <v>654</v>
      </c>
      <c r="B475" s="46" t="s">
        <v>763</v>
      </c>
      <c r="C475" s="46" t="s">
        <v>807</v>
      </c>
      <c r="D475" s="47">
        <v>42689</v>
      </c>
      <c r="E475" s="46" t="s">
        <v>74</v>
      </c>
      <c r="F475" s="46" t="s">
        <v>103</v>
      </c>
      <c r="G475" s="46" t="s">
        <v>1307</v>
      </c>
      <c r="H475" s="46" t="s">
        <v>75</v>
      </c>
      <c r="I475" s="46" t="s">
        <v>85</v>
      </c>
      <c r="J475" s="46" t="s">
        <v>119</v>
      </c>
      <c r="K475" s="46" t="s">
        <v>77</v>
      </c>
      <c r="L475" s="46" t="s">
        <v>103</v>
      </c>
      <c r="M475" s="48">
        <v>1000</v>
      </c>
      <c r="N475" s="48">
        <v>11.7</v>
      </c>
      <c r="O475" s="48">
        <v>20.7</v>
      </c>
      <c r="P475" s="48">
        <v>23.8</v>
      </c>
      <c r="Q475" s="48">
        <v>242.18</v>
      </c>
      <c r="R475" s="48">
        <v>1.78</v>
      </c>
      <c r="S475" s="48">
        <v>1080</v>
      </c>
      <c r="T475" s="48">
        <v>1920</v>
      </c>
      <c r="U475" s="48">
        <v>2.1</v>
      </c>
      <c r="V475" s="48">
        <v>8562</v>
      </c>
      <c r="W475" s="48">
        <v>60</v>
      </c>
      <c r="X475" s="48">
        <v>41.3</v>
      </c>
      <c r="Y475" s="46" t="s">
        <v>78</v>
      </c>
      <c r="Z475" s="46" t="s">
        <v>83</v>
      </c>
      <c r="AA475" s="46"/>
      <c r="AB475" s="46"/>
      <c r="AC475" s="46" t="s">
        <v>80</v>
      </c>
      <c r="AD475" s="46" t="s">
        <v>80</v>
      </c>
      <c r="AE475" s="46" t="s">
        <v>208</v>
      </c>
      <c r="AF475" s="46" t="s">
        <v>103</v>
      </c>
      <c r="AG475" s="46" t="s">
        <v>83</v>
      </c>
      <c r="AH475" s="46" t="s">
        <v>103</v>
      </c>
      <c r="AI475" s="46" t="s">
        <v>83</v>
      </c>
      <c r="AJ475" s="46" t="s">
        <v>83</v>
      </c>
      <c r="AK475" s="46" t="s">
        <v>84</v>
      </c>
      <c r="AL475" s="46" t="s">
        <v>103</v>
      </c>
      <c r="AM475" s="46" t="s">
        <v>83</v>
      </c>
      <c r="AN475" s="46" t="s">
        <v>83</v>
      </c>
      <c r="AO475" s="46" t="s">
        <v>83</v>
      </c>
      <c r="AP475" s="46" t="s">
        <v>91</v>
      </c>
      <c r="AQ475" s="46" t="s">
        <v>103</v>
      </c>
      <c r="AR475" s="46" t="s">
        <v>81</v>
      </c>
      <c r="AS475" s="46" t="s">
        <v>86</v>
      </c>
      <c r="AT475" s="46" t="s">
        <v>103</v>
      </c>
      <c r="AU475" s="48">
        <v>0</v>
      </c>
      <c r="AV475" s="46" t="s">
        <v>81</v>
      </c>
      <c r="AW475" s="46" t="s">
        <v>81</v>
      </c>
      <c r="AX475" s="48">
        <v>250</v>
      </c>
      <c r="AY475" s="48">
        <v>279.2</v>
      </c>
      <c r="AZ475" s="48">
        <v>263.39999999999998</v>
      </c>
      <c r="BA475" s="48">
        <v>200</v>
      </c>
      <c r="BB475" s="46"/>
      <c r="BC475" s="46"/>
      <c r="BD475" s="48">
        <v>13.65</v>
      </c>
      <c r="BE475" s="46"/>
      <c r="BF475" s="48">
        <v>0.16</v>
      </c>
      <c r="BG475" s="46"/>
      <c r="BH475" s="46"/>
      <c r="BI475" s="48">
        <v>0.13</v>
      </c>
      <c r="BJ475" s="48">
        <v>42.77</v>
      </c>
      <c r="BK475" s="48">
        <v>42.77</v>
      </c>
      <c r="BL475" s="48">
        <v>54.1</v>
      </c>
      <c r="BM475" s="46"/>
      <c r="BN475" s="46"/>
      <c r="BO475" s="48">
        <v>0.15</v>
      </c>
      <c r="BP475" s="48">
        <v>0.2</v>
      </c>
      <c r="BQ475" s="46"/>
      <c r="BR475" s="48">
        <v>13.77</v>
      </c>
      <c r="BS475" s="48">
        <v>43.38</v>
      </c>
      <c r="BT475" s="46"/>
      <c r="BU475" s="48">
        <v>0</v>
      </c>
      <c r="BV475" s="39">
        <v>654</v>
      </c>
      <c r="BW475" s="39">
        <f t="shared" si="42"/>
        <v>3</v>
      </c>
      <c r="BX475" s="39">
        <f>IF(COUNTIF($C$2:C475,C475)=1,1,0)</f>
        <v>1</v>
      </c>
      <c r="BY475" s="39">
        <f t="shared" si="43"/>
        <v>0</v>
      </c>
      <c r="BZ475" s="39" t="b">
        <f t="shared" si="44"/>
        <v>0</v>
      </c>
      <c r="CA475" s="39" t="b">
        <f t="array" ref="CA475">ISNUMBER(SEARCH("Touch Screen",$AI475))</f>
        <v>0</v>
      </c>
      <c r="CB475" s="39" t="b">
        <f t="array" ref="CB475">ISNUMBER(SEARCH("Occupancy Sensor",$AI475))</f>
        <v>0</v>
      </c>
      <c r="CC475" s="39" t="b">
        <f t="array" ref="CC475">ISNUMBER(SEARCH("Full Network Connectivity",$AI475))</f>
        <v>0</v>
      </c>
      <c r="CD475" s="49">
        <f t="shared" si="45"/>
        <v>42.761939999999996</v>
      </c>
      <c r="CE475" s="50">
        <f t="shared" si="47"/>
        <v>2.1</v>
      </c>
      <c r="CF475" s="39">
        <f t="shared" si="46"/>
        <v>3</v>
      </c>
      <c r="CG475" s="49">
        <f>IF($BW475=1,($Q475*'2. Monitor Criteria'!$C$4)+('2. Monitor Criteria'!$D$4*'1. Data'!$CE475)+'2. Monitor Criteria'!$C$6,IF('1. Data'!$BW475=2,($Q475*'2. Monitor Criteria'!$C$4)+('2. Monitor Criteria'!$D$4*'1. Data'!$CE475)+'2. Monitor Criteria'!$D$6,IF('1. Data'!$BW475=5,($Q475*'2. Monitor Criteria'!$C$4)+('2. Monitor Criteria'!$D$4*'1. Data'!$CE475)+'2. Monitor Criteria'!$F$6,($Q475*'2. Monitor Criteria'!$C$4)+('2. Monitor Criteria'!$D$4*'1. Data'!$CE475)+'2. Monitor Criteria'!$E$6)))</f>
        <v>46.647140000000007</v>
      </c>
      <c r="CH475" s="51">
        <f>CD475-('2. Monitor Criteria'!$D$4*CE475)</f>
        <v>34.382939999999991</v>
      </c>
      <c r="CI475" s="49">
        <f>IF($BY475=0,CH475,IF($BY475=1,CH475-('2. Monitor Criteria'!$B$10*'1. Data'!CG475),CH475-('2. Monitor Criteria'!$C$10*'1. Data'!CG475)))</f>
        <v>34.382939999999991</v>
      </c>
      <c r="CJ475" s="51">
        <f>IF($CA475=TRUE,CI475-(CG475*'2. Monitor Criteria'!$E$10),CI475)</f>
        <v>34.382939999999991</v>
      </c>
      <c r="CK475" s="51">
        <f>IF($BZ475=TRUE,CJ475-('1. Data'!CG475*'2. Monitor Criteria'!$D$10),CJ475)</f>
        <v>34.382939999999991</v>
      </c>
    </row>
    <row r="476" spans="1:89" s="39" customFormat="1" ht="15.75" customHeight="1" x14ac:dyDescent="0.2">
      <c r="A476" s="39">
        <v>655</v>
      </c>
      <c r="B476" s="46" t="s">
        <v>763</v>
      </c>
      <c r="C476" s="46" t="s">
        <v>808</v>
      </c>
      <c r="D476" s="47">
        <v>42749</v>
      </c>
      <c r="E476" s="46" t="s">
        <v>74</v>
      </c>
      <c r="F476" s="46" t="s">
        <v>103</v>
      </c>
      <c r="G476" s="46" t="s">
        <v>1307</v>
      </c>
      <c r="H476" s="46" t="s">
        <v>75</v>
      </c>
      <c r="I476" s="46" t="s">
        <v>88</v>
      </c>
      <c r="J476" s="46" t="s">
        <v>103</v>
      </c>
      <c r="K476" s="46" t="s">
        <v>77</v>
      </c>
      <c r="L476" s="46" t="s">
        <v>103</v>
      </c>
      <c r="M476" s="48">
        <v>1000</v>
      </c>
      <c r="N476" s="48">
        <v>11.6</v>
      </c>
      <c r="O476" s="48">
        <v>20.7</v>
      </c>
      <c r="P476" s="48">
        <v>23.8</v>
      </c>
      <c r="Q476" s="48">
        <v>240.95</v>
      </c>
      <c r="R476" s="48">
        <v>1.78</v>
      </c>
      <c r="S476" s="48">
        <v>1440</v>
      </c>
      <c r="T476" s="48">
        <v>2560</v>
      </c>
      <c r="U476" s="48">
        <v>3.7</v>
      </c>
      <c r="V476" s="48">
        <v>15299</v>
      </c>
      <c r="W476" s="48">
        <v>60</v>
      </c>
      <c r="X476" s="48">
        <v>45</v>
      </c>
      <c r="Y476" s="46" t="s">
        <v>78</v>
      </c>
      <c r="Z476" s="46" t="s">
        <v>83</v>
      </c>
      <c r="AA476" s="46"/>
      <c r="AB476" s="46"/>
      <c r="AC476" s="46" t="s">
        <v>80</v>
      </c>
      <c r="AD476" s="46" t="s">
        <v>80</v>
      </c>
      <c r="AE476" s="46" t="s">
        <v>208</v>
      </c>
      <c r="AF476" s="46" t="s">
        <v>103</v>
      </c>
      <c r="AG476" s="46" t="s">
        <v>99</v>
      </c>
      <c r="AH476" s="46" t="s">
        <v>103</v>
      </c>
      <c r="AI476" s="46" t="s">
        <v>99</v>
      </c>
      <c r="AJ476" s="46" t="s">
        <v>83</v>
      </c>
      <c r="AK476" s="46" t="s">
        <v>84</v>
      </c>
      <c r="AL476" s="46" t="s">
        <v>103</v>
      </c>
      <c r="AM476" s="46" t="s">
        <v>83</v>
      </c>
      <c r="AN476" s="46" t="s">
        <v>83</v>
      </c>
      <c r="AO476" s="46" t="s">
        <v>83</v>
      </c>
      <c r="AP476" s="46" t="s">
        <v>91</v>
      </c>
      <c r="AQ476" s="46" t="s">
        <v>103</v>
      </c>
      <c r="AR476" s="46" t="s">
        <v>81</v>
      </c>
      <c r="AS476" s="46" t="s">
        <v>86</v>
      </c>
      <c r="AT476" s="46" t="s">
        <v>103</v>
      </c>
      <c r="AU476" s="48">
        <v>0</v>
      </c>
      <c r="AV476" s="46" t="s">
        <v>81</v>
      </c>
      <c r="AW476" s="46" t="s">
        <v>81</v>
      </c>
      <c r="AX476" s="48">
        <v>350</v>
      </c>
      <c r="AY476" s="48">
        <v>393</v>
      </c>
      <c r="AZ476" s="48">
        <v>355</v>
      </c>
      <c r="BA476" s="48">
        <v>200</v>
      </c>
      <c r="BB476" s="46"/>
      <c r="BC476" s="46"/>
      <c r="BD476" s="48">
        <v>17.89</v>
      </c>
      <c r="BE476" s="46"/>
      <c r="BF476" s="48">
        <v>0.25</v>
      </c>
      <c r="BG476" s="46"/>
      <c r="BH476" s="46"/>
      <c r="BI476" s="48">
        <v>0.17</v>
      </c>
      <c r="BJ476" s="48">
        <v>56.27</v>
      </c>
      <c r="BK476" s="48">
        <v>56.27</v>
      </c>
      <c r="BL476" s="48">
        <v>63.8</v>
      </c>
      <c r="BM476" s="46"/>
      <c r="BN476" s="46"/>
      <c r="BO476" s="48">
        <v>0.2</v>
      </c>
      <c r="BP476" s="48">
        <v>0.27</v>
      </c>
      <c r="BQ476" s="46"/>
      <c r="BR476" s="48">
        <v>18.2</v>
      </c>
      <c r="BS476" s="48">
        <v>57.34</v>
      </c>
      <c r="BT476" s="46"/>
      <c r="BU476" s="48">
        <v>0</v>
      </c>
      <c r="BV476" s="39">
        <v>655</v>
      </c>
      <c r="BW476" s="39">
        <f t="shared" si="42"/>
        <v>3</v>
      </c>
      <c r="BX476" s="39">
        <f>IF(COUNTIF($C$2:C476,C476)=1,1,0)</f>
        <v>1</v>
      </c>
      <c r="BY476" s="39">
        <f t="shared" si="43"/>
        <v>0</v>
      </c>
      <c r="BZ476" s="39" t="b">
        <f t="shared" si="44"/>
        <v>0</v>
      </c>
      <c r="CA476" s="39" t="b">
        <f t="array" ref="CA476">ISNUMBER(SEARCH("Touch Screen",$AI476))</f>
        <v>0</v>
      </c>
      <c r="CB476" s="39" t="b">
        <f t="array" ref="CB476">ISNUMBER(SEARCH("Occupancy Sensor",$AI476))</f>
        <v>0</v>
      </c>
      <c r="CC476" s="39" t="b">
        <f t="array" ref="CC476">ISNUMBER(SEARCH("Full Network Connectivity",$AI476))</f>
        <v>0</v>
      </c>
      <c r="CD476" s="49">
        <f t="shared" si="45"/>
        <v>56.274239999999992</v>
      </c>
      <c r="CE476" s="50">
        <f t="shared" si="47"/>
        <v>3.7</v>
      </c>
      <c r="CF476" s="39">
        <f t="shared" si="46"/>
        <v>3</v>
      </c>
      <c r="CG476" s="49">
        <f>IF($BW476=1,($Q476*'2. Monitor Criteria'!$C$4)+('2. Monitor Criteria'!$D$4*'1. Data'!$CE476)+'2. Monitor Criteria'!$C$6,IF('1. Data'!$BW476=2,($Q476*'2. Monitor Criteria'!$C$4)+('2. Monitor Criteria'!$D$4*'1. Data'!$CE476)+'2. Monitor Criteria'!$D$6,IF('1. Data'!$BW476=5,($Q476*'2. Monitor Criteria'!$C$4)+('2. Monitor Criteria'!$D$4*'1. Data'!$CE476)+'2. Monitor Criteria'!$F$6,($Q476*'2. Monitor Criteria'!$C$4)+('2. Monitor Criteria'!$D$4*'1. Data'!$CE476)+'2. Monitor Criteria'!$E$6)))</f>
        <v>52.879850000000005</v>
      </c>
      <c r="CH476" s="51">
        <f>CD476-('2. Monitor Criteria'!$D$4*CE476)</f>
        <v>41.511239999999987</v>
      </c>
      <c r="CI476" s="49">
        <f>IF($BY476=0,CH476,IF($BY476=1,CH476-('2. Monitor Criteria'!$B$10*'1. Data'!CG476),CH476-('2. Monitor Criteria'!$C$10*'1. Data'!CG476)))</f>
        <v>41.511239999999987</v>
      </c>
      <c r="CJ476" s="51">
        <f>IF($CA476=TRUE,CI476-(CG476*'2. Monitor Criteria'!$E$10),CI476)</f>
        <v>41.511239999999987</v>
      </c>
      <c r="CK476" s="51">
        <f>IF($BZ476=TRUE,CJ476-('1. Data'!CG476*'2. Monitor Criteria'!$D$10),CJ476)</f>
        <v>41.511239999999987</v>
      </c>
    </row>
    <row r="477" spans="1:89" s="39" customFormat="1" ht="15.75" customHeight="1" x14ac:dyDescent="0.2">
      <c r="A477" s="39">
        <v>656</v>
      </c>
      <c r="B477" s="46" t="s">
        <v>763</v>
      </c>
      <c r="C477" s="46" t="s">
        <v>809</v>
      </c>
      <c r="D477" s="47">
        <v>42729</v>
      </c>
      <c r="E477" s="46" t="s">
        <v>74</v>
      </c>
      <c r="F477" s="46" t="s">
        <v>103</v>
      </c>
      <c r="G477" s="46" t="s">
        <v>1307</v>
      </c>
      <c r="H477" s="46" t="s">
        <v>75</v>
      </c>
      <c r="I477" s="46" t="s">
        <v>76</v>
      </c>
      <c r="J477" s="46" t="s">
        <v>103</v>
      </c>
      <c r="K477" s="46" t="s">
        <v>77</v>
      </c>
      <c r="L477" s="46" t="s">
        <v>103</v>
      </c>
      <c r="M477" s="48">
        <v>1000</v>
      </c>
      <c r="N477" s="48">
        <v>11.7</v>
      </c>
      <c r="O477" s="48">
        <v>20.7</v>
      </c>
      <c r="P477" s="48">
        <v>23.8</v>
      </c>
      <c r="Q477" s="48">
        <v>242.2</v>
      </c>
      <c r="R477" s="48">
        <v>1.78</v>
      </c>
      <c r="S477" s="48">
        <v>1080</v>
      </c>
      <c r="T477" s="48">
        <v>1920</v>
      </c>
      <c r="U477" s="48">
        <v>2.1</v>
      </c>
      <c r="V477" s="48">
        <v>8426</v>
      </c>
      <c r="W477" s="48">
        <v>60</v>
      </c>
      <c r="X477" s="48">
        <v>34.299999999999997</v>
      </c>
      <c r="Y477" s="46" t="s">
        <v>78</v>
      </c>
      <c r="Z477" s="46" t="s">
        <v>83</v>
      </c>
      <c r="AA477" s="46"/>
      <c r="AB477" s="46"/>
      <c r="AC477" s="46" t="s">
        <v>80</v>
      </c>
      <c r="AD477" s="46" t="s">
        <v>80</v>
      </c>
      <c r="AE477" s="46" t="s">
        <v>237</v>
      </c>
      <c r="AF477" s="46" t="s">
        <v>103</v>
      </c>
      <c r="AG477" s="46" t="s">
        <v>83</v>
      </c>
      <c r="AH477" s="46" t="s">
        <v>103</v>
      </c>
      <c r="AI477" s="46" t="s">
        <v>83</v>
      </c>
      <c r="AJ477" s="46" t="s">
        <v>83</v>
      </c>
      <c r="AK477" s="46" t="s">
        <v>84</v>
      </c>
      <c r="AL477" s="46" t="s">
        <v>103</v>
      </c>
      <c r="AM477" s="46" t="s">
        <v>83</v>
      </c>
      <c r="AN477" s="46" t="s">
        <v>83</v>
      </c>
      <c r="AO477" s="46" t="s">
        <v>83</v>
      </c>
      <c r="AP477" s="46" t="s">
        <v>91</v>
      </c>
      <c r="AQ477" s="46" t="s">
        <v>103</v>
      </c>
      <c r="AR477" s="46" t="s">
        <v>81</v>
      </c>
      <c r="AS477" s="46" t="s">
        <v>86</v>
      </c>
      <c r="AT477" s="46" t="s">
        <v>103</v>
      </c>
      <c r="AU477" s="48">
        <v>0</v>
      </c>
      <c r="AV477" s="46" t="s">
        <v>81</v>
      </c>
      <c r="AW477" s="46" t="s">
        <v>81</v>
      </c>
      <c r="AX477" s="48">
        <v>250</v>
      </c>
      <c r="AY477" s="48">
        <v>271.5</v>
      </c>
      <c r="AZ477" s="48">
        <v>257.7</v>
      </c>
      <c r="BA477" s="48">
        <v>200</v>
      </c>
      <c r="BB477" s="46"/>
      <c r="BC477" s="46"/>
      <c r="BD477" s="48">
        <v>14.42</v>
      </c>
      <c r="BE477" s="46"/>
      <c r="BF477" s="48">
        <v>0.21</v>
      </c>
      <c r="BG477" s="46"/>
      <c r="BH477" s="46"/>
      <c r="BI477" s="48">
        <v>0.15</v>
      </c>
      <c r="BJ477" s="48">
        <v>45.42</v>
      </c>
      <c r="BK477" s="48">
        <v>45.42</v>
      </c>
      <c r="BL477" s="48">
        <v>54.1</v>
      </c>
      <c r="BM477" s="46"/>
      <c r="BN477" s="46"/>
      <c r="BO477" s="48">
        <v>0.18</v>
      </c>
      <c r="BP477" s="48">
        <v>0.28999999999999998</v>
      </c>
      <c r="BQ477" s="46"/>
      <c r="BR477" s="48">
        <v>14.46</v>
      </c>
      <c r="BS477" s="48">
        <v>45.97</v>
      </c>
      <c r="BT477" s="46"/>
      <c r="BU477" s="48">
        <v>0</v>
      </c>
      <c r="BV477" s="39">
        <v>656</v>
      </c>
      <c r="BW477" s="39">
        <f t="shared" si="42"/>
        <v>3</v>
      </c>
      <c r="BX477" s="39">
        <f>IF(COUNTIF($C$2:C477,C477)=1,1,0)</f>
        <v>1</v>
      </c>
      <c r="BY477" s="39">
        <f t="shared" si="43"/>
        <v>0</v>
      </c>
      <c r="BZ477" s="39" t="b">
        <f t="shared" si="44"/>
        <v>0</v>
      </c>
      <c r="CA477" s="39" t="b">
        <f t="array" ref="CA477">ISNUMBER(SEARCH("Touch Screen",$AI477))</f>
        <v>0</v>
      </c>
      <c r="CB477" s="39" t="b">
        <f t="array" ref="CB477">ISNUMBER(SEARCH("Occupancy Sensor",$AI477))</f>
        <v>0</v>
      </c>
      <c r="CC477" s="39" t="b">
        <f t="array" ref="CC477">ISNUMBER(SEARCH("Full Network Connectivity",$AI477))</f>
        <v>0</v>
      </c>
      <c r="CD477" s="49">
        <f t="shared" si="45"/>
        <v>45.407459999999993</v>
      </c>
      <c r="CE477" s="50">
        <f t="shared" si="47"/>
        <v>2.1</v>
      </c>
      <c r="CF477" s="39">
        <f t="shared" si="46"/>
        <v>3</v>
      </c>
      <c r="CG477" s="49">
        <f>IF($BW477=1,($Q477*'2. Monitor Criteria'!$C$4)+('2. Monitor Criteria'!$D$4*'1. Data'!$CE477)+'2. Monitor Criteria'!$C$6,IF('1. Data'!$BW477=2,($Q477*'2. Monitor Criteria'!$C$4)+('2. Monitor Criteria'!$D$4*'1. Data'!$CE477)+'2. Monitor Criteria'!$D$6,IF('1. Data'!$BW477=5,($Q477*'2. Monitor Criteria'!$C$4)+('2. Monitor Criteria'!$D$4*'1. Data'!$CE477)+'2. Monitor Criteria'!$F$6,($Q477*'2. Monitor Criteria'!$C$4)+('2. Monitor Criteria'!$D$4*'1. Data'!$CE477)+'2. Monitor Criteria'!$E$6)))</f>
        <v>46.649600000000007</v>
      </c>
      <c r="CH477" s="51">
        <f>CD477-('2. Monitor Criteria'!$D$4*CE477)</f>
        <v>37.028459999999995</v>
      </c>
      <c r="CI477" s="49">
        <f>IF($BY477=0,CH477,IF($BY477=1,CH477-('2. Monitor Criteria'!$B$10*'1. Data'!CG477),CH477-('2. Monitor Criteria'!$C$10*'1. Data'!CG477)))</f>
        <v>37.028459999999995</v>
      </c>
      <c r="CJ477" s="51">
        <f>IF($CA477=TRUE,CI477-(CG477*'2. Monitor Criteria'!$E$10),CI477)</f>
        <v>37.028459999999995</v>
      </c>
      <c r="CK477" s="51">
        <f>IF($BZ477=TRUE,CJ477-('1. Data'!CG477*'2. Monitor Criteria'!$D$10),CJ477)</f>
        <v>37.028459999999995</v>
      </c>
    </row>
    <row r="478" spans="1:89" s="39" customFormat="1" ht="15.75" customHeight="1" x14ac:dyDescent="0.2">
      <c r="A478" s="39">
        <v>657</v>
      </c>
      <c r="B478" s="46" t="s">
        <v>763</v>
      </c>
      <c r="C478" s="46" t="s">
        <v>765</v>
      </c>
      <c r="D478" s="47">
        <v>41294</v>
      </c>
      <c r="E478" s="46" t="s">
        <v>74</v>
      </c>
      <c r="F478" s="46" t="s">
        <v>103</v>
      </c>
      <c r="G478" s="46" t="s">
        <v>1307</v>
      </c>
      <c r="H478" s="46" t="s">
        <v>75</v>
      </c>
      <c r="I478" s="46" t="s">
        <v>85</v>
      </c>
      <c r="J478" s="46" t="s">
        <v>119</v>
      </c>
      <c r="K478" s="46" t="s">
        <v>77</v>
      </c>
      <c r="L478" s="46" t="s">
        <v>103</v>
      </c>
      <c r="M478" s="48">
        <v>1000</v>
      </c>
      <c r="N478" s="48">
        <v>11.8</v>
      </c>
      <c r="O478" s="48">
        <v>20.9</v>
      </c>
      <c r="P478" s="48">
        <v>24</v>
      </c>
      <c r="Q478" s="48">
        <v>246.85</v>
      </c>
      <c r="R478" s="48">
        <v>1.78</v>
      </c>
      <c r="S478" s="48">
        <v>1080</v>
      </c>
      <c r="T478" s="48">
        <v>1920</v>
      </c>
      <c r="U478" s="48">
        <v>2.1</v>
      </c>
      <c r="V478" s="48">
        <v>8408</v>
      </c>
      <c r="W478" s="48">
        <v>60</v>
      </c>
      <c r="X478" s="48">
        <v>32.299999999999997</v>
      </c>
      <c r="Y478" s="46" t="s">
        <v>114</v>
      </c>
      <c r="Z478" s="46" t="s">
        <v>83</v>
      </c>
      <c r="AA478" s="46"/>
      <c r="AB478" s="46"/>
      <c r="AC478" s="46" t="s">
        <v>81</v>
      </c>
      <c r="AD478" s="46" t="s">
        <v>80</v>
      </c>
      <c r="AE478" s="46" t="s">
        <v>154</v>
      </c>
      <c r="AF478" s="46" t="s">
        <v>103</v>
      </c>
      <c r="AG478" s="46" t="s">
        <v>83</v>
      </c>
      <c r="AH478" s="46" t="s">
        <v>103</v>
      </c>
      <c r="AI478" s="46" t="s">
        <v>83</v>
      </c>
      <c r="AJ478" s="46" t="s">
        <v>83</v>
      </c>
      <c r="AK478" s="46" t="s">
        <v>90</v>
      </c>
      <c r="AL478" s="46" t="s">
        <v>103</v>
      </c>
      <c r="AM478" s="46" t="s">
        <v>83</v>
      </c>
      <c r="AN478" s="46" t="s">
        <v>83</v>
      </c>
      <c r="AO478" s="46" t="s">
        <v>83</v>
      </c>
      <c r="AP478" s="46" t="s">
        <v>91</v>
      </c>
      <c r="AQ478" s="46" t="s">
        <v>103</v>
      </c>
      <c r="AR478" s="46" t="s">
        <v>81</v>
      </c>
      <c r="AS478" s="46" t="s">
        <v>86</v>
      </c>
      <c r="AT478" s="46" t="s">
        <v>103</v>
      </c>
      <c r="AU478" s="48">
        <v>5</v>
      </c>
      <c r="AV478" s="46" t="s">
        <v>81</v>
      </c>
      <c r="AW478" s="46" t="s">
        <v>80</v>
      </c>
      <c r="AX478" s="48">
        <v>250</v>
      </c>
      <c r="AY478" s="48">
        <v>274</v>
      </c>
      <c r="AZ478" s="48">
        <v>270</v>
      </c>
      <c r="BA478" s="48">
        <v>200</v>
      </c>
      <c r="BB478" s="46"/>
      <c r="BC478" s="46"/>
      <c r="BD478" s="48">
        <v>16.86</v>
      </c>
      <c r="BE478" s="46"/>
      <c r="BF478" s="48">
        <v>0.5</v>
      </c>
      <c r="BG478" s="46"/>
      <c r="BH478" s="46"/>
      <c r="BI478" s="48">
        <v>0.3</v>
      </c>
      <c r="BJ478" s="48">
        <v>54.55</v>
      </c>
      <c r="BK478" s="48">
        <v>54.55</v>
      </c>
      <c r="BL478" s="48">
        <v>55</v>
      </c>
      <c r="BM478" s="46"/>
      <c r="BN478" s="46"/>
      <c r="BO478" s="48">
        <v>0.3</v>
      </c>
      <c r="BP478" s="48">
        <v>0.5</v>
      </c>
      <c r="BQ478" s="46"/>
      <c r="BR478" s="48">
        <v>16.86</v>
      </c>
      <c r="BS478" s="48">
        <v>54.55</v>
      </c>
      <c r="BT478" s="46"/>
      <c r="BU478" s="48">
        <v>0</v>
      </c>
      <c r="BV478" s="39">
        <v>657</v>
      </c>
      <c r="BW478" s="39">
        <f t="shared" si="42"/>
        <v>3</v>
      </c>
      <c r="BX478" s="39">
        <f>IF(COUNTIF($C$2:C478,C478)=1,1,0)</f>
        <v>0</v>
      </c>
      <c r="BY478" s="39">
        <f t="shared" si="43"/>
        <v>0</v>
      </c>
      <c r="BZ478" s="39" t="b">
        <f t="shared" si="44"/>
        <v>0</v>
      </c>
      <c r="CA478" s="39" t="b">
        <f t="array" ref="CA478">ISNUMBER(SEARCH("Touch Screen",$AI478))</f>
        <v>0</v>
      </c>
      <c r="CB478" s="39" t="b">
        <f t="array" ref="CB478">ISNUMBER(SEARCH("Occupancy Sensor",$AI478))</f>
        <v>0</v>
      </c>
      <c r="CC478" s="39" t="b">
        <f t="array" ref="CC478">ISNUMBER(SEARCH("Full Network Connectivity",$AI478))</f>
        <v>0</v>
      </c>
      <c r="CD478" s="49">
        <f t="shared" si="45"/>
        <v>54.539760000000001</v>
      </c>
      <c r="CE478" s="50">
        <f t="shared" si="47"/>
        <v>2.1</v>
      </c>
      <c r="CF478" s="39">
        <f t="shared" si="46"/>
        <v>3</v>
      </c>
      <c r="CG478" s="49">
        <f>IF($BW478=1,($Q478*'2. Monitor Criteria'!$C$4)+('2. Monitor Criteria'!$D$4*'1. Data'!$CE478)+'2. Monitor Criteria'!$C$6,IF('1. Data'!$BW478=2,($Q478*'2. Monitor Criteria'!$C$4)+('2. Monitor Criteria'!$D$4*'1. Data'!$CE478)+'2. Monitor Criteria'!$D$6,IF('1. Data'!$BW478=5,($Q478*'2. Monitor Criteria'!$C$4)+('2. Monitor Criteria'!$D$4*'1. Data'!$CE478)+'2. Monitor Criteria'!$F$6,($Q478*'2. Monitor Criteria'!$C$4)+('2. Monitor Criteria'!$D$4*'1. Data'!$CE478)+'2. Monitor Criteria'!$E$6)))</f>
        <v>47.221550000000008</v>
      </c>
      <c r="CH478" s="51">
        <f>CD478-('2. Monitor Criteria'!$D$4*CE478)</f>
        <v>46.160759999999996</v>
      </c>
      <c r="CI478" s="49">
        <f>IF($BY478=0,CH478,IF($BY478=1,CH478-('2. Monitor Criteria'!$B$10*'1. Data'!CG478),CH478-('2. Monitor Criteria'!$C$10*'1. Data'!CG478)))</f>
        <v>46.160759999999996</v>
      </c>
      <c r="CJ478" s="51">
        <f>IF($CA478=TRUE,CI478-(CG478*'2. Monitor Criteria'!$E$10),CI478)</f>
        <v>46.160759999999996</v>
      </c>
      <c r="CK478" s="51">
        <f>IF($BZ478=TRUE,CJ478-('1. Data'!CG478*'2. Monitor Criteria'!$D$10),CJ478)</f>
        <v>46.160759999999996</v>
      </c>
    </row>
    <row r="479" spans="1:89" s="39" customFormat="1" ht="15.75" customHeight="1" x14ac:dyDescent="0.2">
      <c r="A479" s="39">
        <v>658</v>
      </c>
      <c r="B479" s="46" t="s">
        <v>763</v>
      </c>
      <c r="C479" s="46" t="s">
        <v>810</v>
      </c>
      <c r="D479" s="47">
        <v>41715</v>
      </c>
      <c r="E479" s="46" t="s">
        <v>74</v>
      </c>
      <c r="F479" s="46" t="s">
        <v>103</v>
      </c>
      <c r="G479" s="46" t="s">
        <v>1307</v>
      </c>
      <c r="H479" s="46" t="s">
        <v>75</v>
      </c>
      <c r="I479" s="46" t="s">
        <v>88</v>
      </c>
      <c r="J479" s="46" t="s">
        <v>103</v>
      </c>
      <c r="K479" s="46" t="s">
        <v>77</v>
      </c>
      <c r="L479" s="46" t="s">
        <v>103</v>
      </c>
      <c r="M479" s="48">
        <v>1000</v>
      </c>
      <c r="N479" s="48">
        <v>11.5</v>
      </c>
      <c r="O479" s="48">
        <v>20.5</v>
      </c>
      <c r="P479" s="48">
        <v>23.6</v>
      </c>
      <c r="Q479" s="48">
        <v>236.91</v>
      </c>
      <c r="R479" s="48">
        <v>1.78</v>
      </c>
      <c r="S479" s="48">
        <v>1080</v>
      </c>
      <c r="T479" s="48">
        <v>1920</v>
      </c>
      <c r="U479" s="48">
        <v>2</v>
      </c>
      <c r="V479" s="48">
        <v>8752</v>
      </c>
      <c r="W479" s="48">
        <v>60</v>
      </c>
      <c r="X479" s="48">
        <v>41.8</v>
      </c>
      <c r="Y479" s="46" t="s">
        <v>78</v>
      </c>
      <c r="Z479" s="46" t="s">
        <v>83</v>
      </c>
      <c r="AA479" s="46"/>
      <c r="AB479" s="46"/>
      <c r="AC479" s="46" t="s">
        <v>80</v>
      </c>
      <c r="AD479" s="46" t="s">
        <v>80</v>
      </c>
      <c r="AE479" s="46" t="s">
        <v>791</v>
      </c>
      <c r="AF479" s="46" t="s">
        <v>103</v>
      </c>
      <c r="AG479" s="46" t="s">
        <v>83</v>
      </c>
      <c r="AH479" s="46" t="s">
        <v>103</v>
      </c>
      <c r="AI479" s="46" t="s">
        <v>83</v>
      </c>
      <c r="AJ479" s="46" t="s">
        <v>83</v>
      </c>
      <c r="AK479" s="46" t="s">
        <v>792</v>
      </c>
      <c r="AL479" s="46" t="s">
        <v>103</v>
      </c>
      <c r="AM479" s="46" t="s">
        <v>83</v>
      </c>
      <c r="AN479" s="46" t="s">
        <v>83</v>
      </c>
      <c r="AO479" s="46" t="s">
        <v>83</v>
      </c>
      <c r="AP479" s="46" t="s">
        <v>91</v>
      </c>
      <c r="AQ479" s="46" t="s">
        <v>103</v>
      </c>
      <c r="AR479" s="46" t="s">
        <v>81</v>
      </c>
      <c r="AS479" s="46" t="s">
        <v>86</v>
      </c>
      <c r="AT479" s="46" t="s">
        <v>103</v>
      </c>
      <c r="AU479" s="48">
        <v>0</v>
      </c>
      <c r="AV479" s="46" t="s">
        <v>81</v>
      </c>
      <c r="AW479" s="46" t="s">
        <v>80</v>
      </c>
      <c r="AX479" s="48">
        <v>250</v>
      </c>
      <c r="AY479" s="48">
        <v>261.7</v>
      </c>
      <c r="AZ479" s="48">
        <v>211.4</v>
      </c>
      <c r="BA479" s="48">
        <v>200.8</v>
      </c>
      <c r="BB479" s="46"/>
      <c r="BC479" s="46"/>
      <c r="BD479" s="48">
        <v>13.37</v>
      </c>
      <c r="BE479" s="46"/>
      <c r="BF479" s="48">
        <v>0.28999999999999998</v>
      </c>
      <c r="BG479" s="46"/>
      <c r="BH479" s="46"/>
      <c r="BI479" s="48">
        <v>0.2</v>
      </c>
      <c r="BJ479" s="48">
        <v>42.64</v>
      </c>
      <c r="BK479" s="48">
        <v>42.64</v>
      </c>
      <c r="BL479" s="48">
        <v>53</v>
      </c>
      <c r="BM479" s="46"/>
      <c r="BN479" s="46"/>
      <c r="BO479" s="48">
        <v>0.24</v>
      </c>
      <c r="BP479" s="48">
        <v>0.33</v>
      </c>
      <c r="BQ479" s="46"/>
      <c r="BR479" s="48">
        <v>13.42</v>
      </c>
      <c r="BS479" s="48">
        <v>43.02</v>
      </c>
      <c r="BT479" s="46"/>
      <c r="BU479" s="48">
        <v>0</v>
      </c>
      <c r="BV479" s="39">
        <v>658</v>
      </c>
      <c r="BW479" s="39">
        <f t="shared" si="42"/>
        <v>3</v>
      </c>
      <c r="BX479" s="39">
        <f>IF(COUNTIF($C$2:C479,C479)=1,1,0)</f>
        <v>1</v>
      </c>
      <c r="BY479" s="39">
        <f t="shared" si="43"/>
        <v>0</v>
      </c>
      <c r="BZ479" s="39" t="b">
        <f t="shared" si="44"/>
        <v>0</v>
      </c>
      <c r="CA479" s="39" t="b">
        <f t="array" ref="CA479">ISNUMBER(SEARCH("Touch Screen",$AI479))</f>
        <v>0</v>
      </c>
      <c r="CB479" s="39" t="b">
        <f t="array" ref="CB479">ISNUMBER(SEARCH("Occupancy Sensor",$AI479))</f>
        <v>0</v>
      </c>
      <c r="CC479" s="39" t="b">
        <f t="array" ref="CC479">ISNUMBER(SEARCH("Full Network Connectivity",$AI479))</f>
        <v>0</v>
      </c>
      <c r="CD479" s="49">
        <f t="shared" si="45"/>
        <v>42.643679999999996</v>
      </c>
      <c r="CE479" s="50">
        <f t="shared" si="47"/>
        <v>2</v>
      </c>
      <c r="CF479" s="39">
        <f t="shared" si="46"/>
        <v>3</v>
      </c>
      <c r="CG479" s="49">
        <f>IF($BW479=1,($Q479*'2. Monitor Criteria'!$C$4)+('2. Monitor Criteria'!$D$4*'1. Data'!$CE479)+'2. Monitor Criteria'!$C$6,IF('1. Data'!$BW479=2,($Q479*'2. Monitor Criteria'!$C$4)+('2. Monitor Criteria'!$D$4*'1. Data'!$CE479)+'2. Monitor Criteria'!$D$6,IF('1. Data'!$BW479=5,($Q479*'2. Monitor Criteria'!$C$4)+('2. Monitor Criteria'!$D$4*'1. Data'!$CE479)+'2. Monitor Criteria'!$F$6,($Q479*'2. Monitor Criteria'!$C$4)+('2. Monitor Criteria'!$D$4*'1. Data'!$CE479)+'2. Monitor Criteria'!$E$6)))</f>
        <v>45.599930000000001</v>
      </c>
      <c r="CH479" s="51">
        <f>CD479-('2. Monitor Criteria'!$D$4*CE479)</f>
        <v>34.663679999999999</v>
      </c>
      <c r="CI479" s="49">
        <f>IF($BY479=0,CH479,IF($BY479=1,CH479-('2. Monitor Criteria'!$B$10*'1. Data'!CG479),CH479-('2. Monitor Criteria'!$C$10*'1. Data'!CG479)))</f>
        <v>34.663679999999999</v>
      </c>
      <c r="CJ479" s="51">
        <f>IF($CA479=TRUE,CI479-(CG479*'2. Monitor Criteria'!$E$10),CI479)</f>
        <v>34.663679999999999</v>
      </c>
      <c r="CK479" s="51">
        <f>IF($BZ479=TRUE,CJ479-('1. Data'!CG479*'2. Monitor Criteria'!$D$10),CJ479)</f>
        <v>34.663679999999999</v>
      </c>
    </row>
    <row r="480" spans="1:89" s="39" customFormat="1" ht="15.75" customHeight="1" x14ac:dyDescent="0.2">
      <c r="A480" s="39">
        <v>659</v>
      </c>
      <c r="B480" s="46" t="s">
        <v>763</v>
      </c>
      <c r="C480" s="46" t="s">
        <v>811</v>
      </c>
      <c r="D480" s="47">
        <v>42489</v>
      </c>
      <c r="E480" s="46" t="s">
        <v>74</v>
      </c>
      <c r="F480" s="46" t="s">
        <v>103</v>
      </c>
      <c r="G480" s="46" t="s">
        <v>1307</v>
      </c>
      <c r="H480" s="46" t="s">
        <v>75</v>
      </c>
      <c r="I480" s="46" t="s">
        <v>88</v>
      </c>
      <c r="J480" s="46" t="s">
        <v>103</v>
      </c>
      <c r="K480" s="46" t="s">
        <v>77</v>
      </c>
      <c r="L480" s="46" t="s">
        <v>103</v>
      </c>
      <c r="M480" s="48">
        <v>1000</v>
      </c>
      <c r="N480" s="48">
        <v>11.7</v>
      </c>
      <c r="O480" s="48">
        <v>20.8</v>
      </c>
      <c r="P480" s="48">
        <v>23.8</v>
      </c>
      <c r="Q480" s="48">
        <v>242.2</v>
      </c>
      <c r="R480" s="48">
        <v>1.78</v>
      </c>
      <c r="S480" s="48">
        <v>1080</v>
      </c>
      <c r="T480" s="48">
        <v>1920</v>
      </c>
      <c r="U480" s="48">
        <v>2.1</v>
      </c>
      <c r="V480" s="48">
        <v>8579</v>
      </c>
      <c r="W480" s="48">
        <v>60</v>
      </c>
      <c r="X480" s="48">
        <v>32.700000000000003</v>
      </c>
      <c r="Y480" s="46" t="s">
        <v>114</v>
      </c>
      <c r="Z480" s="46" t="s">
        <v>83</v>
      </c>
      <c r="AA480" s="46"/>
      <c r="AB480" s="46"/>
      <c r="AC480" s="46" t="s">
        <v>80</v>
      </c>
      <c r="AD480" s="46" t="s">
        <v>80</v>
      </c>
      <c r="AE480" s="46" t="s">
        <v>208</v>
      </c>
      <c r="AF480" s="46" t="s">
        <v>103</v>
      </c>
      <c r="AG480" s="46" t="s">
        <v>83</v>
      </c>
      <c r="AH480" s="46" t="s">
        <v>103</v>
      </c>
      <c r="AI480" s="46" t="s">
        <v>83</v>
      </c>
      <c r="AJ480" s="46" t="s">
        <v>83</v>
      </c>
      <c r="AK480" s="46" t="s">
        <v>84</v>
      </c>
      <c r="AL480" s="46" t="s">
        <v>103</v>
      </c>
      <c r="AM480" s="46" t="s">
        <v>83</v>
      </c>
      <c r="AN480" s="46" t="s">
        <v>83</v>
      </c>
      <c r="AO480" s="46" t="s">
        <v>83</v>
      </c>
      <c r="AP480" s="46" t="s">
        <v>91</v>
      </c>
      <c r="AQ480" s="46" t="s">
        <v>103</v>
      </c>
      <c r="AR480" s="46" t="s">
        <v>81</v>
      </c>
      <c r="AS480" s="46" t="s">
        <v>86</v>
      </c>
      <c r="AT480" s="46" t="s">
        <v>103</v>
      </c>
      <c r="AU480" s="48">
        <v>5</v>
      </c>
      <c r="AV480" s="46" t="s">
        <v>81</v>
      </c>
      <c r="AW480" s="46" t="s">
        <v>80</v>
      </c>
      <c r="AX480" s="48">
        <v>250</v>
      </c>
      <c r="AY480" s="48">
        <v>256</v>
      </c>
      <c r="AZ480" s="48">
        <v>228</v>
      </c>
      <c r="BA480" s="48">
        <v>200</v>
      </c>
      <c r="BB480" s="46"/>
      <c r="BC480" s="46"/>
      <c r="BD480" s="48">
        <v>15.32</v>
      </c>
      <c r="BE480" s="46"/>
      <c r="BF480" s="48">
        <v>0.25</v>
      </c>
      <c r="BG480" s="46"/>
      <c r="BH480" s="46"/>
      <c r="BI480" s="48">
        <v>0.25</v>
      </c>
      <c r="BJ480" s="48">
        <v>48.4</v>
      </c>
      <c r="BK480" s="48">
        <v>48.4</v>
      </c>
      <c r="BL480" s="48">
        <v>54.1</v>
      </c>
      <c r="BM480" s="46"/>
      <c r="BN480" s="46"/>
      <c r="BO480" s="48">
        <v>0.28000000000000003</v>
      </c>
      <c r="BP480" s="48">
        <v>0.3</v>
      </c>
      <c r="BQ480" s="46"/>
      <c r="BR480" s="48">
        <v>15.2</v>
      </c>
      <c r="BS480" s="48">
        <v>48.33</v>
      </c>
      <c r="BT480" s="46"/>
      <c r="BU480" s="48">
        <v>0</v>
      </c>
      <c r="BV480" s="39">
        <v>659</v>
      </c>
      <c r="BW480" s="39">
        <f t="shared" si="42"/>
        <v>3</v>
      </c>
      <c r="BX480" s="39">
        <f>IF(COUNTIF($C$2:C480,C480)=1,1,0)</f>
        <v>1</v>
      </c>
      <c r="BY480" s="39">
        <f t="shared" si="43"/>
        <v>0</v>
      </c>
      <c r="BZ480" s="39" t="b">
        <f t="shared" si="44"/>
        <v>0</v>
      </c>
      <c r="CA480" s="39" t="b">
        <f t="array" ref="CA480">ISNUMBER(SEARCH("Touch Screen",$AI480))</f>
        <v>0</v>
      </c>
      <c r="CB480" s="39" t="b">
        <f t="array" ref="CB480">ISNUMBER(SEARCH("Occupancy Sensor",$AI480))</f>
        <v>0</v>
      </c>
      <c r="CC480" s="39" t="b">
        <f t="array" ref="CC480">ISNUMBER(SEARCH("Full Network Connectivity",$AI480))</f>
        <v>0</v>
      </c>
      <c r="CD480" s="49">
        <f t="shared" si="45"/>
        <v>48.394619999999996</v>
      </c>
      <c r="CE480" s="50">
        <f t="shared" si="47"/>
        <v>2.1</v>
      </c>
      <c r="CF480" s="39">
        <f t="shared" si="46"/>
        <v>3</v>
      </c>
      <c r="CG480" s="49">
        <f>IF($BW480=1,($Q480*'2. Monitor Criteria'!$C$4)+('2. Monitor Criteria'!$D$4*'1. Data'!$CE480)+'2. Monitor Criteria'!$C$6,IF('1. Data'!$BW480=2,($Q480*'2. Monitor Criteria'!$C$4)+('2. Monitor Criteria'!$D$4*'1. Data'!$CE480)+'2. Monitor Criteria'!$D$6,IF('1. Data'!$BW480=5,($Q480*'2. Monitor Criteria'!$C$4)+('2. Monitor Criteria'!$D$4*'1. Data'!$CE480)+'2. Monitor Criteria'!$F$6,($Q480*'2. Monitor Criteria'!$C$4)+('2. Monitor Criteria'!$D$4*'1. Data'!$CE480)+'2. Monitor Criteria'!$E$6)))</f>
        <v>46.649600000000007</v>
      </c>
      <c r="CH480" s="51">
        <f>CD480-('2. Monitor Criteria'!$D$4*CE480)</f>
        <v>40.015619999999998</v>
      </c>
      <c r="CI480" s="49">
        <f>IF($BY480=0,CH480,IF($BY480=1,CH480-('2. Monitor Criteria'!$B$10*'1. Data'!CG480),CH480-('2. Monitor Criteria'!$C$10*'1. Data'!CG480)))</f>
        <v>40.015619999999998</v>
      </c>
      <c r="CJ480" s="51">
        <f>IF($CA480=TRUE,CI480-(CG480*'2. Monitor Criteria'!$E$10),CI480)</f>
        <v>40.015619999999998</v>
      </c>
      <c r="CK480" s="51">
        <f>IF($BZ480=TRUE,CJ480-('1. Data'!CG480*'2. Monitor Criteria'!$D$10),CJ480)</f>
        <v>40.015619999999998</v>
      </c>
    </row>
    <row r="481" spans="1:89" s="39" customFormat="1" ht="15.75" customHeight="1" x14ac:dyDescent="0.2">
      <c r="A481" s="39">
        <v>660</v>
      </c>
      <c r="B481" s="46" t="s">
        <v>763</v>
      </c>
      <c r="C481" s="46" t="s">
        <v>1239</v>
      </c>
      <c r="D481" s="47">
        <v>42947</v>
      </c>
      <c r="E481" s="46" t="s">
        <v>74</v>
      </c>
      <c r="F481" s="46" t="s">
        <v>103</v>
      </c>
      <c r="G481" s="46" t="s">
        <v>1309</v>
      </c>
      <c r="H481" s="46" t="s">
        <v>75</v>
      </c>
      <c r="I481" s="46" t="s">
        <v>88</v>
      </c>
      <c r="J481" s="46" t="s">
        <v>103</v>
      </c>
      <c r="K481" s="46" t="s">
        <v>77</v>
      </c>
      <c r="L481" s="46" t="s">
        <v>103</v>
      </c>
      <c r="M481" s="48">
        <v>1000</v>
      </c>
      <c r="N481" s="48">
        <v>11.9</v>
      </c>
      <c r="O481" s="48">
        <v>21.4</v>
      </c>
      <c r="P481" s="48">
        <v>24.5</v>
      </c>
      <c r="Q481" s="48">
        <v>255.05</v>
      </c>
      <c r="R481" s="48">
        <v>1.78</v>
      </c>
      <c r="S481" s="48">
        <v>1080</v>
      </c>
      <c r="T481" s="48">
        <v>1920</v>
      </c>
      <c r="U481" s="48">
        <v>2.1</v>
      </c>
      <c r="V481" s="48">
        <v>8130</v>
      </c>
      <c r="W481" s="48">
        <v>60</v>
      </c>
      <c r="X481" s="48">
        <v>31.7</v>
      </c>
      <c r="Y481" s="46" t="s">
        <v>78</v>
      </c>
      <c r="Z481" s="46" t="s">
        <v>83</v>
      </c>
      <c r="AA481" s="46"/>
      <c r="AB481" s="46"/>
      <c r="AC481" s="46" t="s">
        <v>81</v>
      </c>
      <c r="AD481" s="46" t="s">
        <v>80</v>
      </c>
      <c r="AE481" s="46" t="s">
        <v>208</v>
      </c>
      <c r="AF481" s="46" t="s">
        <v>103</v>
      </c>
      <c r="AG481" s="46" t="s">
        <v>99</v>
      </c>
      <c r="AH481" s="46" t="s">
        <v>103</v>
      </c>
      <c r="AI481" s="46" t="s">
        <v>99</v>
      </c>
      <c r="AJ481" s="46" t="s">
        <v>83</v>
      </c>
      <c r="AK481" s="46" t="s">
        <v>84</v>
      </c>
      <c r="AL481" s="46" t="s">
        <v>103</v>
      </c>
      <c r="AM481" s="46" t="s">
        <v>83</v>
      </c>
      <c r="AN481" s="46" t="s">
        <v>83</v>
      </c>
      <c r="AO481" s="46" t="s">
        <v>83</v>
      </c>
      <c r="AP481" s="46" t="s">
        <v>91</v>
      </c>
      <c r="AQ481" s="46" t="s">
        <v>103</v>
      </c>
      <c r="AR481" s="46" t="s">
        <v>81</v>
      </c>
      <c r="AS481" s="46" t="s">
        <v>86</v>
      </c>
      <c r="AT481" s="46" t="s">
        <v>103</v>
      </c>
      <c r="AU481" s="48">
        <v>0</v>
      </c>
      <c r="AV481" s="46" t="s">
        <v>81</v>
      </c>
      <c r="AW481" s="46" t="s">
        <v>81</v>
      </c>
      <c r="AX481" s="48">
        <v>250</v>
      </c>
      <c r="AY481" s="48">
        <v>318.2</v>
      </c>
      <c r="AZ481" s="48">
        <v>269.5</v>
      </c>
      <c r="BA481" s="48">
        <v>200</v>
      </c>
      <c r="BB481" s="46"/>
      <c r="BC481" s="46"/>
      <c r="BD481" s="48">
        <v>14.52</v>
      </c>
      <c r="BE481" s="46"/>
      <c r="BF481" s="48">
        <v>0.16</v>
      </c>
      <c r="BG481" s="46"/>
      <c r="BH481" s="46"/>
      <c r="BI481" s="48">
        <v>0.1</v>
      </c>
      <c r="BJ481" s="48">
        <v>45.43</v>
      </c>
      <c r="BK481" s="48">
        <v>45.43</v>
      </c>
      <c r="BL481" s="48">
        <v>56.7</v>
      </c>
      <c r="BM481" s="46"/>
      <c r="BN481" s="46"/>
      <c r="BO481" s="48">
        <v>0.14000000000000001</v>
      </c>
      <c r="BP481" s="48">
        <v>0.19</v>
      </c>
      <c r="BQ481" s="46"/>
      <c r="BR481" s="48">
        <v>14.74</v>
      </c>
      <c r="BS481" s="48">
        <v>46.29</v>
      </c>
      <c r="BT481" s="46"/>
      <c r="BU481" s="48">
        <v>0</v>
      </c>
      <c r="BV481" s="39">
        <v>660</v>
      </c>
      <c r="BW481" s="39">
        <f t="shared" si="42"/>
        <v>3</v>
      </c>
      <c r="BX481" s="39">
        <f>IF(COUNTIF($C$2:C481,C481)=1,1,0)</f>
        <v>1</v>
      </c>
      <c r="BY481" s="39">
        <f t="shared" si="43"/>
        <v>0</v>
      </c>
      <c r="BZ481" s="39" t="b">
        <f t="shared" si="44"/>
        <v>0</v>
      </c>
      <c r="CA481" s="39" t="b">
        <f t="array" ref="CA481">ISNUMBER(SEARCH("Touch Screen",$AI481))</f>
        <v>0</v>
      </c>
      <c r="CB481" s="39" t="b">
        <f t="array" ref="CB481">ISNUMBER(SEARCH("Occupancy Sensor",$AI481))</f>
        <v>0</v>
      </c>
      <c r="CC481" s="39" t="b">
        <f t="array" ref="CC481">ISNUMBER(SEARCH("Full Network Connectivity",$AI481))</f>
        <v>0</v>
      </c>
      <c r="CD481" s="49">
        <f t="shared" si="45"/>
        <v>45.429359999999996</v>
      </c>
      <c r="CE481" s="50">
        <f t="shared" si="47"/>
        <v>2.1</v>
      </c>
      <c r="CF481" s="39">
        <f t="shared" si="46"/>
        <v>3</v>
      </c>
      <c r="CG481" s="49">
        <f>IF($BW481=1,($Q481*'2. Monitor Criteria'!$C$4)+('2. Monitor Criteria'!$D$4*'1. Data'!$CE481)+'2. Monitor Criteria'!$C$6,IF('1. Data'!$BW481=2,($Q481*'2. Monitor Criteria'!$C$4)+('2. Monitor Criteria'!$D$4*'1. Data'!$CE481)+'2. Monitor Criteria'!$D$6,IF('1. Data'!$BW481=5,($Q481*'2. Monitor Criteria'!$C$4)+('2. Monitor Criteria'!$D$4*'1. Data'!$CE481)+'2. Monitor Criteria'!$F$6,($Q481*'2. Monitor Criteria'!$C$4)+('2. Monitor Criteria'!$D$4*'1. Data'!$CE481)+'2. Monitor Criteria'!$E$6)))</f>
        <v>48.230150000000009</v>
      </c>
      <c r="CH481" s="51">
        <f>CD481-('2. Monitor Criteria'!$D$4*CE481)</f>
        <v>37.050359999999998</v>
      </c>
      <c r="CI481" s="49">
        <f>IF($BY481=0,CH481,IF($BY481=1,CH481-('2. Monitor Criteria'!$B$10*'1. Data'!CG481),CH481-('2. Monitor Criteria'!$C$10*'1. Data'!CG481)))</f>
        <v>37.050359999999998</v>
      </c>
      <c r="CJ481" s="51">
        <f>IF($CA481=TRUE,CI481-(CG481*'2. Monitor Criteria'!$E$10),CI481)</f>
        <v>37.050359999999998</v>
      </c>
      <c r="CK481" s="51">
        <f>IF($BZ481=TRUE,CJ481-('1. Data'!CG481*'2. Monitor Criteria'!$D$10),CJ481)</f>
        <v>37.050359999999998</v>
      </c>
    </row>
    <row r="482" spans="1:89" s="39" customFormat="1" ht="15.75" customHeight="1" x14ac:dyDescent="0.2">
      <c r="A482" s="39">
        <v>661</v>
      </c>
      <c r="B482" s="46" t="s">
        <v>763</v>
      </c>
      <c r="C482" s="46" t="s">
        <v>812</v>
      </c>
      <c r="D482" s="47">
        <v>42097</v>
      </c>
      <c r="E482" s="46" t="s">
        <v>74</v>
      </c>
      <c r="F482" s="46" t="s">
        <v>103</v>
      </c>
      <c r="G482" s="46" t="s">
        <v>1307</v>
      </c>
      <c r="H482" s="46" t="s">
        <v>75</v>
      </c>
      <c r="I482" s="46" t="s">
        <v>85</v>
      </c>
      <c r="J482" s="46" t="s">
        <v>119</v>
      </c>
      <c r="K482" s="46" t="s">
        <v>77</v>
      </c>
      <c r="L482" s="46" t="s">
        <v>103</v>
      </c>
      <c r="M482" s="48">
        <v>1000</v>
      </c>
      <c r="N482" s="48">
        <v>12.2</v>
      </c>
      <c r="O482" s="48">
        <v>21.8</v>
      </c>
      <c r="P482" s="48">
        <v>25</v>
      </c>
      <c r="Q482" s="48">
        <v>264.52999999999997</v>
      </c>
      <c r="R482" s="48">
        <v>1.78</v>
      </c>
      <c r="S482" s="48">
        <v>1080</v>
      </c>
      <c r="T482" s="48">
        <v>1920</v>
      </c>
      <c r="U482" s="48">
        <v>2.1</v>
      </c>
      <c r="V482" s="48">
        <v>7839</v>
      </c>
      <c r="W482" s="48">
        <v>60</v>
      </c>
      <c r="X482" s="48">
        <v>32.5</v>
      </c>
      <c r="Y482" s="46" t="s">
        <v>78</v>
      </c>
      <c r="Z482" s="46" t="s">
        <v>83</v>
      </c>
      <c r="AA482" s="46"/>
      <c r="AB482" s="46"/>
      <c r="AC482" s="46" t="s">
        <v>80</v>
      </c>
      <c r="AD482" s="46" t="s">
        <v>80</v>
      </c>
      <c r="AE482" s="46" t="s">
        <v>105</v>
      </c>
      <c r="AF482" s="46" t="s">
        <v>103</v>
      </c>
      <c r="AG482" s="46" t="s">
        <v>83</v>
      </c>
      <c r="AH482" s="46" t="s">
        <v>103</v>
      </c>
      <c r="AI482" s="46" t="s">
        <v>83</v>
      </c>
      <c r="AJ482" s="46" t="s">
        <v>83</v>
      </c>
      <c r="AK482" s="46" t="s">
        <v>90</v>
      </c>
      <c r="AL482" s="46" t="s">
        <v>103</v>
      </c>
      <c r="AM482" s="46" t="s">
        <v>83</v>
      </c>
      <c r="AN482" s="46" t="s">
        <v>83</v>
      </c>
      <c r="AO482" s="46" t="s">
        <v>83</v>
      </c>
      <c r="AP482" s="46" t="s">
        <v>91</v>
      </c>
      <c r="AQ482" s="46" t="s">
        <v>103</v>
      </c>
      <c r="AR482" s="46" t="s">
        <v>81</v>
      </c>
      <c r="AS482" s="46" t="s">
        <v>86</v>
      </c>
      <c r="AT482" s="46" t="s">
        <v>103</v>
      </c>
      <c r="AU482" s="48">
        <v>5</v>
      </c>
      <c r="AV482" s="46" t="s">
        <v>81</v>
      </c>
      <c r="AW482" s="46" t="s">
        <v>80</v>
      </c>
      <c r="AX482" s="48">
        <v>300</v>
      </c>
      <c r="AY482" s="48">
        <v>273</v>
      </c>
      <c r="AZ482" s="48">
        <v>235</v>
      </c>
      <c r="BA482" s="48">
        <v>200</v>
      </c>
      <c r="BB482" s="46"/>
      <c r="BC482" s="46"/>
      <c r="BD482" s="48">
        <v>16.04</v>
      </c>
      <c r="BE482" s="46"/>
      <c r="BF482" s="48">
        <v>0.16</v>
      </c>
      <c r="BG482" s="46"/>
      <c r="BH482" s="46"/>
      <c r="BI482" s="48">
        <v>0.1</v>
      </c>
      <c r="BJ482" s="48">
        <v>50.09</v>
      </c>
      <c r="BK482" s="48">
        <v>50.09</v>
      </c>
      <c r="BL482" s="48">
        <v>58.6</v>
      </c>
      <c r="BM482" s="46"/>
      <c r="BN482" s="46"/>
      <c r="BO482" s="48">
        <v>0.13</v>
      </c>
      <c r="BP482" s="48">
        <v>0.19</v>
      </c>
      <c r="BQ482" s="46"/>
      <c r="BR482" s="48">
        <v>16.02</v>
      </c>
      <c r="BS482" s="48">
        <v>50.19</v>
      </c>
      <c r="BT482" s="46"/>
      <c r="BU482" s="48">
        <v>0</v>
      </c>
      <c r="BV482" s="39">
        <v>661</v>
      </c>
      <c r="BW482" s="39">
        <f t="shared" si="42"/>
        <v>3</v>
      </c>
      <c r="BX482" s="39">
        <f>IF(COUNTIF($C$2:C482,C482)=1,1,0)</f>
        <v>1</v>
      </c>
      <c r="BY482" s="39">
        <f t="shared" si="43"/>
        <v>0</v>
      </c>
      <c r="BZ482" s="39" t="b">
        <f t="shared" si="44"/>
        <v>0</v>
      </c>
      <c r="CA482" s="39" t="b">
        <f t="array" ref="CA482">ISNUMBER(SEARCH("Touch Screen",$AI482))</f>
        <v>0</v>
      </c>
      <c r="CB482" s="39" t="b">
        <f t="array" ref="CB482">ISNUMBER(SEARCH("Occupancy Sensor",$AI482))</f>
        <v>0</v>
      </c>
      <c r="CC482" s="39" t="b">
        <f t="array" ref="CC482">ISNUMBER(SEARCH("Full Network Connectivity",$AI482))</f>
        <v>0</v>
      </c>
      <c r="CD482" s="49">
        <f t="shared" si="45"/>
        <v>50.089679999999994</v>
      </c>
      <c r="CE482" s="50">
        <f t="shared" si="47"/>
        <v>2.1</v>
      </c>
      <c r="CF482" s="39">
        <f t="shared" si="46"/>
        <v>4</v>
      </c>
      <c r="CG482" s="49">
        <f>IF($BW482=1,($Q482*'2. Monitor Criteria'!$C$4)+('2. Monitor Criteria'!$D$4*'1. Data'!$CE482)+'2. Monitor Criteria'!$C$6,IF('1. Data'!$BW482=2,($Q482*'2. Monitor Criteria'!$C$4)+('2. Monitor Criteria'!$D$4*'1. Data'!$CE482)+'2. Monitor Criteria'!$D$6,IF('1. Data'!$BW482=5,($Q482*'2. Monitor Criteria'!$C$4)+('2. Monitor Criteria'!$D$4*'1. Data'!$CE482)+'2. Monitor Criteria'!$F$6,($Q482*'2. Monitor Criteria'!$C$4)+('2. Monitor Criteria'!$D$4*'1. Data'!$CE482)+'2. Monitor Criteria'!$E$6)))</f>
        <v>49.396190000000004</v>
      </c>
      <c r="CH482" s="51">
        <f>CD482-('2. Monitor Criteria'!$D$4*CE482)</f>
        <v>41.710679999999996</v>
      </c>
      <c r="CI482" s="49">
        <f>IF($BY482=0,CH482,IF($BY482=1,CH482-('2. Monitor Criteria'!$B$10*'1. Data'!CG482),CH482-('2. Monitor Criteria'!$C$10*'1. Data'!CG482)))</f>
        <v>41.710679999999996</v>
      </c>
      <c r="CJ482" s="51">
        <f>IF($CA482=TRUE,CI482-(CG482*'2. Monitor Criteria'!$E$10),CI482)</f>
        <v>41.710679999999996</v>
      </c>
      <c r="CK482" s="51">
        <f>IF($BZ482=TRUE,CJ482-('1. Data'!CG482*'2. Monitor Criteria'!$D$10),CJ482)</f>
        <v>41.710679999999996</v>
      </c>
    </row>
    <row r="483" spans="1:89" s="39" customFormat="1" ht="15.75" customHeight="1" x14ac:dyDescent="0.2">
      <c r="A483" s="39">
        <v>663</v>
      </c>
      <c r="B483" s="46" t="s">
        <v>763</v>
      </c>
      <c r="C483" s="46" t="s">
        <v>814</v>
      </c>
      <c r="D483" s="47">
        <v>42614</v>
      </c>
      <c r="E483" s="46" t="s">
        <v>74</v>
      </c>
      <c r="F483" s="46"/>
      <c r="G483" s="46" t="s">
        <v>1307</v>
      </c>
      <c r="H483" s="46" t="s">
        <v>75</v>
      </c>
      <c r="I483" s="46" t="s">
        <v>88</v>
      </c>
      <c r="J483" s="46"/>
      <c r="K483" s="46" t="s">
        <v>77</v>
      </c>
      <c r="L483" s="46"/>
      <c r="M483" s="48">
        <v>1000</v>
      </c>
      <c r="N483" s="48">
        <v>12.2</v>
      </c>
      <c r="O483" s="48">
        <v>21.8</v>
      </c>
      <c r="P483" s="48">
        <v>25</v>
      </c>
      <c r="Q483" s="48">
        <v>267.06</v>
      </c>
      <c r="R483" s="48">
        <v>1.78</v>
      </c>
      <c r="S483" s="48">
        <v>1440</v>
      </c>
      <c r="T483" s="48">
        <v>2560</v>
      </c>
      <c r="U483" s="48">
        <v>3.7</v>
      </c>
      <c r="V483" s="48">
        <v>13804</v>
      </c>
      <c r="W483" s="48">
        <v>60</v>
      </c>
      <c r="X483" s="48">
        <v>0.3</v>
      </c>
      <c r="Y483" s="46" t="s">
        <v>83</v>
      </c>
      <c r="Z483" s="46" t="s">
        <v>83</v>
      </c>
      <c r="AA483" s="46"/>
      <c r="AB483" s="46"/>
      <c r="AC483" s="46" t="s">
        <v>81</v>
      </c>
      <c r="AD483" s="46" t="s">
        <v>81</v>
      </c>
      <c r="AE483" s="46" t="s">
        <v>815</v>
      </c>
      <c r="AF483" s="46" t="s">
        <v>83</v>
      </c>
      <c r="AG483" s="46" t="s">
        <v>83</v>
      </c>
      <c r="AH483" s="46"/>
      <c r="AI483" s="46" t="s">
        <v>83</v>
      </c>
      <c r="AJ483" s="46" t="s">
        <v>83</v>
      </c>
      <c r="AK483" s="46" t="s">
        <v>84</v>
      </c>
      <c r="AL483" s="46" t="s">
        <v>83</v>
      </c>
      <c r="AM483" s="46" t="s">
        <v>83</v>
      </c>
      <c r="AN483" s="46" t="s">
        <v>83</v>
      </c>
      <c r="AO483" s="46" t="s">
        <v>83</v>
      </c>
      <c r="AP483" s="46" t="s">
        <v>85</v>
      </c>
      <c r="AQ483" s="46" t="s">
        <v>190</v>
      </c>
      <c r="AR483" s="46" t="s">
        <v>81</v>
      </c>
      <c r="AS483" s="46" t="s">
        <v>86</v>
      </c>
      <c r="AT483" s="46"/>
      <c r="AU483" s="48">
        <v>5</v>
      </c>
      <c r="AV483" s="46" t="s">
        <v>81</v>
      </c>
      <c r="AW483" s="46" t="s">
        <v>81</v>
      </c>
      <c r="AX483" s="48">
        <v>350</v>
      </c>
      <c r="AY483" s="48">
        <v>338.3</v>
      </c>
      <c r="AZ483" s="48">
        <v>311.60000000000002</v>
      </c>
      <c r="BA483" s="48">
        <v>200</v>
      </c>
      <c r="BB483" s="46"/>
      <c r="BC483" s="46"/>
      <c r="BD483" s="48">
        <v>22.17</v>
      </c>
      <c r="BE483" s="46"/>
      <c r="BF483" s="48">
        <v>0.68</v>
      </c>
      <c r="BG483" s="48">
        <v>0</v>
      </c>
      <c r="BH483" s="46"/>
      <c r="BI483" s="48">
        <v>0.39</v>
      </c>
      <c r="BJ483" s="48">
        <v>71.849999999999994</v>
      </c>
      <c r="BK483" s="48">
        <v>71.849999999999994</v>
      </c>
      <c r="BL483" s="48">
        <v>99.2</v>
      </c>
      <c r="BM483" s="46"/>
      <c r="BN483" s="46"/>
      <c r="BO483" s="48">
        <v>0.34</v>
      </c>
      <c r="BP483" s="48">
        <v>0.65</v>
      </c>
      <c r="BQ483" s="48">
        <v>0</v>
      </c>
      <c r="BR483" s="48">
        <v>21.74</v>
      </c>
      <c r="BS483" s="48">
        <v>70.36</v>
      </c>
      <c r="BT483" s="46"/>
      <c r="BU483" s="48">
        <v>0</v>
      </c>
      <c r="BV483" s="39">
        <v>663</v>
      </c>
      <c r="BW483" s="39">
        <f t="shared" si="42"/>
        <v>4</v>
      </c>
      <c r="BX483" s="39">
        <f>IF(COUNTIF($C$2:C483,C483)=1,1,0)</f>
        <v>1</v>
      </c>
      <c r="BY483" s="39">
        <f t="shared" si="43"/>
        <v>0</v>
      </c>
      <c r="BZ483" s="39" t="b">
        <f t="shared" si="44"/>
        <v>0</v>
      </c>
      <c r="CA483" s="39" t="b">
        <f t="array" ref="CA483">ISNUMBER(SEARCH("Touch Screen",$AI483))</f>
        <v>0</v>
      </c>
      <c r="CB483" s="39" t="b">
        <f t="array" ref="CB483">ISNUMBER(SEARCH("Occupancy Sensor",$AI483))</f>
        <v>0</v>
      </c>
      <c r="CC483" s="39" t="b">
        <f t="array" ref="CC483">ISNUMBER(SEARCH("Full Network Connectivity",$AI483))</f>
        <v>0</v>
      </c>
      <c r="CD483" s="49">
        <f t="shared" si="45"/>
        <v>71.845139999999986</v>
      </c>
      <c r="CE483" s="50">
        <f t="shared" si="47"/>
        <v>3.7</v>
      </c>
      <c r="CF483" s="39">
        <f t="shared" si="46"/>
        <v>4</v>
      </c>
      <c r="CG483" s="49">
        <f>IF($BW483=1,($Q483*'2. Monitor Criteria'!$C$4)+('2. Monitor Criteria'!$D$4*'1. Data'!$CE483)+'2. Monitor Criteria'!$C$6,IF('1. Data'!$BW483=2,($Q483*'2. Monitor Criteria'!$C$4)+('2. Monitor Criteria'!$D$4*'1. Data'!$CE483)+'2. Monitor Criteria'!$D$6,IF('1. Data'!$BW483=5,($Q483*'2. Monitor Criteria'!$C$4)+('2. Monitor Criteria'!$D$4*'1. Data'!$CE483)+'2. Monitor Criteria'!$F$6,($Q483*'2. Monitor Criteria'!$C$4)+('2. Monitor Criteria'!$D$4*'1. Data'!$CE483)+'2. Monitor Criteria'!$E$6)))</f>
        <v>56.091380000000001</v>
      </c>
      <c r="CH483" s="51">
        <f>CD483-('2. Monitor Criteria'!$D$4*CE483)</f>
        <v>57.082139999999981</v>
      </c>
      <c r="CI483" s="49">
        <f>IF($BY483=0,CH483,IF($BY483=1,CH483-('2. Monitor Criteria'!$B$10*'1. Data'!CG483),CH483-('2. Monitor Criteria'!$C$10*'1. Data'!CG483)))</f>
        <v>57.082139999999981</v>
      </c>
      <c r="CJ483" s="51">
        <f>IF($CA483=TRUE,CI483-(CG483*'2. Monitor Criteria'!$E$10),CI483)</f>
        <v>57.082139999999981</v>
      </c>
      <c r="CK483" s="51">
        <f>IF($BZ483=TRUE,CJ483-('1. Data'!CG483*'2. Monitor Criteria'!$D$10),CJ483)</f>
        <v>57.082139999999981</v>
      </c>
    </row>
    <row r="484" spans="1:89" s="39" customFormat="1" ht="15.75" customHeight="1" x14ac:dyDescent="0.2">
      <c r="A484" s="39">
        <v>664</v>
      </c>
      <c r="B484" s="46" t="s">
        <v>763</v>
      </c>
      <c r="C484" s="46" t="s">
        <v>816</v>
      </c>
      <c r="D484" s="47">
        <v>41114</v>
      </c>
      <c r="E484" s="46" t="s">
        <v>74</v>
      </c>
      <c r="F484" s="46" t="s">
        <v>103</v>
      </c>
      <c r="G484" s="46" t="s">
        <v>1307</v>
      </c>
      <c r="H484" s="46" t="s">
        <v>75</v>
      </c>
      <c r="I484" s="46" t="s">
        <v>88</v>
      </c>
      <c r="J484" s="46" t="s">
        <v>103</v>
      </c>
      <c r="K484" s="46" t="s">
        <v>77</v>
      </c>
      <c r="L484" s="46" t="s">
        <v>103</v>
      </c>
      <c r="M484" s="48">
        <v>1000</v>
      </c>
      <c r="N484" s="48">
        <v>13.2</v>
      </c>
      <c r="O484" s="48">
        <v>23.5</v>
      </c>
      <c r="P484" s="48">
        <v>27</v>
      </c>
      <c r="Q484" s="48">
        <v>311.39999999999998</v>
      </c>
      <c r="R484" s="48">
        <v>1.78</v>
      </c>
      <c r="S484" s="48">
        <v>1080</v>
      </c>
      <c r="T484" s="48">
        <v>1920</v>
      </c>
      <c r="U484" s="48">
        <v>2.1</v>
      </c>
      <c r="V484" s="48">
        <v>6660</v>
      </c>
      <c r="W484" s="48">
        <v>60</v>
      </c>
      <c r="X484" s="48">
        <v>34.799999999999997</v>
      </c>
      <c r="Y484" s="46" t="s">
        <v>83</v>
      </c>
      <c r="Z484" s="46" t="s">
        <v>83</v>
      </c>
      <c r="AA484" s="46"/>
      <c r="AB484" s="46"/>
      <c r="AC484" s="46" t="s">
        <v>81</v>
      </c>
      <c r="AD484" s="46" t="s">
        <v>80</v>
      </c>
      <c r="AE484" s="46" t="s">
        <v>210</v>
      </c>
      <c r="AF484" s="46" t="s">
        <v>103</v>
      </c>
      <c r="AG484" s="46" t="s">
        <v>83</v>
      </c>
      <c r="AH484" s="46" t="s">
        <v>103</v>
      </c>
      <c r="AI484" s="46" t="s">
        <v>83</v>
      </c>
      <c r="AJ484" s="46" t="s">
        <v>83</v>
      </c>
      <c r="AK484" s="46" t="s">
        <v>84</v>
      </c>
      <c r="AL484" s="46" t="s">
        <v>103</v>
      </c>
      <c r="AM484" s="46" t="s">
        <v>83</v>
      </c>
      <c r="AN484" s="46" t="s">
        <v>83</v>
      </c>
      <c r="AO484" s="46" t="s">
        <v>83</v>
      </c>
      <c r="AP484" s="46" t="s">
        <v>91</v>
      </c>
      <c r="AQ484" s="46" t="s">
        <v>103</v>
      </c>
      <c r="AR484" s="46" t="s">
        <v>81</v>
      </c>
      <c r="AS484" s="46" t="s">
        <v>86</v>
      </c>
      <c r="AT484" s="46" t="s">
        <v>103</v>
      </c>
      <c r="AU484" s="48">
        <v>0</v>
      </c>
      <c r="AV484" s="46" t="s">
        <v>81</v>
      </c>
      <c r="AW484" s="46" t="s">
        <v>81</v>
      </c>
      <c r="AX484" s="48">
        <v>250</v>
      </c>
      <c r="AY484" s="48">
        <v>275.3</v>
      </c>
      <c r="AZ484" s="48">
        <v>257.60000000000002</v>
      </c>
      <c r="BA484" s="48">
        <v>200</v>
      </c>
      <c r="BB484" s="46"/>
      <c r="BC484" s="46"/>
      <c r="BD484" s="48">
        <v>20.28</v>
      </c>
      <c r="BE484" s="46"/>
      <c r="BF484" s="48">
        <v>0.3</v>
      </c>
      <c r="BG484" s="46"/>
      <c r="BH484" s="46"/>
      <c r="BI484" s="48">
        <v>0.3</v>
      </c>
      <c r="BJ484" s="48">
        <v>63.88</v>
      </c>
      <c r="BK484" s="48">
        <v>63.88</v>
      </c>
      <c r="BL484" s="48">
        <v>64</v>
      </c>
      <c r="BM484" s="46"/>
      <c r="BN484" s="46"/>
      <c r="BO484" s="48">
        <v>0.3</v>
      </c>
      <c r="BP484" s="48">
        <v>0.3</v>
      </c>
      <c r="BQ484" s="46"/>
      <c r="BR484" s="48">
        <v>20.28</v>
      </c>
      <c r="BS484" s="48">
        <v>63.88</v>
      </c>
      <c r="BT484" s="46"/>
      <c r="BU484" s="48">
        <v>0</v>
      </c>
      <c r="BV484" s="39">
        <v>664</v>
      </c>
      <c r="BW484" s="39">
        <f t="shared" si="42"/>
        <v>4</v>
      </c>
      <c r="BX484" s="39">
        <f>IF(COUNTIF($C$2:C484,C484)=1,1,0)</f>
        <v>1</v>
      </c>
      <c r="BY484" s="39">
        <f t="shared" si="43"/>
        <v>0</v>
      </c>
      <c r="BZ484" s="39" t="b">
        <f t="shared" si="44"/>
        <v>0</v>
      </c>
      <c r="CA484" s="39" t="b">
        <f t="array" ref="CA484">ISNUMBER(SEARCH("Touch Screen",$AI484))</f>
        <v>0</v>
      </c>
      <c r="CB484" s="39" t="b">
        <f t="array" ref="CB484">ISNUMBER(SEARCH("Occupancy Sensor",$AI484))</f>
        <v>0</v>
      </c>
      <c r="CC484" s="39" t="b">
        <f t="array" ref="CC484">ISNUMBER(SEARCH("Full Network Connectivity",$AI484))</f>
        <v>0</v>
      </c>
      <c r="CD484" s="49">
        <f t="shared" si="45"/>
        <v>63.886679999999998</v>
      </c>
      <c r="CE484" s="50">
        <f t="shared" si="47"/>
        <v>2.1</v>
      </c>
      <c r="CF484" s="39">
        <f t="shared" si="46"/>
        <v>4</v>
      </c>
      <c r="CG484" s="49">
        <f>IF($BW484=1,($Q484*'2. Monitor Criteria'!$C$4)+('2. Monitor Criteria'!$D$4*'1. Data'!$CE484)+'2. Monitor Criteria'!$C$6,IF('1. Data'!$BW484=2,($Q484*'2. Monitor Criteria'!$C$4)+('2. Monitor Criteria'!$D$4*'1. Data'!$CE484)+'2. Monitor Criteria'!$D$6,IF('1. Data'!$BW484=5,($Q484*'2. Monitor Criteria'!$C$4)+('2. Monitor Criteria'!$D$4*'1. Data'!$CE484)+'2. Monitor Criteria'!$F$6,($Q484*'2. Monitor Criteria'!$C$4)+('2. Monitor Criteria'!$D$4*'1. Data'!$CE484)+'2. Monitor Criteria'!$E$6)))</f>
        <v>55.161200000000008</v>
      </c>
      <c r="CH484" s="51">
        <f>CD484-('2. Monitor Criteria'!$D$4*CE484)</f>
        <v>55.507679999999993</v>
      </c>
      <c r="CI484" s="49">
        <f>IF($BY484=0,CH484,IF($BY484=1,CH484-('2. Monitor Criteria'!$B$10*'1. Data'!CG484),CH484-('2. Monitor Criteria'!$C$10*'1. Data'!CG484)))</f>
        <v>55.507679999999993</v>
      </c>
      <c r="CJ484" s="51">
        <f>IF($CA484=TRUE,CI484-(CG484*'2. Monitor Criteria'!$E$10),CI484)</f>
        <v>55.507679999999993</v>
      </c>
      <c r="CK484" s="51">
        <f>IF($BZ484=TRUE,CJ484-('1. Data'!CG484*'2. Monitor Criteria'!$D$10),CJ484)</f>
        <v>55.507679999999993</v>
      </c>
    </row>
    <row r="485" spans="1:89" s="39" customFormat="1" ht="15.75" customHeight="1" x14ac:dyDescent="0.2">
      <c r="A485" s="39">
        <v>666</v>
      </c>
      <c r="B485" s="46" t="s">
        <v>763</v>
      </c>
      <c r="C485" s="46" t="s">
        <v>819</v>
      </c>
      <c r="D485" s="47">
        <v>42775</v>
      </c>
      <c r="E485" s="46" t="s">
        <v>74</v>
      </c>
      <c r="F485" s="46" t="s">
        <v>103</v>
      </c>
      <c r="G485" s="46" t="s">
        <v>1307</v>
      </c>
      <c r="H485" s="46" t="s">
        <v>75</v>
      </c>
      <c r="I485" s="46" t="s">
        <v>76</v>
      </c>
      <c r="J485" s="46" t="s">
        <v>103</v>
      </c>
      <c r="K485" s="46" t="s">
        <v>77</v>
      </c>
      <c r="L485" s="46" t="s">
        <v>103</v>
      </c>
      <c r="M485" s="48">
        <v>1000</v>
      </c>
      <c r="N485" s="48">
        <v>13.2</v>
      </c>
      <c r="O485" s="48">
        <v>23.5</v>
      </c>
      <c r="P485" s="48">
        <v>27</v>
      </c>
      <c r="Q485" s="48">
        <v>311.7</v>
      </c>
      <c r="R485" s="48">
        <v>1.78</v>
      </c>
      <c r="S485" s="48">
        <v>1080</v>
      </c>
      <c r="T485" s="48">
        <v>1920</v>
      </c>
      <c r="U485" s="48">
        <v>2.1</v>
      </c>
      <c r="V485" s="48">
        <v>6657</v>
      </c>
      <c r="W485" s="48">
        <v>60</v>
      </c>
      <c r="X485" s="48">
        <v>34.700000000000003</v>
      </c>
      <c r="Y485" s="46" t="s">
        <v>78</v>
      </c>
      <c r="Z485" s="46" t="s">
        <v>83</v>
      </c>
      <c r="AA485" s="46"/>
      <c r="AB485" s="46"/>
      <c r="AC485" s="46" t="s">
        <v>81</v>
      </c>
      <c r="AD485" s="46" t="s">
        <v>80</v>
      </c>
      <c r="AE485" s="46" t="s">
        <v>208</v>
      </c>
      <c r="AF485" s="46" t="s">
        <v>103</v>
      </c>
      <c r="AG485" s="46" t="s">
        <v>99</v>
      </c>
      <c r="AH485" s="46" t="s">
        <v>103</v>
      </c>
      <c r="AI485" s="46" t="s">
        <v>99</v>
      </c>
      <c r="AJ485" s="46" t="s">
        <v>83</v>
      </c>
      <c r="AK485" s="46" t="s">
        <v>84</v>
      </c>
      <c r="AL485" s="46" t="s">
        <v>103</v>
      </c>
      <c r="AM485" s="46" t="s">
        <v>83</v>
      </c>
      <c r="AN485" s="46" t="s">
        <v>83</v>
      </c>
      <c r="AO485" s="46" t="s">
        <v>83</v>
      </c>
      <c r="AP485" s="46" t="s">
        <v>91</v>
      </c>
      <c r="AQ485" s="46" t="s">
        <v>103</v>
      </c>
      <c r="AR485" s="46" t="s">
        <v>81</v>
      </c>
      <c r="AS485" s="46" t="s">
        <v>86</v>
      </c>
      <c r="AT485" s="46" t="s">
        <v>103</v>
      </c>
      <c r="AU485" s="48">
        <v>0</v>
      </c>
      <c r="AV485" s="46" t="s">
        <v>81</v>
      </c>
      <c r="AW485" s="46" t="s">
        <v>81</v>
      </c>
      <c r="AX485" s="48">
        <v>250</v>
      </c>
      <c r="AY485" s="48">
        <v>260.7</v>
      </c>
      <c r="AZ485" s="48">
        <v>238.6</v>
      </c>
      <c r="BA485" s="48">
        <v>200</v>
      </c>
      <c r="BB485" s="46"/>
      <c r="BC485" s="46"/>
      <c r="BD485" s="48">
        <v>16.760000000000002</v>
      </c>
      <c r="BE485" s="46"/>
      <c r="BF485" s="48">
        <v>0.16</v>
      </c>
      <c r="BG485" s="46"/>
      <c r="BH485" s="46"/>
      <c r="BI485" s="48">
        <v>0.1</v>
      </c>
      <c r="BJ485" s="48">
        <v>52.3</v>
      </c>
      <c r="BK485" s="48">
        <v>52.3</v>
      </c>
      <c r="BL485" s="48">
        <v>64</v>
      </c>
      <c r="BM485" s="46"/>
      <c r="BN485" s="46"/>
      <c r="BO485" s="48">
        <v>0.13</v>
      </c>
      <c r="BP485" s="48">
        <v>0.18</v>
      </c>
      <c r="BQ485" s="46"/>
      <c r="BR485" s="48">
        <v>17.079999999999998</v>
      </c>
      <c r="BS485" s="48">
        <v>53.39</v>
      </c>
      <c r="BT485" s="46"/>
      <c r="BU485" s="48">
        <v>0</v>
      </c>
      <c r="BV485" s="39">
        <v>666</v>
      </c>
      <c r="BW485" s="39">
        <f t="shared" si="42"/>
        <v>4</v>
      </c>
      <c r="BX485" s="39">
        <f>IF(COUNTIF($C$2:C485,C485)=1,1,0)</f>
        <v>1</v>
      </c>
      <c r="BY485" s="39">
        <f t="shared" si="43"/>
        <v>0</v>
      </c>
      <c r="BZ485" s="39" t="b">
        <f t="shared" si="44"/>
        <v>0</v>
      </c>
      <c r="CA485" s="39" t="b">
        <f t="array" ref="CA485">ISNUMBER(SEARCH("Touch Screen",$AI485))</f>
        <v>0</v>
      </c>
      <c r="CB485" s="39" t="b">
        <f t="array" ref="CB485">ISNUMBER(SEARCH("Occupancy Sensor",$AI485))</f>
        <v>0</v>
      </c>
      <c r="CC485" s="39" t="b">
        <f t="array" ref="CC485">ISNUMBER(SEARCH("Full Network Connectivity",$AI485))</f>
        <v>0</v>
      </c>
      <c r="CD485" s="49">
        <f t="shared" si="45"/>
        <v>52.297200000000004</v>
      </c>
      <c r="CE485" s="50">
        <f t="shared" si="47"/>
        <v>2.1</v>
      </c>
      <c r="CF485" s="39">
        <f t="shared" si="46"/>
        <v>4</v>
      </c>
      <c r="CG485" s="49">
        <f>IF($BW485=1,($Q485*'2. Monitor Criteria'!$C$4)+('2. Monitor Criteria'!$D$4*'1. Data'!$CE485)+'2. Monitor Criteria'!$C$6,IF('1. Data'!$BW485=2,($Q485*'2. Monitor Criteria'!$C$4)+('2. Monitor Criteria'!$D$4*'1. Data'!$CE485)+'2. Monitor Criteria'!$D$6,IF('1. Data'!$BW485=5,($Q485*'2. Monitor Criteria'!$C$4)+('2. Monitor Criteria'!$D$4*'1. Data'!$CE485)+'2. Monitor Criteria'!$F$6,($Q485*'2. Monitor Criteria'!$C$4)+('2. Monitor Criteria'!$D$4*'1. Data'!$CE485)+'2. Monitor Criteria'!$E$6)))</f>
        <v>55.198099999999997</v>
      </c>
      <c r="CH485" s="51">
        <f>CD485-('2. Monitor Criteria'!$D$4*CE485)</f>
        <v>43.918199999999999</v>
      </c>
      <c r="CI485" s="49">
        <f>IF($BY485=0,CH485,IF($BY485=1,CH485-('2. Monitor Criteria'!$B$10*'1. Data'!CG485),CH485-('2. Monitor Criteria'!$C$10*'1. Data'!CG485)))</f>
        <v>43.918199999999999</v>
      </c>
      <c r="CJ485" s="51">
        <f>IF($CA485=TRUE,CI485-(CG485*'2. Monitor Criteria'!$E$10),CI485)</f>
        <v>43.918199999999999</v>
      </c>
      <c r="CK485" s="51">
        <f>IF($BZ485=TRUE,CJ485-('1. Data'!CG485*'2. Monitor Criteria'!$D$10),CJ485)</f>
        <v>43.918199999999999</v>
      </c>
    </row>
    <row r="486" spans="1:89" s="39" customFormat="1" ht="15.75" customHeight="1" x14ac:dyDescent="0.2">
      <c r="A486" s="39">
        <v>667</v>
      </c>
      <c r="B486" s="46" t="s">
        <v>763</v>
      </c>
      <c r="C486" s="46" t="s">
        <v>820</v>
      </c>
      <c r="D486" s="47">
        <v>41480</v>
      </c>
      <c r="E486" s="46" t="s">
        <v>796</v>
      </c>
      <c r="F486" s="46" t="s">
        <v>103</v>
      </c>
      <c r="G486" s="46" t="s">
        <v>1307</v>
      </c>
      <c r="H486" s="46" t="s">
        <v>75</v>
      </c>
      <c r="I486" s="46" t="s">
        <v>76</v>
      </c>
      <c r="J486" s="46" t="s">
        <v>103</v>
      </c>
      <c r="K486" s="46" t="s">
        <v>77</v>
      </c>
      <c r="L486" s="46" t="s">
        <v>103</v>
      </c>
      <c r="M486" s="48">
        <v>1000</v>
      </c>
      <c r="N486" s="48">
        <v>13.2</v>
      </c>
      <c r="O486" s="48">
        <v>23.6</v>
      </c>
      <c r="P486" s="48">
        <v>27</v>
      </c>
      <c r="Q486" s="48">
        <v>311.7</v>
      </c>
      <c r="R486" s="48">
        <v>1.78</v>
      </c>
      <c r="S486" s="48">
        <v>1080</v>
      </c>
      <c r="T486" s="48">
        <v>1920</v>
      </c>
      <c r="U486" s="48">
        <v>2.1</v>
      </c>
      <c r="V486" s="48">
        <v>6654</v>
      </c>
      <c r="W486" s="48">
        <v>60</v>
      </c>
      <c r="X486" s="48">
        <v>31.8</v>
      </c>
      <c r="Y486" s="46" t="s">
        <v>114</v>
      </c>
      <c r="Z486" s="46" t="s">
        <v>83</v>
      </c>
      <c r="AA486" s="46"/>
      <c r="AB486" s="46"/>
      <c r="AC486" s="46" t="s">
        <v>80</v>
      </c>
      <c r="AD486" s="46" t="s">
        <v>80</v>
      </c>
      <c r="AE486" s="46" t="s">
        <v>105</v>
      </c>
      <c r="AF486" s="46" t="s">
        <v>103</v>
      </c>
      <c r="AG486" s="46" t="s">
        <v>83</v>
      </c>
      <c r="AH486" s="46" t="s">
        <v>103</v>
      </c>
      <c r="AI486" s="46" t="s">
        <v>83</v>
      </c>
      <c r="AJ486" s="46" t="s">
        <v>83</v>
      </c>
      <c r="AK486" s="46" t="s">
        <v>90</v>
      </c>
      <c r="AL486" s="46" t="s">
        <v>103</v>
      </c>
      <c r="AM486" s="46" t="s">
        <v>83</v>
      </c>
      <c r="AN486" s="46" t="s">
        <v>83</v>
      </c>
      <c r="AO486" s="46" t="s">
        <v>83</v>
      </c>
      <c r="AP486" s="46" t="s">
        <v>91</v>
      </c>
      <c r="AQ486" s="46" t="s">
        <v>103</v>
      </c>
      <c r="AR486" s="46" t="s">
        <v>81</v>
      </c>
      <c r="AS486" s="46" t="s">
        <v>86</v>
      </c>
      <c r="AT486" s="46" t="s">
        <v>103</v>
      </c>
      <c r="AU486" s="48">
        <v>5</v>
      </c>
      <c r="AV486" s="46" t="s">
        <v>81</v>
      </c>
      <c r="AW486" s="46" t="s">
        <v>80</v>
      </c>
      <c r="AX486" s="48">
        <v>250</v>
      </c>
      <c r="AY486" s="48">
        <v>262</v>
      </c>
      <c r="AZ486" s="48">
        <v>261</v>
      </c>
      <c r="BA486" s="48">
        <v>200</v>
      </c>
      <c r="BB486" s="46"/>
      <c r="BC486" s="46"/>
      <c r="BD486" s="48">
        <v>16.440000000000001</v>
      </c>
      <c r="BE486" s="46"/>
      <c r="BF486" s="48">
        <v>0.37</v>
      </c>
      <c r="BG486" s="46"/>
      <c r="BH486" s="46"/>
      <c r="BI486" s="48">
        <v>0.27</v>
      </c>
      <c r="BJ486" s="48">
        <v>52.49</v>
      </c>
      <c r="BK486" s="48">
        <v>52.49</v>
      </c>
      <c r="BL486" s="48">
        <v>64.099999999999994</v>
      </c>
      <c r="BM486" s="46"/>
      <c r="BN486" s="46"/>
      <c r="BO486" s="48">
        <v>0.3</v>
      </c>
      <c r="BP486" s="48">
        <v>0.38</v>
      </c>
      <c r="BQ486" s="46"/>
      <c r="BR486" s="48">
        <v>17.12</v>
      </c>
      <c r="BS486" s="48">
        <v>54.64</v>
      </c>
      <c r="BT486" s="46"/>
      <c r="BU486" s="48">
        <v>0</v>
      </c>
      <c r="BV486" s="39">
        <v>667</v>
      </c>
      <c r="BW486" s="39">
        <f t="shared" si="42"/>
        <v>4</v>
      </c>
      <c r="BX486" s="39">
        <f>IF(COUNTIF($C$2:C486,C486)=1,1,0)</f>
        <v>1</v>
      </c>
      <c r="BY486" s="39">
        <f t="shared" si="43"/>
        <v>0</v>
      </c>
      <c r="BZ486" s="39" t="b">
        <f t="shared" si="44"/>
        <v>0</v>
      </c>
      <c r="CA486" s="39" t="b">
        <f t="array" ref="CA486">ISNUMBER(SEARCH("Touch Screen",$AI486))</f>
        <v>0</v>
      </c>
      <c r="CB486" s="39" t="b">
        <f t="array" ref="CB486">ISNUMBER(SEARCH("Occupancy Sensor",$AI486))</f>
        <v>0</v>
      </c>
      <c r="CC486" s="39" t="b">
        <f t="array" ref="CC486">ISNUMBER(SEARCH("Full Network Connectivity",$AI486))</f>
        <v>0</v>
      </c>
      <c r="CD486" s="49">
        <f t="shared" si="45"/>
        <v>52.51182</v>
      </c>
      <c r="CE486" s="50">
        <f t="shared" si="47"/>
        <v>2.1</v>
      </c>
      <c r="CF486" s="39">
        <f t="shared" si="46"/>
        <v>4</v>
      </c>
      <c r="CG486" s="49">
        <f>IF($BW486=1,($Q486*'2. Monitor Criteria'!$C$4)+('2. Monitor Criteria'!$D$4*'1. Data'!$CE486)+'2. Monitor Criteria'!$C$6,IF('1. Data'!$BW486=2,($Q486*'2. Monitor Criteria'!$C$4)+('2. Monitor Criteria'!$D$4*'1. Data'!$CE486)+'2. Monitor Criteria'!$D$6,IF('1. Data'!$BW486=5,($Q486*'2. Monitor Criteria'!$C$4)+('2. Monitor Criteria'!$D$4*'1. Data'!$CE486)+'2. Monitor Criteria'!$F$6,($Q486*'2. Monitor Criteria'!$C$4)+('2. Monitor Criteria'!$D$4*'1. Data'!$CE486)+'2. Monitor Criteria'!$E$6)))</f>
        <v>55.198099999999997</v>
      </c>
      <c r="CH486" s="51">
        <f>CD486-('2. Monitor Criteria'!$D$4*CE486)</f>
        <v>44.132819999999995</v>
      </c>
      <c r="CI486" s="49">
        <f>IF($BY486=0,CH486,IF($BY486=1,CH486-('2. Monitor Criteria'!$B$10*'1. Data'!CG486),CH486-('2. Monitor Criteria'!$C$10*'1. Data'!CG486)))</f>
        <v>44.132819999999995</v>
      </c>
      <c r="CJ486" s="51">
        <f>IF($CA486=TRUE,CI486-(CG486*'2. Monitor Criteria'!$E$10),CI486)</f>
        <v>44.132819999999995</v>
      </c>
      <c r="CK486" s="51">
        <f>IF($BZ486=TRUE,CJ486-('1. Data'!CG486*'2. Monitor Criteria'!$D$10),CJ486)</f>
        <v>44.132819999999995</v>
      </c>
    </row>
    <row r="487" spans="1:89" s="39" customFormat="1" ht="15.75" customHeight="1" x14ac:dyDescent="0.2">
      <c r="A487" s="39">
        <v>668</v>
      </c>
      <c r="B487" s="46" t="s">
        <v>763</v>
      </c>
      <c r="C487" s="46" t="s">
        <v>821</v>
      </c>
      <c r="D487" s="47">
        <v>42775</v>
      </c>
      <c r="E487" s="46" t="s">
        <v>74</v>
      </c>
      <c r="F487" s="46" t="s">
        <v>103</v>
      </c>
      <c r="G487" s="46" t="s">
        <v>1307</v>
      </c>
      <c r="H487" s="46" t="s">
        <v>75</v>
      </c>
      <c r="I487" s="46" t="s">
        <v>76</v>
      </c>
      <c r="J487" s="46" t="s">
        <v>103</v>
      </c>
      <c r="K487" s="46" t="s">
        <v>77</v>
      </c>
      <c r="L487" s="46" t="s">
        <v>103</v>
      </c>
      <c r="M487" s="48">
        <v>1000</v>
      </c>
      <c r="N487" s="48">
        <v>13.2</v>
      </c>
      <c r="O487" s="48">
        <v>23.5</v>
      </c>
      <c r="P487" s="48">
        <v>27</v>
      </c>
      <c r="Q487" s="48">
        <v>311.67</v>
      </c>
      <c r="R487" s="48">
        <v>1.78</v>
      </c>
      <c r="S487" s="48">
        <v>1080</v>
      </c>
      <c r="T487" s="48">
        <v>1920</v>
      </c>
      <c r="U487" s="48">
        <v>2.1</v>
      </c>
      <c r="V487" s="48">
        <v>6653</v>
      </c>
      <c r="W487" s="48">
        <v>60</v>
      </c>
      <c r="X487" s="48">
        <v>41.3</v>
      </c>
      <c r="Y487" s="46" t="s">
        <v>114</v>
      </c>
      <c r="Z487" s="46" t="s">
        <v>83</v>
      </c>
      <c r="AA487" s="46"/>
      <c r="AB487" s="46"/>
      <c r="AC487" s="46" t="s">
        <v>80</v>
      </c>
      <c r="AD487" s="46" t="s">
        <v>80</v>
      </c>
      <c r="AE487" s="46" t="s">
        <v>208</v>
      </c>
      <c r="AF487" s="46" t="s">
        <v>103</v>
      </c>
      <c r="AG487" s="46" t="s">
        <v>83</v>
      </c>
      <c r="AH487" s="46" t="s">
        <v>103</v>
      </c>
      <c r="AI487" s="46" t="s">
        <v>83</v>
      </c>
      <c r="AJ487" s="46" t="s">
        <v>83</v>
      </c>
      <c r="AK487" s="46" t="s">
        <v>84</v>
      </c>
      <c r="AL487" s="46" t="s">
        <v>103</v>
      </c>
      <c r="AM487" s="46" t="s">
        <v>83</v>
      </c>
      <c r="AN487" s="46" t="s">
        <v>83</v>
      </c>
      <c r="AO487" s="46" t="s">
        <v>83</v>
      </c>
      <c r="AP487" s="46" t="s">
        <v>91</v>
      </c>
      <c r="AQ487" s="46" t="s">
        <v>103</v>
      </c>
      <c r="AR487" s="46" t="s">
        <v>81</v>
      </c>
      <c r="AS487" s="46" t="s">
        <v>86</v>
      </c>
      <c r="AT487" s="46" t="s">
        <v>103</v>
      </c>
      <c r="AU487" s="48">
        <v>0</v>
      </c>
      <c r="AV487" s="46" t="s">
        <v>81</v>
      </c>
      <c r="AW487" s="46" t="s">
        <v>81</v>
      </c>
      <c r="AX487" s="48">
        <v>250</v>
      </c>
      <c r="AY487" s="48">
        <v>250.4</v>
      </c>
      <c r="AZ487" s="48">
        <v>245.2</v>
      </c>
      <c r="BA487" s="48">
        <v>200</v>
      </c>
      <c r="BB487" s="46"/>
      <c r="BC487" s="46"/>
      <c r="BD487" s="48">
        <v>17.27</v>
      </c>
      <c r="BE487" s="46"/>
      <c r="BF487" s="48">
        <v>0.26</v>
      </c>
      <c r="BG487" s="46"/>
      <c r="BH487" s="46"/>
      <c r="BI487" s="48">
        <v>0.14000000000000001</v>
      </c>
      <c r="BJ487" s="48">
        <v>54.43</v>
      </c>
      <c r="BK487" s="48">
        <v>54.43</v>
      </c>
      <c r="BL487" s="48">
        <v>64.099999999999994</v>
      </c>
      <c r="BM487" s="46"/>
      <c r="BN487" s="46"/>
      <c r="BO487" s="48">
        <v>0.17</v>
      </c>
      <c r="BP487" s="48">
        <v>0.28999999999999998</v>
      </c>
      <c r="BQ487" s="46"/>
      <c r="BR487" s="48">
        <v>17.48</v>
      </c>
      <c r="BS487" s="48">
        <v>55.26</v>
      </c>
      <c r="BT487" s="46"/>
      <c r="BU487" s="48">
        <v>0</v>
      </c>
      <c r="BV487" s="39">
        <v>668</v>
      </c>
      <c r="BW487" s="39">
        <f t="shared" si="42"/>
        <v>4</v>
      </c>
      <c r="BX487" s="39">
        <f>IF(COUNTIF($C$2:C487,C487)=1,1,0)</f>
        <v>1</v>
      </c>
      <c r="BY487" s="39">
        <f t="shared" si="43"/>
        <v>0</v>
      </c>
      <c r="BZ487" s="39" t="b">
        <f t="shared" si="44"/>
        <v>0</v>
      </c>
      <c r="CA487" s="39" t="b">
        <f t="array" ref="CA487">ISNUMBER(SEARCH("Touch Screen",$AI487))</f>
        <v>0</v>
      </c>
      <c r="CB487" s="39" t="b">
        <f t="array" ref="CB487">ISNUMBER(SEARCH("Occupancy Sensor",$AI487))</f>
        <v>0</v>
      </c>
      <c r="CC487" s="39" t="b">
        <f t="array" ref="CC487">ISNUMBER(SEARCH("Full Network Connectivity",$AI487))</f>
        <v>0</v>
      </c>
      <c r="CD487" s="49">
        <f t="shared" si="45"/>
        <v>54.43025999999999</v>
      </c>
      <c r="CE487" s="50">
        <f t="shared" si="47"/>
        <v>2.1</v>
      </c>
      <c r="CF487" s="39">
        <f t="shared" si="46"/>
        <v>4</v>
      </c>
      <c r="CG487" s="49">
        <f>IF($BW487=1,($Q487*'2. Monitor Criteria'!$C$4)+('2. Monitor Criteria'!$D$4*'1. Data'!$CE487)+'2. Monitor Criteria'!$C$6,IF('1. Data'!$BW487=2,($Q487*'2. Monitor Criteria'!$C$4)+('2. Monitor Criteria'!$D$4*'1. Data'!$CE487)+'2. Monitor Criteria'!$D$6,IF('1. Data'!$BW487=5,($Q487*'2. Monitor Criteria'!$C$4)+('2. Monitor Criteria'!$D$4*'1. Data'!$CE487)+'2. Monitor Criteria'!$F$6,($Q487*'2. Monitor Criteria'!$C$4)+('2. Monitor Criteria'!$D$4*'1. Data'!$CE487)+'2. Monitor Criteria'!$E$6)))</f>
        <v>55.194410000000005</v>
      </c>
      <c r="CH487" s="51">
        <f>CD487-('2. Monitor Criteria'!$D$4*CE487)</f>
        <v>46.051259999999985</v>
      </c>
      <c r="CI487" s="49">
        <f>IF($BY487=0,CH487,IF($BY487=1,CH487-('2. Monitor Criteria'!$B$10*'1. Data'!CG487),CH487-('2. Monitor Criteria'!$C$10*'1. Data'!CG487)))</f>
        <v>46.051259999999985</v>
      </c>
      <c r="CJ487" s="51">
        <f>IF($CA487=TRUE,CI487-(CG487*'2. Monitor Criteria'!$E$10),CI487)</f>
        <v>46.051259999999985</v>
      </c>
      <c r="CK487" s="51">
        <f>IF($BZ487=TRUE,CJ487-('1. Data'!CG487*'2. Monitor Criteria'!$D$10),CJ487)</f>
        <v>46.051259999999985</v>
      </c>
    </row>
    <row r="488" spans="1:89" s="39" customFormat="1" ht="15.75" customHeight="1" x14ac:dyDescent="0.2">
      <c r="A488" s="39">
        <v>669</v>
      </c>
      <c r="B488" s="46" t="s">
        <v>763</v>
      </c>
      <c r="C488" s="46" t="s">
        <v>1259</v>
      </c>
      <c r="D488" s="47">
        <v>42522</v>
      </c>
      <c r="E488" s="46" t="s">
        <v>74</v>
      </c>
      <c r="F488" s="46" t="s">
        <v>103</v>
      </c>
      <c r="G488" s="46" t="s">
        <v>1309</v>
      </c>
      <c r="H488" s="46" t="s">
        <v>75</v>
      </c>
      <c r="I488" s="46" t="s">
        <v>76</v>
      </c>
      <c r="J488" s="46" t="s">
        <v>103</v>
      </c>
      <c r="K488" s="46" t="s">
        <v>77</v>
      </c>
      <c r="L488" s="46" t="s">
        <v>103</v>
      </c>
      <c r="M488" s="48">
        <v>1000</v>
      </c>
      <c r="N488" s="48">
        <v>13.2</v>
      </c>
      <c r="O488" s="48">
        <v>23.5</v>
      </c>
      <c r="P488" s="48">
        <v>27</v>
      </c>
      <c r="Q488" s="48">
        <v>311.67</v>
      </c>
      <c r="R488" s="48">
        <v>1.78</v>
      </c>
      <c r="S488" s="48">
        <v>1080</v>
      </c>
      <c r="T488" s="48">
        <v>1920</v>
      </c>
      <c r="U488" s="48">
        <v>2.1</v>
      </c>
      <c r="V488" s="48">
        <v>6653</v>
      </c>
      <c r="W488" s="48">
        <v>60</v>
      </c>
      <c r="X488" s="48">
        <v>32.299999999999997</v>
      </c>
      <c r="Y488" s="46" t="s">
        <v>83</v>
      </c>
      <c r="Z488" s="46" t="s">
        <v>83</v>
      </c>
      <c r="AA488" s="46"/>
      <c r="AB488" s="46"/>
      <c r="AC488" s="46" t="s">
        <v>80</v>
      </c>
      <c r="AD488" s="46" t="s">
        <v>80</v>
      </c>
      <c r="AE488" s="46" t="s">
        <v>105</v>
      </c>
      <c r="AF488" s="46" t="s">
        <v>103</v>
      </c>
      <c r="AG488" s="46" t="s">
        <v>99</v>
      </c>
      <c r="AH488" s="46" t="s">
        <v>103</v>
      </c>
      <c r="AI488" s="46" t="s">
        <v>99</v>
      </c>
      <c r="AJ488" s="46" t="s">
        <v>83</v>
      </c>
      <c r="AK488" s="46" t="s">
        <v>90</v>
      </c>
      <c r="AL488" s="46" t="s">
        <v>103</v>
      </c>
      <c r="AM488" s="46" t="s">
        <v>83</v>
      </c>
      <c r="AN488" s="46" t="s">
        <v>83</v>
      </c>
      <c r="AO488" s="46" t="s">
        <v>83</v>
      </c>
      <c r="AP488" s="46" t="s">
        <v>91</v>
      </c>
      <c r="AQ488" s="46" t="s">
        <v>103</v>
      </c>
      <c r="AR488" s="46" t="s">
        <v>81</v>
      </c>
      <c r="AS488" s="46" t="s">
        <v>86</v>
      </c>
      <c r="AT488" s="46" t="s">
        <v>103</v>
      </c>
      <c r="AU488" s="48">
        <v>0</v>
      </c>
      <c r="AV488" s="46" t="s">
        <v>81</v>
      </c>
      <c r="AW488" s="46" t="s">
        <v>81</v>
      </c>
      <c r="AX488" s="48">
        <v>250</v>
      </c>
      <c r="AY488" s="48">
        <v>264.39999999999998</v>
      </c>
      <c r="AZ488" s="48">
        <v>264.3</v>
      </c>
      <c r="BA488" s="48">
        <v>200</v>
      </c>
      <c r="BB488" s="46"/>
      <c r="BC488" s="46"/>
      <c r="BD488" s="48">
        <v>19.07</v>
      </c>
      <c r="BE488" s="46"/>
      <c r="BF488" s="48">
        <v>0.18</v>
      </c>
      <c r="BG488" s="46"/>
      <c r="BH488" s="46"/>
      <c r="BI488" s="48">
        <v>0.14000000000000001</v>
      </c>
      <c r="BJ488" s="48">
        <v>59.52</v>
      </c>
      <c r="BK488" s="48">
        <v>59.52</v>
      </c>
      <c r="BL488" s="48">
        <v>64</v>
      </c>
      <c r="BM488" s="46"/>
      <c r="BN488" s="46"/>
      <c r="BO488" s="48">
        <v>0.15</v>
      </c>
      <c r="BP488" s="48">
        <v>0.19</v>
      </c>
      <c r="BQ488" s="46"/>
      <c r="BR488" s="48">
        <v>19.059999999999999</v>
      </c>
      <c r="BS488" s="48">
        <v>59.51</v>
      </c>
      <c r="BT488" s="46"/>
      <c r="BU488" s="48">
        <v>0</v>
      </c>
      <c r="BV488" s="39">
        <v>669</v>
      </c>
      <c r="BW488" s="39">
        <f t="shared" si="42"/>
        <v>4</v>
      </c>
      <c r="BX488" s="39">
        <f>IF(COUNTIF($C$2:C488,C488)=1,1,0)</f>
        <v>1</v>
      </c>
      <c r="BY488" s="39">
        <f t="shared" si="43"/>
        <v>0</v>
      </c>
      <c r="BZ488" s="39" t="b">
        <f t="shared" si="44"/>
        <v>0</v>
      </c>
      <c r="CA488" s="39" t="b">
        <f t="array" ref="CA488">ISNUMBER(SEARCH("Touch Screen",$AI488))</f>
        <v>0</v>
      </c>
      <c r="CB488" s="39" t="b">
        <f t="array" ref="CB488">ISNUMBER(SEARCH("Occupancy Sensor",$AI488))</f>
        <v>0</v>
      </c>
      <c r="CC488" s="39" t="b">
        <f t="array" ref="CC488">ISNUMBER(SEARCH("Full Network Connectivity",$AI488))</f>
        <v>0</v>
      </c>
      <c r="CD488" s="49">
        <f t="shared" si="45"/>
        <v>59.493539999999996</v>
      </c>
      <c r="CE488" s="50">
        <f t="shared" si="47"/>
        <v>2.1</v>
      </c>
      <c r="CF488" s="39">
        <f t="shared" si="46"/>
        <v>4</v>
      </c>
      <c r="CG488" s="49">
        <f>IF($BW488=1,($Q488*'2. Monitor Criteria'!$C$4)+('2. Monitor Criteria'!$D$4*'1. Data'!$CE488)+'2. Monitor Criteria'!$C$6,IF('1. Data'!$BW488=2,($Q488*'2. Monitor Criteria'!$C$4)+('2. Monitor Criteria'!$D$4*'1. Data'!$CE488)+'2. Monitor Criteria'!$D$6,IF('1. Data'!$BW488=5,($Q488*'2. Monitor Criteria'!$C$4)+('2. Monitor Criteria'!$D$4*'1. Data'!$CE488)+'2. Monitor Criteria'!$F$6,($Q488*'2. Monitor Criteria'!$C$4)+('2. Monitor Criteria'!$D$4*'1. Data'!$CE488)+'2. Monitor Criteria'!$E$6)))</f>
        <v>55.194410000000005</v>
      </c>
      <c r="CH488" s="51">
        <f>CD488-('2. Monitor Criteria'!$D$4*CE488)</f>
        <v>51.114539999999991</v>
      </c>
      <c r="CI488" s="49">
        <f>IF($BY488=0,CH488,IF($BY488=1,CH488-('2. Monitor Criteria'!$B$10*'1. Data'!CG488),CH488-('2. Monitor Criteria'!$C$10*'1. Data'!CG488)))</f>
        <v>51.114539999999991</v>
      </c>
      <c r="CJ488" s="51">
        <f>IF($CA488=TRUE,CI488-(CG488*'2. Monitor Criteria'!$E$10),CI488)</f>
        <v>51.114539999999991</v>
      </c>
      <c r="CK488" s="51">
        <f>IF($BZ488=TRUE,CJ488-('1. Data'!CG488*'2. Monitor Criteria'!$D$10),CJ488)</f>
        <v>51.114539999999991</v>
      </c>
    </row>
    <row r="489" spans="1:89" s="39" customFormat="1" ht="15.75" customHeight="1" x14ac:dyDescent="0.2">
      <c r="A489" s="39">
        <v>670</v>
      </c>
      <c r="B489" s="46" t="s">
        <v>763</v>
      </c>
      <c r="C489" s="46" t="s">
        <v>822</v>
      </c>
      <c r="D489" s="47">
        <v>42749</v>
      </c>
      <c r="E489" s="46" t="s">
        <v>74</v>
      </c>
      <c r="F489" s="46" t="s">
        <v>103</v>
      </c>
      <c r="G489" s="46" t="s">
        <v>1307</v>
      </c>
      <c r="H489" s="46" t="s">
        <v>75</v>
      </c>
      <c r="I489" s="46" t="s">
        <v>88</v>
      </c>
      <c r="J489" s="46" t="s">
        <v>103</v>
      </c>
      <c r="K489" s="46" t="s">
        <v>77</v>
      </c>
      <c r="L489" s="46" t="s">
        <v>103</v>
      </c>
      <c r="M489" s="48">
        <v>1000</v>
      </c>
      <c r="N489" s="48">
        <v>13.2</v>
      </c>
      <c r="O489" s="48">
        <v>23.5</v>
      </c>
      <c r="P489" s="48">
        <v>27</v>
      </c>
      <c r="Q489" s="48">
        <v>309.95</v>
      </c>
      <c r="R489" s="48">
        <v>1.78</v>
      </c>
      <c r="S489" s="48">
        <v>1440</v>
      </c>
      <c r="T489" s="48">
        <v>2560</v>
      </c>
      <c r="U489" s="48">
        <v>3.7</v>
      </c>
      <c r="V489" s="48">
        <v>11893</v>
      </c>
      <c r="W489" s="48">
        <v>60</v>
      </c>
      <c r="X489" s="48">
        <v>43.5</v>
      </c>
      <c r="Y489" s="46" t="s">
        <v>78</v>
      </c>
      <c r="Z489" s="46" t="s">
        <v>83</v>
      </c>
      <c r="AA489" s="46"/>
      <c r="AB489" s="46"/>
      <c r="AC489" s="46" t="s">
        <v>80</v>
      </c>
      <c r="AD489" s="46" t="s">
        <v>80</v>
      </c>
      <c r="AE489" s="46" t="s">
        <v>208</v>
      </c>
      <c r="AF489" s="46" t="s">
        <v>103</v>
      </c>
      <c r="AG489" s="46" t="s">
        <v>99</v>
      </c>
      <c r="AH489" s="46" t="s">
        <v>103</v>
      </c>
      <c r="AI489" s="46" t="s">
        <v>99</v>
      </c>
      <c r="AJ489" s="46" t="s">
        <v>83</v>
      </c>
      <c r="AK489" s="46" t="s">
        <v>84</v>
      </c>
      <c r="AL489" s="46" t="s">
        <v>103</v>
      </c>
      <c r="AM489" s="46" t="s">
        <v>83</v>
      </c>
      <c r="AN489" s="46" t="s">
        <v>83</v>
      </c>
      <c r="AO489" s="46" t="s">
        <v>83</v>
      </c>
      <c r="AP489" s="46" t="s">
        <v>91</v>
      </c>
      <c r="AQ489" s="46" t="s">
        <v>103</v>
      </c>
      <c r="AR489" s="46" t="s">
        <v>81</v>
      </c>
      <c r="AS489" s="46" t="s">
        <v>86</v>
      </c>
      <c r="AT489" s="46" t="s">
        <v>103</v>
      </c>
      <c r="AU489" s="48">
        <v>0</v>
      </c>
      <c r="AV489" s="46" t="s">
        <v>81</v>
      </c>
      <c r="AW489" s="46" t="s">
        <v>81</v>
      </c>
      <c r="AX489" s="48">
        <v>350</v>
      </c>
      <c r="AY489" s="48">
        <v>415</v>
      </c>
      <c r="AZ489" s="48">
        <v>394</v>
      </c>
      <c r="BA489" s="48">
        <v>200</v>
      </c>
      <c r="BB489" s="46"/>
      <c r="BC489" s="46"/>
      <c r="BD489" s="48">
        <v>22.93</v>
      </c>
      <c r="BE489" s="46"/>
      <c r="BF489" s="48">
        <v>0.19</v>
      </c>
      <c r="BG489" s="46"/>
      <c r="BH489" s="46"/>
      <c r="BI489" s="48">
        <v>0.21</v>
      </c>
      <c r="BJ489" s="48">
        <v>71.39</v>
      </c>
      <c r="BK489" s="48">
        <v>71.39</v>
      </c>
      <c r="BL489" s="48">
        <v>73.599999999999994</v>
      </c>
      <c r="BM489" s="46"/>
      <c r="BN489" s="46"/>
      <c r="BO489" s="48">
        <v>0.27</v>
      </c>
      <c r="BP489" s="48">
        <v>0.25</v>
      </c>
      <c r="BQ489" s="46"/>
      <c r="BR489" s="48">
        <v>23.32</v>
      </c>
      <c r="BS489" s="48">
        <v>72.92</v>
      </c>
      <c r="BT489" s="46"/>
      <c r="BU489" s="48">
        <v>0</v>
      </c>
      <c r="BV489" s="39">
        <v>670</v>
      </c>
      <c r="BW489" s="39">
        <f t="shared" si="42"/>
        <v>4</v>
      </c>
      <c r="BX489" s="39">
        <f>IF(COUNTIF($C$2:C489,C489)=1,1,0)</f>
        <v>1</v>
      </c>
      <c r="BY489" s="39">
        <f t="shared" si="43"/>
        <v>0</v>
      </c>
      <c r="BZ489" s="39" t="b">
        <f t="shared" si="44"/>
        <v>0</v>
      </c>
      <c r="CA489" s="39" t="b">
        <f t="array" ref="CA489">ISNUMBER(SEARCH("Touch Screen",$AI489))</f>
        <v>0</v>
      </c>
      <c r="CB489" s="39" t="b">
        <f t="array" ref="CB489">ISNUMBER(SEARCH("Occupancy Sensor",$AI489))</f>
        <v>0</v>
      </c>
      <c r="CC489" s="39" t="b">
        <f t="array" ref="CC489">ISNUMBER(SEARCH("Full Network Connectivity",$AI489))</f>
        <v>0</v>
      </c>
      <c r="CD489" s="49">
        <f t="shared" si="45"/>
        <v>71.385239999999996</v>
      </c>
      <c r="CE489" s="50">
        <f t="shared" si="47"/>
        <v>3.7</v>
      </c>
      <c r="CF489" s="39">
        <f t="shared" si="46"/>
        <v>4</v>
      </c>
      <c r="CG489" s="49">
        <f>IF($BW489=1,($Q489*'2. Monitor Criteria'!$C$4)+('2. Monitor Criteria'!$D$4*'1. Data'!$CE489)+'2. Monitor Criteria'!$C$6,IF('1. Data'!$BW489=2,($Q489*'2. Monitor Criteria'!$C$4)+('2. Monitor Criteria'!$D$4*'1. Data'!$CE489)+'2. Monitor Criteria'!$D$6,IF('1. Data'!$BW489=5,($Q489*'2. Monitor Criteria'!$C$4)+('2. Monitor Criteria'!$D$4*'1. Data'!$CE489)+'2. Monitor Criteria'!$F$6,($Q489*'2. Monitor Criteria'!$C$4)+('2. Monitor Criteria'!$D$4*'1. Data'!$CE489)+'2. Monitor Criteria'!$E$6)))</f>
        <v>61.366849999999999</v>
      </c>
      <c r="CH489" s="51">
        <f>CD489-('2. Monitor Criteria'!$D$4*CE489)</f>
        <v>56.622239999999991</v>
      </c>
      <c r="CI489" s="49">
        <f>IF($BY489=0,CH489,IF($BY489=1,CH489-('2. Monitor Criteria'!$B$10*'1. Data'!CG489),CH489-('2. Monitor Criteria'!$C$10*'1. Data'!CG489)))</f>
        <v>56.622239999999991</v>
      </c>
      <c r="CJ489" s="51">
        <f>IF($CA489=TRUE,CI489-(CG489*'2. Monitor Criteria'!$E$10),CI489)</f>
        <v>56.622239999999991</v>
      </c>
      <c r="CK489" s="51">
        <f>IF($BZ489=TRUE,CJ489-('1. Data'!CG489*'2. Monitor Criteria'!$D$10),CJ489)</f>
        <v>56.622239999999991</v>
      </c>
    </row>
    <row r="490" spans="1:89" s="39" customFormat="1" ht="15.75" customHeight="1" x14ac:dyDescent="0.2">
      <c r="A490" s="39">
        <v>671</v>
      </c>
      <c r="B490" s="46" t="s">
        <v>763</v>
      </c>
      <c r="C490" s="46" t="s">
        <v>823</v>
      </c>
      <c r="D490" s="47">
        <v>42729</v>
      </c>
      <c r="E490" s="46" t="s">
        <v>74</v>
      </c>
      <c r="F490" s="46" t="s">
        <v>103</v>
      </c>
      <c r="G490" s="46" t="s">
        <v>1307</v>
      </c>
      <c r="H490" s="46" t="s">
        <v>75</v>
      </c>
      <c r="I490" s="46" t="s">
        <v>76</v>
      </c>
      <c r="J490" s="46" t="s">
        <v>103</v>
      </c>
      <c r="K490" s="46" t="s">
        <v>77</v>
      </c>
      <c r="L490" s="46" t="s">
        <v>103</v>
      </c>
      <c r="M490" s="48">
        <v>1000</v>
      </c>
      <c r="N490" s="48">
        <v>13.2</v>
      </c>
      <c r="O490" s="48">
        <v>23.5</v>
      </c>
      <c r="P490" s="48">
        <v>27</v>
      </c>
      <c r="Q490" s="48">
        <v>311.7</v>
      </c>
      <c r="R490" s="48">
        <v>1.78</v>
      </c>
      <c r="S490" s="48">
        <v>1080</v>
      </c>
      <c r="T490" s="48">
        <v>1920</v>
      </c>
      <c r="U490" s="48">
        <v>2.1</v>
      </c>
      <c r="V490" s="48">
        <v>10469</v>
      </c>
      <c r="W490" s="48">
        <v>60</v>
      </c>
      <c r="X490" s="48">
        <v>34.4</v>
      </c>
      <c r="Y490" s="46" t="s">
        <v>78</v>
      </c>
      <c r="Z490" s="46" t="s">
        <v>83</v>
      </c>
      <c r="AA490" s="46"/>
      <c r="AB490" s="46"/>
      <c r="AC490" s="46" t="s">
        <v>80</v>
      </c>
      <c r="AD490" s="46" t="s">
        <v>80</v>
      </c>
      <c r="AE490" s="46" t="s">
        <v>237</v>
      </c>
      <c r="AF490" s="46" t="s">
        <v>103</v>
      </c>
      <c r="AG490" s="46" t="s">
        <v>83</v>
      </c>
      <c r="AH490" s="46" t="s">
        <v>103</v>
      </c>
      <c r="AI490" s="46" t="s">
        <v>83</v>
      </c>
      <c r="AJ490" s="46" t="s">
        <v>83</v>
      </c>
      <c r="AK490" s="46" t="s">
        <v>84</v>
      </c>
      <c r="AL490" s="46" t="s">
        <v>103</v>
      </c>
      <c r="AM490" s="46" t="s">
        <v>83</v>
      </c>
      <c r="AN490" s="46" t="s">
        <v>83</v>
      </c>
      <c r="AO490" s="46" t="s">
        <v>83</v>
      </c>
      <c r="AP490" s="46" t="s">
        <v>91</v>
      </c>
      <c r="AQ490" s="46" t="s">
        <v>103</v>
      </c>
      <c r="AR490" s="46" t="s">
        <v>81</v>
      </c>
      <c r="AS490" s="46" t="s">
        <v>86</v>
      </c>
      <c r="AT490" s="46" t="s">
        <v>103</v>
      </c>
      <c r="AU490" s="48">
        <v>0</v>
      </c>
      <c r="AV490" s="46" t="s">
        <v>81</v>
      </c>
      <c r="AW490" s="46" t="s">
        <v>81</v>
      </c>
      <c r="AX490" s="48">
        <v>250</v>
      </c>
      <c r="AY490" s="48">
        <v>269</v>
      </c>
      <c r="AZ490" s="48">
        <v>234.6</v>
      </c>
      <c r="BA490" s="48">
        <v>200</v>
      </c>
      <c r="BB490" s="46"/>
      <c r="BC490" s="46"/>
      <c r="BD490" s="48">
        <v>17.43</v>
      </c>
      <c r="BE490" s="46"/>
      <c r="BF490" s="48">
        <v>0.19</v>
      </c>
      <c r="BG490" s="46"/>
      <c r="BH490" s="46"/>
      <c r="BI490" s="48">
        <v>0.15</v>
      </c>
      <c r="BJ490" s="48">
        <v>54.52</v>
      </c>
      <c r="BK490" s="48">
        <v>54.52</v>
      </c>
      <c r="BL490" s="48">
        <v>64.099999999999994</v>
      </c>
      <c r="BM490" s="46"/>
      <c r="BN490" s="46"/>
      <c r="BO490" s="48">
        <v>0.19</v>
      </c>
      <c r="BP490" s="48">
        <v>0.25</v>
      </c>
      <c r="BQ490" s="46"/>
      <c r="BR490" s="48">
        <v>17.8</v>
      </c>
      <c r="BS490" s="48">
        <v>56.01</v>
      </c>
      <c r="BT490" s="46"/>
      <c r="BU490" s="48">
        <v>0</v>
      </c>
      <c r="BV490" s="39">
        <v>671</v>
      </c>
      <c r="BW490" s="39">
        <f t="shared" si="42"/>
        <v>4</v>
      </c>
      <c r="BX490" s="39">
        <f>IF(COUNTIF($C$2:C490,C490)=1,1,0)</f>
        <v>1</v>
      </c>
      <c r="BY490" s="39">
        <f t="shared" si="43"/>
        <v>0</v>
      </c>
      <c r="BZ490" s="39" t="b">
        <f t="shared" si="44"/>
        <v>0</v>
      </c>
      <c r="CA490" s="39" t="b">
        <f t="array" ref="CA490">ISNUMBER(SEARCH("Touch Screen",$AI490))</f>
        <v>0</v>
      </c>
      <c r="CB490" s="39" t="b">
        <f t="array" ref="CB490">ISNUMBER(SEARCH("Occupancy Sensor",$AI490))</f>
        <v>0</v>
      </c>
      <c r="CC490" s="39" t="b">
        <f t="array" ref="CC490">ISNUMBER(SEARCH("Full Network Connectivity",$AI490))</f>
        <v>0</v>
      </c>
      <c r="CD490" s="49">
        <f t="shared" si="45"/>
        <v>54.522239999999989</v>
      </c>
      <c r="CE490" s="50">
        <f t="shared" si="47"/>
        <v>2.1</v>
      </c>
      <c r="CF490" s="39">
        <f t="shared" si="46"/>
        <v>4</v>
      </c>
      <c r="CG490" s="49">
        <f>IF($BW490=1,($Q490*'2. Monitor Criteria'!$C$4)+('2. Monitor Criteria'!$D$4*'1. Data'!$CE490)+'2. Monitor Criteria'!$C$6,IF('1. Data'!$BW490=2,($Q490*'2. Monitor Criteria'!$C$4)+('2. Monitor Criteria'!$D$4*'1. Data'!$CE490)+'2. Monitor Criteria'!$D$6,IF('1. Data'!$BW490=5,($Q490*'2. Monitor Criteria'!$C$4)+('2. Monitor Criteria'!$D$4*'1. Data'!$CE490)+'2. Monitor Criteria'!$F$6,($Q490*'2. Monitor Criteria'!$C$4)+('2. Monitor Criteria'!$D$4*'1. Data'!$CE490)+'2. Monitor Criteria'!$E$6)))</f>
        <v>55.198099999999997</v>
      </c>
      <c r="CH490" s="51">
        <f>CD490-('2. Monitor Criteria'!$D$4*CE490)</f>
        <v>46.143239999999992</v>
      </c>
      <c r="CI490" s="49">
        <f>IF($BY490=0,CH490,IF($BY490=1,CH490-('2. Monitor Criteria'!$B$10*'1. Data'!CG490),CH490-('2. Monitor Criteria'!$C$10*'1. Data'!CG490)))</f>
        <v>46.143239999999992</v>
      </c>
      <c r="CJ490" s="51">
        <f>IF($CA490=TRUE,CI490-(CG490*'2. Monitor Criteria'!$E$10),CI490)</f>
        <v>46.143239999999992</v>
      </c>
      <c r="CK490" s="51">
        <f>IF($BZ490=TRUE,CJ490-('1. Data'!CG490*'2. Monitor Criteria'!$D$10),CJ490)</f>
        <v>46.143239999999992</v>
      </c>
    </row>
    <row r="491" spans="1:89" s="39" customFormat="1" ht="15.75" customHeight="1" x14ac:dyDescent="0.2">
      <c r="A491" s="39">
        <v>673</v>
      </c>
      <c r="B491" s="46" t="s">
        <v>763</v>
      </c>
      <c r="C491" s="46" t="s">
        <v>825</v>
      </c>
      <c r="D491" s="47">
        <v>42697</v>
      </c>
      <c r="E491" s="46" t="s">
        <v>74</v>
      </c>
      <c r="F491" s="46" t="s">
        <v>103</v>
      </c>
      <c r="G491" s="46" t="s">
        <v>1307</v>
      </c>
      <c r="H491" s="46" t="s">
        <v>75</v>
      </c>
      <c r="I491" s="46" t="s">
        <v>85</v>
      </c>
      <c r="J491" s="46" t="s">
        <v>119</v>
      </c>
      <c r="K491" s="46" t="s">
        <v>77</v>
      </c>
      <c r="L491" s="46" t="s">
        <v>103</v>
      </c>
      <c r="M491" s="48">
        <v>1000</v>
      </c>
      <c r="N491" s="48">
        <v>15.5</v>
      </c>
      <c r="O491" s="48">
        <v>27.5</v>
      </c>
      <c r="P491" s="48">
        <v>31.5</v>
      </c>
      <c r="Q491" s="48">
        <v>425.27</v>
      </c>
      <c r="R491" s="48">
        <v>1.78</v>
      </c>
      <c r="S491" s="48">
        <v>1080</v>
      </c>
      <c r="T491" s="48">
        <v>1920</v>
      </c>
      <c r="U491" s="48">
        <v>2.1</v>
      </c>
      <c r="V491" s="48">
        <v>4876</v>
      </c>
      <c r="W491" s="48">
        <v>60</v>
      </c>
      <c r="X491" s="48">
        <v>35.9</v>
      </c>
      <c r="Y491" s="46" t="s">
        <v>78</v>
      </c>
      <c r="Z491" s="46" t="s">
        <v>83</v>
      </c>
      <c r="AA491" s="46"/>
      <c r="AB491" s="46"/>
      <c r="AC491" s="46" t="s">
        <v>80</v>
      </c>
      <c r="AD491" s="46" t="s">
        <v>80</v>
      </c>
      <c r="AE491" s="46" t="s">
        <v>208</v>
      </c>
      <c r="AF491" s="46" t="s">
        <v>103</v>
      </c>
      <c r="AG491" s="46" t="s">
        <v>83</v>
      </c>
      <c r="AH491" s="46" t="s">
        <v>103</v>
      </c>
      <c r="AI491" s="46" t="s">
        <v>83</v>
      </c>
      <c r="AJ491" s="46" t="s">
        <v>83</v>
      </c>
      <c r="AK491" s="46" t="s">
        <v>84</v>
      </c>
      <c r="AL491" s="46" t="s">
        <v>103</v>
      </c>
      <c r="AM491" s="46" t="s">
        <v>83</v>
      </c>
      <c r="AN491" s="46" t="s">
        <v>83</v>
      </c>
      <c r="AO491" s="46" t="s">
        <v>83</v>
      </c>
      <c r="AP491" s="46" t="s">
        <v>91</v>
      </c>
      <c r="AQ491" s="46" t="s">
        <v>103</v>
      </c>
      <c r="AR491" s="46" t="s">
        <v>81</v>
      </c>
      <c r="AS491" s="46" t="s">
        <v>86</v>
      </c>
      <c r="AT491" s="46" t="s">
        <v>103</v>
      </c>
      <c r="AU491" s="48">
        <v>5</v>
      </c>
      <c r="AV491" s="46" t="s">
        <v>81</v>
      </c>
      <c r="AW491" s="46" t="s">
        <v>81</v>
      </c>
      <c r="AX491" s="48">
        <v>250</v>
      </c>
      <c r="AY491" s="48">
        <v>283.89999999999998</v>
      </c>
      <c r="AZ491" s="48">
        <v>264.89999999999998</v>
      </c>
      <c r="BA491" s="48">
        <v>200</v>
      </c>
      <c r="BB491" s="46"/>
      <c r="BC491" s="46"/>
      <c r="BD491" s="48">
        <v>21.39</v>
      </c>
      <c r="BE491" s="46"/>
      <c r="BF491" s="48">
        <v>0.16</v>
      </c>
      <c r="BG491" s="46"/>
      <c r="BH491" s="46"/>
      <c r="BI491" s="48">
        <v>0.13</v>
      </c>
      <c r="BJ491" s="48">
        <v>66.489999999999995</v>
      </c>
      <c r="BK491" s="48">
        <v>66.489999999999995</v>
      </c>
      <c r="BL491" s="48">
        <v>86.8</v>
      </c>
      <c r="BM491" s="46"/>
      <c r="BN491" s="46"/>
      <c r="BO491" s="48">
        <v>0.16</v>
      </c>
      <c r="BP491" s="48">
        <v>0.2</v>
      </c>
      <c r="BQ491" s="46"/>
      <c r="BR491" s="48">
        <v>21.53</v>
      </c>
      <c r="BS491" s="48">
        <v>67.14</v>
      </c>
      <c r="BT491" s="46"/>
      <c r="BU491" s="48">
        <v>0</v>
      </c>
      <c r="BV491" s="39">
        <v>673</v>
      </c>
      <c r="BW491" s="39">
        <f t="shared" si="42"/>
        <v>5</v>
      </c>
      <c r="BX491" s="39">
        <f>IF(COUNTIF($C$2:C491,C491)=1,1,0)</f>
        <v>1</v>
      </c>
      <c r="BY491" s="39">
        <f t="shared" si="43"/>
        <v>0</v>
      </c>
      <c r="BZ491" s="39" t="b">
        <f t="shared" si="44"/>
        <v>0</v>
      </c>
      <c r="CA491" s="39" t="b">
        <f t="array" ref="CA491">ISNUMBER(SEARCH("Touch Screen",$AI491))</f>
        <v>0</v>
      </c>
      <c r="CB491" s="39" t="b">
        <f t="array" ref="CB491">ISNUMBER(SEARCH("Occupancy Sensor",$AI491))</f>
        <v>0</v>
      </c>
      <c r="CC491" s="39" t="b">
        <f t="array" ref="CC491">ISNUMBER(SEARCH("Full Network Connectivity",$AI491))</f>
        <v>0</v>
      </c>
      <c r="CD491" s="49">
        <f t="shared" si="45"/>
        <v>66.492779999999996</v>
      </c>
      <c r="CE491" s="50">
        <f t="shared" si="47"/>
        <v>2.1</v>
      </c>
      <c r="CF491" s="39">
        <f t="shared" si="46"/>
        <v>5</v>
      </c>
      <c r="CG491" s="49">
        <f>IF($BW491=1,($Q491*'2. Monitor Criteria'!$C$4)+('2. Monitor Criteria'!$D$4*'1. Data'!$CE491)+'2. Monitor Criteria'!$C$6,IF('1. Data'!$BW491=2,($Q491*'2. Monitor Criteria'!$C$4)+('2. Monitor Criteria'!$D$4*'1. Data'!$CE491)+'2. Monitor Criteria'!$D$6,IF('1. Data'!$BW491=5,($Q491*'2. Monitor Criteria'!$C$4)+('2. Monitor Criteria'!$D$4*'1. Data'!$CE491)+'2. Monitor Criteria'!$F$6,($Q491*'2. Monitor Criteria'!$C$4)+('2. Monitor Criteria'!$D$4*'1. Data'!$CE491)+'2. Monitor Criteria'!$E$6)))</f>
        <v>76.217209999999994</v>
      </c>
      <c r="CH491" s="51">
        <f>CD491-('2. Monitor Criteria'!$D$4*CE491)</f>
        <v>58.113779999999991</v>
      </c>
      <c r="CI491" s="49">
        <f>IF($BY491=0,CH491,IF($BY491=1,CH491-('2. Monitor Criteria'!$B$10*'1. Data'!CG491),CH491-('2. Monitor Criteria'!$C$10*'1. Data'!CG491)))</f>
        <v>58.113779999999991</v>
      </c>
      <c r="CJ491" s="51">
        <f>IF($CA491=TRUE,CI491-(CG491*'2. Monitor Criteria'!$E$10),CI491)</f>
        <v>58.113779999999991</v>
      </c>
      <c r="CK491" s="51">
        <f>IF($BZ491=TRUE,CJ491-('1. Data'!CG491*'2. Monitor Criteria'!$D$10),CJ491)</f>
        <v>58.113779999999991</v>
      </c>
    </row>
    <row r="492" spans="1:89" s="39" customFormat="1" ht="15.75" customHeight="1" x14ac:dyDescent="0.2">
      <c r="A492" s="39">
        <v>674</v>
      </c>
      <c r="B492" s="46" t="s">
        <v>763</v>
      </c>
      <c r="C492" s="46" t="s">
        <v>826</v>
      </c>
      <c r="D492" s="47">
        <v>42755</v>
      </c>
      <c r="E492" s="46" t="s">
        <v>74</v>
      </c>
      <c r="F492" s="46" t="s">
        <v>103</v>
      </c>
      <c r="G492" s="46" t="s">
        <v>1307</v>
      </c>
      <c r="H492" s="46" t="s">
        <v>75</v>
      </c>
      <c r="I492" s="46" t="s">
        <v>88</v>
      </c>
      <c r="J492" s="46" t="s">
        <v>103</v>
      </c>
      <c r="K492" s="46" t="s">
        <v>77</v>
      </c>
      <c r="L492" s="46" t="s">
        <v>103</v>
      </c>
      <c r="M492" s="48">
        <v>1000</v>
      </c>
      <c r="N492" s="48">
        <v>15.5</v>
      </c>
      <c r="O492" s="48">
        <v>27.5</v>
      </c>
      <c r="P492" s="48">
        <v>31.5</v>
      </c>
      <c r="Q492" s="48">
        <v>425.27</v>
      </c>
      <c r="R492" s="48">
        <v>1.78</v>
      </c>
      <c r="S492" s="48">
        <v>1080</v>
      </c>
      <c r="T492" s="48">
        <v>1920</v>
      </c>
      <c r="U492" s="48">
        <v>2.1</v>
      </c>
      <c r="V492" s="48">
        <v>4876</v>
      </c>
      <c r="W492" s="48">
        <v>60</v>
      </c>
      <c r="X492" s="48">
        <v>39.6</v>
      </c>
      <c r="Y492" s="46" t="s">
        <v>204</v>
      </c>
      <c r="Z492" s="46" t="s">
        <v>83</v>
      </c>
      <c r="AA492" s="46"/>
      <c r="AB492" s="46"/>
      <c r="AC492" s="46" t="s">
        <v>80</v>
      </c>
      <c r="AD492" s="46" t="s">
        <v>80</v>
      </c>
      <c r="AE492" s="46" t="s">
        <v>208</v>
      </c>
      <c r="AF492" s="46" t="s">
        <v>103</v>
      </c>
      <c r="AG492" s="46" t="s">
        <v>827</v>
      </c>
      <c r="AH492" s="46" t="s">
        <v>103</v>
      </c>
      <c r="AI492" s="46" t="s">
        <v>99</v>
      </c>
      <c r="AJ492" s="46" t="s">
        <v>83</v>
      </c>
      <c r="AK492" s="46" t="s">
        <v>84</v>
      </c>
      <c r="AL492" s="46" t="s">
        <v>103</v>
      </c>
      <c r="AM492" s="46" t="s">
        <v>83</v>
      </c>
      <c r="AN492" s="46" t="s">
        <v>83</v>
      </c>
      <c r="AO492" s="46" t="s">
        <v>83</v>
      </c>
      <c r="AP492" s="46" t="s">
        <v>91</v>
      </c>
      <c r="AQ492" s="46" t="s">
        <v>103</v>
      </c>
      <c r="AR492" s="46" t="s">
        <v>81</v>
      </c>
      <c r="AS492" s="46" t="s">
        <v>86</v>
      </c>
      <c r="AT492" s="46" t="s">
        <v>103</v>
      </c>
      <c r="AU492" s="48">
        <v>0</v>
      </c>
      <c r="AV492" s="46" t="s">
        <v>81</v>
      </c>
      <c r="AW492" s="46" t="s">
        <v>81</v>
      </c>
      <c r="AX492" s="48">
        <v>250</v>
      </c>
      <c r="AY492" s="48">
        <v>291</v>
      </c>
      <c r="AZ492" s="48">
        <v>268</v>
      </c>
      <c r="BA492" s="48">
        <v>200</v>
      </c>
      <c r="BB492" s="46"/>
      <c r="BC492" s="46"/>
      <c r="BD492" s="48">
        <v>26.79</v>
      </c>
      <c r="BE492" s="46"/>
      <c r="BF492" s="48">
        <v>0.16</v>
      </c>
      <c r="BG492" s="46"/>
      <c r="BH492" s="46"/>
      <c r="BI492" s="48">
        <v>0.15</v>
      </c>
      <c r="BJ492" s="48">
        <v>83.05</v>
      </c>
      <c r="BK492" s="48">
        <v>83.05</v>
      </c>
      <c r="BL492" s="48">
        <v>86.8</v>
      </c>
      <c r="BM492" s="46"/>
      <c r="BN492" s="46"/>
      <c r="BO492" s="48">
        <v>0.21</v>
      </c>
      <c r="BP492" s="48">
        <v>0.21</v>
      </c>
      <c r="BQ492" s="46"/>
      <c r="BR492" s="48">
        <v>26.82</v>
      </c>
      <c r="BS492" s="48">
        <v>83.43</v>
      </c>
      <c r="BT492" s="46"/>
      <c r="BU492" s="48">
        <v>0</v>
      </c>
      <c r="BV492" s="39">
        <v>674</v>
      </c>
      <c r="BW492" s="39">
        <f t="shared" si="42"/>
        <v>5</v>
      </c>
      <c r="BX492" s="39">
        <f>IF(COUNTIF($C$2:C492,C492)=1,1,0)</f>
        <v>1</v>
      </c>
      <c r="BY492" s="39">
        <f t="shared" si="43"/>
        <v>0</v>
      </c>
      <c r="BZ492" s="39" t="b">
        <f t="shared" si="44"/>
        <v>0</v>
      </c>
      <c r="CA492" s="39" t="b">
        <f t="array" ref="CA492">ISNUMBER(SEARCH("Touch Screen",$AI492))</f>
        <v>0</v>
      </c>
      <c r="CB492" s="39" t="b">
        <f t="array" ref="CB492">ISNUMBER(SEARCH("Occupancy Sensor",$AI492))</f>
        <v>0</v>
      </c>
      <c r="CC492" s="39" t="b">
        <f t="array" ref="CC492">ISNUMBER(SEARCH("Full Network Connectivity",$AI492))</f>
        <v>0</v>
      </c>
      <c r="CD492" s="49">
        <f t="shared" si="45"/>
        <v>83.049179999999978</v>
      </c>
      <c r="CE492" s="50">
        <f t="shared" si="47"/>
        <v>2.1</v>
      </c>
      <c r="CF492" s="39">
        <f t="shared" si="46"/>
        <v>5</v>
      </c>
      <c r="CG492" s="49">
        <f>IF($BW492=1,($Q492*'2. Monitor Criteria'!$C$4)+('2. Monitor Criteria'!$D$4*'1. Data'!$CE492)+'2. Monitor Criteria'!$C$6,IF('1. Data'!$BW492=2,($Q492*'2. Monitor Criteria'!$C$4)+('2. Monitor Criteria'!$D$4*'1. Data'!$CE492)+'2. Monitor Criteria'!$D$6,IF('1. Data'!$BW492=5,($Q492*'2. Monitor Criteria'!$C$4)+('2. Monitor Criteria'!$D$4*'1. Data'!$CE492)+'2. Monitor Criteria'!$F$6,($Q492*'2. Monitor Criteria'!$C$4)+('2. Monitor Criteria'!$D$4*'1. Data'!$CE492)+'2. Monitor Criteria'!$E$6)))</f>
        <v>76.217209999999994</v>
      </c>
      <c r="CH492" s="51">
        <f>CD492-('2. Monitor Criteria'!$D$4*CE492)</f>
        <v>74.670179999999974</v>
      </c>
      <c r="CI492" s="49">
        <f>IF($BY492=0,CH492,IF($BY492=1,CH492-('2. Monitor Criteria'!$B$10*'1. Data'!CG492),CH492-('2. Monitor Criteria'!$C$10*'1. Data'!CG492)))</f>
        <v>74.670179999999974</v>
      </c>
      <c r="CJ492" s="51">
        <f>IF($CA492=TRUE,CI492-(CG492*'2. Monitor Criteria'!$E$10),CI492)</f>
        <v>74.670179999999974</v>
      </c>
      <c r="CK492" s="51">
        <f>IF($BZ492=TRUE,CJ492-('1. Data'!CG492*'2. Monitor Criteria'!$D$10),CJ492)</f>
        <v>74.670179999999974</v>
      </c>
    </row>
    <row r="493" spans="1:89" s="39" customFormat="1" ht="15.75" customHeight="1" x14ac:dyDescent="0.2">
      <c r="A493" s="39">
        <v>676</v>
      </c>
      <c r="B493" s="46" t="s">
        <v>763</v>
      </c>
      <c r="C493" s="46" t="s">
        <v>1282</v>
      </c>
      <c r="D493" s="47">
        <v>42522</v>
      </c>
      <c r="E493" s="46" t="s">
        <v>74</v>
      </c>
      <c r="F493" s="46" t="s">
        <v>103</v>
      </c>
      <c r="G493" s="46" t="s">
        <v>1309</v>
      </c>
      <c r="H493" s="46" t="s">
        <v>75</v>
      </c>
      <c r="I493" s="46" t="s">
        <v>76</v>
      </c>
      <c r="J493" s="46" t="s">
        <v>103</v>
      </c>
      <c r="K493" s="46" t="s">
        <v>77</v>
      </c>
      <c r="L493" s="46" t="s">
        <v>103</v>
      </c>
      <c r="M493" s="48">
        <v>1000</v>
      </c>
      <c r="N493" s="48">
        <v>16.5</v>
      </c>
      <c r="O493" s="48">
        <v>30.4</v>
      </c>
      <c r="P493" s="48">
        <v>34.6</v>
      </c>
      <c r="Q493" s="48">
        <v>501.54</v>
      </c>
      <c r="R493" s="48">
        <v>1.78</v>
      </c>
      <c r="S493" s="48">
        <v>1080</v>
      </c>
      <c r="T493" s="48">
        <v>1920</v>
      </c>
      <c r="U493" s="48">
        <v>2.1</v>
      </c>
      <c r="V493" s="48">
        <v>4134</v>
      </c>
      <c r="W493" s="48">
        <v>60</v>
      </c>
      <c r="X493" s="48">
        <v>33.299999999999997</v>
      </c>
      <c r="Y493" s="46" t="s">
        <v>78</v>
      </c>
      <c r="Z493" s="46" t="s">
        <v>83</v>
      </c>
      <c r="AA493" s="46"/>
      <c r="AB493" s="46"/>
      <c r="AC493" s="46" t="s">
        <v>81</v>
      </c>
      <c r="AD493" s="46" t="s">
        <v>80</v>
      </c>
      <c r="AE493" s="46" t="s">
        <v>93</v>
      </c>
      <c r="AF493" s="46" t="s">
        <v>103</v>
      </c>
      <c r="AG493" s="46" t="s">
        <v>99</v>
      </c>
      <c r="AH493" s="46" t="s">
        <v>103</v>
      </c>
      <c r="AI493" s="46" t="s">
        <v>99</v>
      </c>
      <c r="AJ493" s="46" t="s">
        <v>83</v>
      </c>
      <c r="AK493" s="46" t="s">
        <v>94</v>
      </c>
      <c r="AL493" s="46" t="s">
        <v>103</v>
      </c>
      <c r="AM493" s="46" t="s">
        <v>83</v>
      </c>
      <c r="AN493" s="46" t="s">
        <v>83</v>
      </c>
      <c r="AO493" s="46" t="s">
        <v>83</v>
      </c>
      <c r="AP493" s="46" t="s">
        <v>91</v>
      </c>
      <c r="AQ493" s="46" t="s">
        <v>103</v>
      </c>
      <c r="AR493" s="46" t="s">
        <v>81</v>
      </c>
      <c r="AS493" s="46" t="s">
        <v>86</v>
      </c>
      <c r="AT493" s="46" t="s">
        <v>103</v>
      </c>
      <c r="AU493" s="48">
        <v>0</v>
      </c>
      <c r="AV493" s="46" t="s">
        <v>81</v>
      </c>
      <c r="AW493" s="46" t="s">
        <v>81</v>
      </c>
      <c r="AX493" s="48">
        <v>250</v>
      </c>
      <c r="AY493" s="48">
        <v>251.4</v>
      </c>
      <c r="AZ493" s="48">
        <v>243.8</v>
      </c>
      <c r="BA493" s="48">
        <v>200</v>
      </c>
      <c r="BB493" s="46"/>
      <c r="BC493" s="46"/>
      <c r="BD493" s="48">
        <v>27.01</v>
      </c>
      <c r="BE493" s="46"/>
      <c r="BF493" s="48">
        <v>0.24</v>
      </c>
      <c r="BG493" s="46"/>
      <c r="BH493" s="46"/>
      <c r="BI493" s="48">
        <v>0.12</v>
      </c>
      <c r="BJ493" s="48">
        <v>84.17</v>
      </c>
      <c r="BK493" s="48">
        <v>84.17</v>
      </c>
      <c r="BL493" s="48">
        <v>89</v>
      </c>
      <c r="BM493" s="46"/>
      <c r="BN493" s="46"/>
      <c r="BO493" s="48">
        <v>0.17</v>
      </c>
      <c r="BP493" s="48">
        <v>0.28000000000000003</v>
      </c>
      <c r="BQ493" s="46"/>
      <c r="BR493" s="48">
        <v>27.29</v>
      </c>
      <c r="BS493" s="48">
        <v>85.25</v>
      </c>
      <c r="BT493" s="46"/>
      <c r="BU493" s="48">
        <v>0</v>
      </c>
      <c r="BV493" s="39">
        <v>676</v>
      </c>
      <c r="BW493" s="39">
        <f t="shared" si="42"/>
        <v>5</v>
      </c>
      <c r="BX493" s="39">
        <f>IF(COUNTIF($C$2:C493,C493)=1,1,0)</f>
        <v>1</v>
      </c>
      <c r="BY493" s="39">
        <f t="shared" si="43"/>
        <v>0</v>
      </c>
      <c r="BZ493" s="39" t="b">
        <f t="shared" si="44"/>
        <v>0</v>
      </c>
      <c r="CA493" s="39" t="b">
        <f t="array" ref="CA493">ISNUMBER(SEARCH("Touch Screen",$AI493))</f>
        <v>0</v>
      </c>
      <c r="CB493" s="39" t="b">
        <f t="array" ref="CB493">ISNUMBER(SEARCH("Occupancy Sensor",$AI493))</f>
        <v>0</v>
      </c>
      <c r="CC493" s="39" t="b">
        <f t="array" ref="CC493">ISNUMBER(SEARCH("Full Network Connectivity",$AI493))</f>
        <v>0</v>
      </c>
      <c r="CD493" s="49">
        <f t="shared" si="45"/>
        <v>84.179220000000001</v>
      </c>
      <c r="CE493" s="50">
        <f t="shared" si="47"/>
        <v>2.1</v>
      </c>
      <c r="CF493" s="39">
        <f t="shared" si="46"/>
        <v>5</v>
      </c>
      <c r="CG493" s="49">
        <f>IF($BW493=1,($Q493*'2. Monitor Criteria'!$C$4)+('2. Monitor Criteria'!$D$4*'1. Data'!$CE493)+'2. Monitor Criteria'!$C$6,IF('1. Data'!$BW493=2,($Q493*'2. Monitor Criteria'!$C$4)+('2. Monitor Criteria'!$D$4*'1. Data'!$CE493)+'2. Monitor Criteria'!$D$6,IF('1. Data'!$BW493=5,($Q493*'2. Monitor Criteria'!$C$4)+('2. Monitor Criteria'!$D$4*'1. Data'!$CE493)+'2. Monitor Criteria'!$F$6,($Q493*'2. Monitor Criteria'!$C$4)+('2. Monitor Criteria'!$D$4*'1. Data'!$CE493)+'2. Monitor Criteria'!$E$6)))</f>
        <v>85.598420000000004</v>
      </c>
      <c r="CH493" s="51">
        <f>CD493-('2. Monitor Criteria'!$D$4*CE493)</f>
        <v>75.800219999999996</v>
      </c>
      <c r="CI493" s="49">
        <f>IF($BY493=0,CH493,IF($BY493=1,CH493-('2. Monitor Criteria'!$B$10*'1. Data'!CG493),CH493-('2. Monitor Criteria'!$C$10*'1. Data'!CG493)))</f>
        <v>75.800219999999996</v>
      </c>
      <c r="CJ493" s="49">
        <f>IF($CA493=TRUE,CI493-(CG493*'2. Monitor Criteria'!$E$10),CI493)</f>
        <v>75.800219999999996</v>
      </c>
      <c r="CK493" s="49">
        <f>IF($BZ493=TRUE,CJ493-('1. Data'!CG493*'2. Monitor Criteria'!$D$10),CJ493)</f>
        <v>75.800219999999996</v>
      </c>
    </row>
    <row r="494" spans="1:89" s="39" customFormat="1" ht="15.75" customHeight="1" x14ac:dyDescent="0.2">
      <c r="A494" s="39">
        <v>708</v>
      </c>
      <c r="B494" s="46" t="s">
        <v>878</v>
      </c>
      <c r="C494" s="46" t="s">
        <v>883</v>
      </c>
      <c r="D494" s="47">
        <v>42485</v>
      </c>
      <c r="E494" s="46" t="s">
        <v>74</v>
      </c>
      <c r="F494" s="46" t="s">
        <v>103</v>
      </c>
      <c r="G494" s="46" t="s">
        <v>1307</v>
      </c>
      <c r="H494" s="46" t="s">
        <v>75</v>
      </c>
      <c r="I494" s="46" t="s">
        <v>76</v>
      </c>
      <c r="J494" s="46" t="s">
        <v>103</v>
      </c>
      <c r="K494" s="46" t="s">
        <v>77</v>
      </c>
      <c r="L494" s="46" t="s">
        <v>103</v>
      </c>
      <c r="M494" s="48">
        <v>1000</v>
      </c>
      <c r="N494" s="48">
        <v>12.8</v>
      </c>
      <c r="O494" s="48">
        <v>20.399999999999999</v>
      </c>
      <c r="P494" s="48">
        <v>24</v>
      </c>
      <c r="Q494" s="48">
        <v>260.3</v>
      </c>
      <c r="R494" s="48">
        <v>1.6</v>
      </c>
      <c r="S494" s="48">
        <v>1200</v>
      </c>
      <c r="T494" s="48">
        <v>1920</v>
      </c>
      <c r="U494" s="48">
        <v>2.2999999999999998</v>
      </c>
      <c r="V494" s="48">
        <v>8899</v>
      </c>
      <c r="W494" s="48">
        <v>60</v>
      </c>
      <c r="X494" s="48">
        <v>32.700000000000003</v>
      </c>
      <c r="Y494" s="46" t="s">
        <v>83</v>
      </c>
      <c r="Z494" s="46" t="s">
        <v>83</v>
      </c>
      <c r="AA494" s="46"/>
      <c r="AB494" s="46"/>
      <c r="AC494" s="46" t="s">
        <v>81</v>
      </c>
      <c r="AD494" s="46" t="s">
        <v>80</v>
      </c>
      <c r="AE494" s="46" t="s">
        <v>237</v>
      </c>
      <c r="AF494" s="46" t="s">
        <v>103</v>
      </c>
      <c r="AG494" s="46" t="s">
        <v>83</v>
      </c>
      <c r="AH494" s="46" t="s">
        <v>103</v>
      </c>
      <c r="AI494" s="46" t="s">
        <v>83</v>
      </c>
      <c r="AJ494" s="46" t="s">
        <v>83</v>
      </c>
      <c r="AK494" s="46" t="s">
        <v>84</v>
      </c>
      <c r="AL494" s="46" t="s">
        <v>103</v>
      </c>
      <c r="AM494" s="46" t="s">
        <v>83</v>
      </c>
      <c r="AN494" s="46" t="s">
        <v>83</v>
      </c>
      <c r="AO494" s="46" t="s">
        <v>83</v>
      </c>
      <c r="AP494" s="46" t="s">
        <v>91</v>
      </c>
      <c r="AQ494" s="46" t="s">
        <v>103</v>
      </c>
      <c r="AR494" s="46" t="s">
        <v>81</v>
      </c>
      <c r="AS494" s="46" t="s">
        <v>86</v>
      </c>
      <c r="AT494" s="46" t="s">
        <v>103</v>
      </c>
      <c r="AU494" s="48">
        <v>1</v>
      </c>
      <c r="AV494" s="46" t="s">
        <v>81</v>
      </c>
      <c r="AW494" s="46" t="s">
        <v>81</v>
      </c>
      <c r="AX494" s="48">
        <v>300</v>
      </c>
      <c r="AY494" s="48">
        <v>325.5</v>
      </c>
      <c r="AZ494" s="48">
        <v>280</v>
      </c>
      <c r="BA494" s="48">
        <v>200</v>
      </c>
      <c r="BB494" s="46"/>
      <c r="BC494" s="46"/>
      <c r="BD494" s="48">
        <v>18.16</v>
      </c>
      <c r="BE494" s="46"/>
      <c r="BF494" s="48">
        <v>0.26</v>
      </c>
      <c r="BG494" s="46"/>
      <c r="BH494" s="46"/>
      <c r="BI494" s="48">
        <v>0.2</v>
      </c>
      <c r="BJ494" s="48">
        <v>57.14</v>
      </c>
      <c r="BK494" s="48">
        <v>57.14</v>
      </c>
      <c r="BL494" s="48">
        <v>59.2</v>
      </c>
      <c r="BM494" s="46"/>
      <c r="BN494" s="46"/>
      <c r="BO494" s="48">
        <v>0.21</v>
      </c>
      <c r="BP494" s="48">
        <v>0.27</v>
      </c>
      <c r="BQ494" s="46"/>
      <c r="BR494" s="48">
        <v>18.149999999999999</v>
      </c>
      <c r="BS494" s="48">
        <v>57.16</v>
      </c>
      <c r="BT494" s="46"/>
      <c r="BU494" s="48">
        <v>0</v>
      </c>
      <c r="BV494" s="39">
        <v>708</v>
      </c>
      <c r="BW494" s="39">
        <f t="shared" si="42"/>
        <v>3</v>
      </c>
      <c r="BX494" s="39">
        <f>IF(COUNTIF($C$2:C494,C494)=1,1,0)</f>
        <v>1</v>
      </c>
      <c r="BY494" s="39">
        <f t="shared" si="43"/>
        <v>0</v>
      </c>
      <c r="BZ494" s="39" t="b">
        <f t="shared" si="44"/>
        <v>0</v>
      </c>
      <c r="CA494" s="39" t="b">
        <f t="array" ref="CA494">ISNUMBER(SEARCH("Touch Screen",$AI494))</f>
        <v>0</v>
      </c>
      <c r="CB494" s="39" t="b">
        <f t="array" ref="CB494">ISNUMBER(SEARCH("Occupancy Sensor",$AI494))</f>
        <v>0</v>
      </c>
      <c r="CC494" s="39" t="b">
        <f t="array" ref="CC494">ISNUMBER(SEARCH("Full Network Connectivity",$AI494))</f>
        <v>0</v>
      </c>
      <c r="CD494" s="49">
        <f t="shared" si="45"/>
        <v>57.158999999999992</v>
      </c>
      <c r="CE494" s="50">
        <f t="shared" si="47"/>
        <v>2.2999999999999998</v>
      </c>
      <c r="CF494" s="39">
        <f t="shared" si="46"/>
        <v>3</v>
      </c>
      <c r="CG494" s="49">
        <f>IF($BW494=1,($Q494*'2. Monitor Criteria'!$C$4)+('2. Monitor Criteria'!$D$4*'1. Data'!$CE494)+'2. Monitor Criteria'!$C$6,IF('1. Data'!$BW494=2,($Q494*'2. Monitor Criteria'!$C$4)+('2. Monitor Criteria'!$D$4*'1. Data'!$CE494)+'2. Monitor Criteria'!$D$6,IF('1. Data'!$BW494=5,($Q494*'2. Monitor Criteria'!$C$4)+('2. Monitor Criteria'!$D$4*'1. Data'!$CE494)+'2. Monitor Criteria'!$F$6,($Q494*'2. Monitor Criteria'!$C$4)+('2. Monitor Criteria'!$D$4*'1. Data'!$CE494)+'2. Monitor Criteria'!$E$6)))</f>
        <v>49.673900000000003</v>
      </c>
      <c r="CH494" s="51">
        <f>CD494-('2. Monitor Criteria'!$D$4*CE494)</f>
        <v>47.981999999999992</v>
      </c>
      <c r="CI494" s="49">
        <f>IF($BY494=0,CH494,IF($BY494=1,CH494-('2. Monitor Criteria'!$B$10*'1. Data'!CG494),CH494-('2. Monitor Criteria'!$C$10*'1. Data'!CG494)))</f>
        <v>47.981999999999992</v>
      </c>
      <c r="CJ494" s="51">
        <f>IF($CA494=TRUE,CI494-(CG494*'2. Monitor Criteria'!$E$10),CI494)</f>
        <v>47.981999999999992</v>
      </c>
      <c r="CK494" s="51">
        <f>IF($BZ494=TRUE,CJ494-('1. Data'!CG494*'2. Monitor Criteria'!$D$10),CJ494)</f>
        <v>47.981999999999992</v>
      </c>
    </row>
    <row r="495" spans="1:89" s="39" customFormat="1" ht="15.75" customHeight="1" x14ac:dyDescent="0.2">
      <c r="A495" s="39">
        <v>710</v>
      </c>
      <c r="B495" s="46" t="s">
        <v>878</v>
      </c>
      <c r="C495" s="46" t="s">
        <v>884</v>
      </c>
      <c r="D495" s="47">
        <v>42644</v>
      </c>
      <c r="E495" s="46" t="s">
        <v>590</v>
      </c>
      <c r="F495" s="46" t="s">
        <v>103</v>
      </c>
      <c r="G495" s="46" t="s">
        <v>1307</v>
      </c>
      <c r="H495" s="46" t="s">
        <v>75</v>
      </c>
      <c r="I495" s="46" t="s">
        <v>85</v>
      </c>
      <c r="J495" s="46" t="s">
        <v>119</v>
      </c>
      <c r="K495" s="46" t="s">
        <v>77</v>
      </c>
      <c r="L495" s="46" t="s">
        <v>103</v>
      </c>
      <c r="M495" s="48">
        <v>1000</v>
      </c>
      <c r="N495" s="48">
        <v>11.7</v>
      </c>
      <c r="O495" s="48">
        <v>20.8</v>
      </c>
      <c r="P495" s="48">
        <v>23.8</v>
      </c>
      <c r="Q495" s="48">
        <v>242.18</v>
      </c>
      <c r="R495" s="48">
        <v>1.78</v>
      </c>
      <c r="S495" s="48">
        <v>1080</v>
      </c>
      <c r="T495" s="48">
        <v>1920</v>
      </c>
      <c r="U495" s="48">
        <v>2.1</v>
      </c>
      <c r="V495" s="48">
        <v>8562</v>
      </c>
      <c r="W495" s="48">
        <v>60</v>
      </c>
      <c r="X495" s="48">
        <v>35.4</v>
      </c>
      <c r="Y495" s="46" t="s">
        <v>78</v>
      </c>
      <c r="Z495" s="46" t="s">
        <v>83</v>
      </c>
      <c r="AA495" s="46"/>
      <c r="AB495" s="46"/>
      <c r="AC495" s="46" t="s">
        <v>81</v>
      </c>
      <c r="AD495" s="46" t="s">
        <v>80</v>
      </c>
      <c r="AE495" s="46" t="s">
        <v>885</v>
      </c>
      <c r="AF495" s="46" t="s">
        <v>886</v>
      </c>
      <c r="AG495" s="46" t="s">
        <v>887</v>
      </c>
      <c r="AH495" s="46" t="s">
        <v>103</v>
      </c>
      <c r="AI495" s="46" t="s">
        <v>99</v>
      </c>
      <c r="AJ495" s="46" t="s">
        <v>83</v>
      </c>
      <c r="AK495" s="46" t="s">
        <v>85</v>
      </c>
      <c r="AL495" s="46" t="s">
        <v>886</v>
      </c>
      <c r="AM495" s="46" t="s">
        <v>83</v>
      </c>
      <c r="AN495" s="46" t="s">
        <v>83</v>
      </c>
      <c r="AO495" s="46" t="s">
        <v>83</v>
      </c>
      <c r="AP495" s="46" t="s">
        <v>91</v>
      </c>
      <c r="AQ495" s="46" t="s">
        <v>103</v>
      </c>
      <c r="AR495" s="46" t="s">
        <v>81</v>
      </c>
      <c r="AS495" s="46" t="s">
        <v>86</v>
      </c>
      <c r="AT495" s="46" t="s">
        <v>103</v>
      </c>
      <c r="AU495" s="48">
        <v>1</v>
      </c>
      <c r="AV495" s="46" t="s">
        <v>81</v>
      </c>
      <c r="AW495" s="46" t="s">
        <v>81</v>
      </c>
      <c r="AX495" s="48">
        <v>250</v>
      </c>
      <c r="AY495" s="48">
        <v>258.3</v>
      </c>
      <c r="AZ495" s="48">
        <v>257.60000000000002</v>
      </c>
      <c r="BA495" s="48">
        <v>200</v>
      </c>
      <c r="BB495" s="46"/>
      <c r="BC495" s="46"/>
      <c r="BD495" s="48">
        <v>16.16</v>
      </c>
      <c r="BE495" s="46"/>
      <c r="BF495" s="48">
        <v>0.25</v>
      </c>
      <c r="BG495" s="48">
        <v>0.25</v>
      </c>
      <c r="BH495" s="46"/>
      <c r="BI495" s="48">
        <v>0.18</v>
      </c>
      <c r="BJ495" s="48">
        <v>50.97</v>
      </c>
      <c r="BK495" s="48">
        <v>50.97</v>
      </c>
      <c r="BL495" s="48">
        <v>54.2</v>
      </c>
      <c r="BM495" s="46"/>
      <c r="BN495" s="46"/>
      <c r="BO495" s="48">
        <v>0.18</v>
      </c>
      <c r="BP495" s="48">
        <v>0.27</v>
      </c>
      <c r="BQ495" s="48">
        <v>0.27</v>
      </c>
      <c r="BR495" s="48">
        <v>16.23</v>
      </c>
      <c r="BS495" s="48">
        <v>51.28</v>
      </c>
      <c r="BT495" s="46"/>
      <c r="BU495" s="48">
        <v>0</v>
      </c>
      <c r="BV495" s="39">
        <v>710</v>
      </c>
      <c r="BW495" s="39">
        <f t="shared" si="42"/>
        <v>3</v>
      </c>
      <c r="BX495" s="39">
        <f>IF(COUNTIF($C$2:C495,C495)=1,1,0)</f>
        <v>1</v>
      </c>
      <c r="BY495" s="39">
        <f t="shared" si="43"/>
        <v>0</v>
      </c>
      <c r="BZ495" s="39" t="b">
        <f t="shared" si="44"/>
        <v>0</v>
      </c>
      <c r="CA495" s="39" t="b">
        <f t="array" ref="CA495">ISNUMBER(SEARCH("Touch Screen",$AI495))</f>
        <v>0</v>
      </c>
      <c r="CB495" s="39" t="b">
        <f t="array" ref="CB495">ISNUMBER(SEARCH("Occupancy Sensor",$AI495))</f>
        <v>0</v>
      </c>
      <c r="CC495" s="39" t="b">
        <f t="array" ref="CC495">ISNUMBER(SEARCH("Full Network Connectivity",$AI495))</f>
        <v>0</v>
      </c>
      <c r="CD495" s="49">
        <f t="shared" si="45"/>
        <v>50.970059999999989</v>
      </c>
      <c r="CE495" s="50">
        <f t="shared" si="47"/>
        <v>2.1</v>
      </c>
      <c r="CF495" s="39">
        <f t="shared" si="46"/>
        <v>3</v>
      </c>
      <c r="CG495" s="49">
        <f>IF($BW495=1,($Q495*'2. Monitor Criteria'!$C$4)+('2. Monitor Criteria'!$D$4*'1. Data'!$CE495)+'2. Monitor Criteria'!$C$6,IF('1. Data'!$BW495=2,($Q495*'2. Monitor Criteria'!$C$4)+('2. Monitor Criteria'!$D$4*'1. Data'!$CE495)+'2. Monitor Criteria'!$D$6,IF('1. Data'!$BW495=5,($Q495*'2. Monitor Criteria'!$C$4)+('2. Monitor Criteria'!$D$4*'1. Data'!$CE495)+'2. Monitor Criteria'!$F$6,($Q495*'2. Monitor Criteria'!$C$4)+('2. Monitor Criteria'!$D$4*'1. Data'!$CE495)+'2. Monitor Criteria'!$E$6)))</f>
        <v>46.647140000000007</v>
      </c>
      <c r="CH495" s="51">
        <f>CD495-('2. Monitor Criteria'!$D$4*CE495)</f>
        <v>42.591059999999985</v>
      </c>
      <c r="CI495" s="49">
        <f>IF($BY495=0,CH495,IF($BY495=1,CH495-('2. Monitor Criteria'!$B$10*'1. Data'!CG495),CH495-('2. Monitor Criteria'!$C$10*'1. Data'!CG495)))</f>
        <v>42.591059999999985</v>
      </c>
      <c r="CJ495" s="51">
        <f>IF($CA495=TRUE,CI495-(CG495*'2. Monitor Criteria'!$E$10),CI495)</f>
        <v>42.591059999999985</v>
      </c>
      <c r="CK495" s="51">
        <f>IF($BZ495=TRUE,CJ495-('1. Data'!CG495*'2. Monitor Criteria'!$D$10),CJ495)</f>
        <v>42.591059999999985</v>
      </c>
    </row>
    <row r="496" spans="1:89" s="39" customFormat="1" ht="15.75" customHeight="1" x14ac:dyDescent="0.2">
      <c r="A496" s="39">
        <v>712</v>
      </c>
      <c r="B496" s="46" t="s">
        <v>878</v>
      </c>
      <c r="C496" s="46" t="s">
        <v>889</v>
      </c>
      <c r="D496" s="47">
        <v>40563</v>
      </c>
      <c r="E496" s="46" t="s">
        <v>74</v>
      </c>
      <c r="F496" s="46" t="s">
        <v>103</v>
      </c>
      <c r="G496" s="46" t="s">
        <v>1307</v>
      </c>
      <c r="H496" s="46" t="s">
        <v>75</v>
      </c>
      <c r="I496" s="46" t="s">
        <v>85</v>
      </c>
      <c r="J496" s="46" t="s">
        <v>119</v>
      </c>
      <c r="K496" s="46" t="s">
        <v>77</v>
      </c>
      <c r="L496" s="46" t="s">
        <v>103</v>
      </c>
      <c r="M496" s="48">
        <v>1000</v>
      </c>
      <c r="N496" s="48">
        <v>11.8</v>
      </c>
      <c r="O496" s="48">
        <v>14.8</v>
      </c>
      <c r="P496" s="48">
        <v>19</v>
      </c>
      <c r="Q496" s="48">
        <v>174.17</v>
      </c>
      <c r="R496" s="48">
        <v>1.25</v>
      </c>
      <c r="S496" s="48">
        <v>1024</v>
      </c>
      <c r="T496" s="48">
        <v>1280</v>
      </c>
      <c r="U496" s="48">
        <v>1.3</v>
      </c>
      <c r="V496" s="48">
        <v>7525</v>
      </c>
      <c r="W496" s="48">
        <v>60</v>
      </c>
      <c r="X496" s="48">
        <v>33.4</v>
      </c>
      <c r="Y496" s="46" t="s">
        <v>83</v>
      </c>
      <c r="Z496" s="46" t="s">
        <v>83</v>
      </c>
      <c r="AA496" s="46"/>
      <c r="AB496" s="46"/>
      <c r="AC496" s="46" t="s">
        <v>81</v>
      </c>
      <c r="AD496" s="46" t="s">
        <v>80</v>
      </c>
      <c r="AE496" s="46" t="s">
        <v>93</v>
      </c>
      <c r="AF496" s="46" t="s">
        <v>103</v>
      </c>
      <c r="AG496" s="46" t="s">
        <v>83</v>
      </c>
      <c r="AH496" s="46" t="s">
        <v>103</v>
      </c>
      <c r="AI496" s="46" t="s">
        <v>83</v>
      </c>
      <c r="AJ496" s="46" t="s">
        <v>83</v>
      </c>
      <c r="AK496" s="46" t="s">
        <v>94</v>
      </c>
      <c r="AL496" s="46" t="s">
        <v>103</v>
      </c>
      <c r="AM496" s="46" t="s">
        <v>83</v>
      </c>
      <c r="AN496" s="46" t="s">
        <v>83</v>
      </c>
      <c r="AO496" s="46" t="s">
        <v>83</v>
      </c>
      <c r="AP496" s="46" t="s">
        <v>91</v>
      </c>
      <c r="AQ496" s="46" t="s">
        <v>103</v>
      </c>
      <c r="AR496" s="46" t="s">
        <v>81</v>
      </c>
      <c r="AS496" s="46" t="s">
        <v>86</v>
      </c>
      <c r="AT496" s="46" t="s">
        <v>103</v>
      </c>
      <c r="AU496" s="48">
        <v>1</v>
      </c>
      <c r="AV496" s="46" t="s">
        <v>81</v>
      </c>
      <c r="AW496" s="46" t="s">
        <v>81</v>
      </c>
      <c r="AX496" s="48">
        <v>250</v>
      </c>
      <c r="AY496" s="48">
        <v>250</v>
      </c>
      <c r="AZ496" s="48">
        <v>200</v>
      </c>
      <c r="BA496" s="48">
        <v>200</v>
      </c>
      <c r="BB496" s="46"/>
      <c r="BC496" s="46"/>
      <c r="BD496" s="48">
        <v>13.85</v>
      </c>
      <c r="BE496" s="46"/>
      <c r="BF496" s="48">
        <v>7.0000000000000007E-2</v>
      </c>
      <c r="BG496" s="46"/>
      <c r="BH496" s="46"/>
      <c r="BI496" s="48">
        <v>0.06</v>
      </c>
      <c r="BJ496" s="48">
        <v>42.85</v>
      </c>
      <c r="BK496" s="48">
        <v>42.85</v>
      </c>
      <c r="BL496" s="48">
        <v>44.1</v>
      </c>
      <c r="BM496" s="46"/>
      <c r="BN496" s="46"/>
      <c r="BO496" s="48">
        <v>7.0000000000000007E-2</v>
      </c>
      <c r="BP496" s="48">
        <v>0.08</v>
      </c>
      <c r="BQ496" s="46"/>
      <c r="BR496" s="48">
        <v>13.85</v>
      </c>
      <c r="BS496" s="48">
        <v>42.91</v>
      </c>
      <c r="BT496" s="46"/>
      <c r="BU496" s="48">
        <v>0</v>
      </c>
      <c r="BV496" s="39">
        <v>712</v>
      </c>
      <c r="BW496" s="39">
        <f t="shared" si="42"/>
        <v>2</v>
      </c>
      <c r="BX496" s="39">
        <f>IF(COUNTIF($C$2:C496,C496)=1,1,0)</f>
        <v>1</v>
      </c>
      <c r="BY496" s="39">
        <f t="shared" si="43"/>
        <v>0</v>
      </c>
      <c r="BZ496" s="39" t="b">
        <f t="shared" si="44"/>
        <v>0</v>
      </c>
      <c r="CA496" s="39" t="b">
        <f t="array" ref="CA496">ISNUMBER(SEARCH("Touch Screen",$AI496))</f>
        <v>0</v>
      </c>
      <c r="CB496" s="39" t="b">
        <f t="array" ref="CB496">ISNUMBER(SEARCH("Occupancy Sensor",$AI496))</f>
        <v>0</v>
      </c>
      <c r="CC496" s="39" t="b">
        <f t="array" ref="CC496">ISNUMBER(SEARCH("Full Network Connectivity",$AI496))</f>
        <v>0</v>
      </c>
      <c r="CD496" s="49">
        <f t="shared" si="45"/>
        <v>42.86267999999999</v>
      </c>
      <c r="CE496" s="50">
        <f t="shared" si="47"/>
        <v>1.3</v>
      </c>
      <c r="CF496" s="39">
        <f t="shared" si="46"/>
        <v>1</v>
      </c>
      <c r="CG496" s="49">
        <f>IF($BW496=1,($Q496*'2. Monitor Criteria'!$C$4)+('2. Monitor Criteria'!$D$4*'1. Data'!$CE496)+'2. Monitor Criteria'!$C$6,IF('1. Data'!$BW496=2,($Q496*'2. Monitor Criteria'!$C$4)+('2. Monitor Criteria'!$D$4*'1. Data'!$CE496)+'2. Monitor Criteria'!$D$6,IF('1. Data'!$BW496=5,($Q496*'2. Monitor Criteria'!$C$4)+('2. Monitor Criteria'!$D$4*'1. Data'!$CE496)+'2. Monitor Criteria'!$F$6,($Q496*'2. Monitor Criteria'!$C$4)+('2. Monitor Criteria'!$D$4*'1. Data'!$CE496)+'2. Monitor Criteria'!$E$6)))</f>
        <v>36.619909999999997</v>
      </c>
      <c r="CH496" s="51">
        <f>CD496-('2. Monitor Criteria'!$D$4*CE496)</f>
        <v>37.675679999999993</v>
      </c>
      <c r="CI496" s="49">
        <f>IF($BY496=0,CH496,IF($BY496=1,CH496-('2. Monitor Criteria'!$B$10*'1. Data'!CG496),CH496-('2. Monitor Criteria'!$C$10*'1. Data'!CG496)))</f>
        <v>37.675679999999993</v>
      </c>
      <c r="CJ496" s="51">
        <f>IF($CA496=TRUE,CI496-(CG496*'2. Monitor Criteria'!$E$10),CI496)</f>
        <v>37.675679999999993</v>
      </c>
      <c r="CK496" s="51">
        <f>IF($BZ496=TRUE,CJ496-('1. Data'!CG496*'2. Monitor Criteria'!$D$10),CJ496)</f>
        <v>37.675679999999993</v>
      </c>
    </row>
    <row r="497" spans="1:89" s="39" customFormat="1" ht="15.75" customHeight="1" x14ac:dyDescent="0.2">
      <c r="A497" s="39">
        <v>713</v>
      </c>
      <c r="B497" s="46" t="s">
        <v>878</v>
      </c>
      <c r="C497" s="46" t="s">
        <v>890</v>
      </c>
      <c r="D497" s="47">
        <v>41815</v>
      </c>
      <c r="E497" s="46" t="s">
        <v>74</v>
      </c>
      <c r="F497" s="46" t="s">
        <v>103</v>
      </c>
      <c r="G497" s="46" t="s">
        <v>1307</v>
      </c>
      <c r="H497" s="46" t="s">
        <v>75</v>
      </c>
      <c r="I497" s="46" t="s">
        <v>85</v>
      </c>
      <c r="J497" s="46" t="s">
        <v>119</v>
      </c>
      <c r="K497" s="46" t="s">
        <v>77</v>
      </c>
      <c r="L497" s="46" t="s">
        <v>103</v>
      </c>
      <c r="M497" s="48">
        <v>1000</v>
      </c>
      <c r="N497" s="48">
        <v>9.3000000000000007</v>
      </c>
      <c r="O497" s="48">
        <v>17.100000000000001</v>
      </c>
      <c r="P497" s="48">
        <v>19.5</v>
      </c>
      <c r="Q497" s="48">
        <v>158.96</v>
      </c>
      <c r="R497" s="48">
        <v>1.78</v>
      </c>
      <c r="S497" s="48">
        <v>900</v>
      </c>
      <c r="T497" s="48">
        <v>1600</v>
      </c>
      <c r="U497" s="48">
        <v>1.4</v>
      </c>
      <c r="V497" s="48">
        <v>9059</v>
      </c>
      <c r="W497" s="48">
        <v>60</v>
      </c>
      <c r="X497" s="48">
        <v>32.5</v>
      </c>
      <c r="Y497" s="46" t="s">
        <v>83</v>
      </c>
      <c r="Z497" s="46" t="s">
        <v>83</v>
      </c>
      <c r="AA497" s="46"/>
      <c r="AB497" s="46"/>
      <c r="AC497" s="46" t="s">
        <v>81</v>
      </c>
      <c r="AD497" s="46" t="s">
        <v>80</v>
      </c>
      <c r="AE497" s="46" t="s">
        <v>93</v>
      </c>
      <c r="AF497" s="46" t="s">
        <v>103</v>
      </c>
      <c r="AG497" s="46" t="s">
        <v>83</v>
      </c>
      <c r="AH497" s="46" t="s">
        <v>103</v>
      </c>
      <c r="AI497" s="46" t="s">
        <v>83</v>
      </c>
      <c r="AJ497" s="46" t="s">
        <v>83</v>
      </c>
      <c r="AK497" s="46" t="s">
        <v>94</v>
      </c>
      <c r="AL497" s="46" t="s">
        <v>103</v>
      </c>
      <c r="AM497" s="46" t="s">
        <v>83</v>
      </c>
      <c r="AN497" s="46" t="s">
        <v>83</v>
      </c>
      <c r="AO497" s="46" t="s">
        <v>83</v>
      </c>
      <c r="AP497" s="46" t="s">
        <v>91</v>
      </c>
      <c r="AQ497" s="46" t="s">
        <v>103</v>
      </c>
      <c r="AR497" s="46" t="s">
        <v>81</v>
      </c>
      <c r="AS497" s="46" t="s">
        <v>86</v>
      </c>
      <c r="AT497" s="46" t="s">
        <v>103</v>
      </c>
      <c r="AU497" s="48">
        <v>1</v>
      </c>
      <c r="AV497" s="46" t="s">
        <v>81</v>
      </c>
      <c r="AW497" s="46" t="s">
        <v>81</v>
      </c>
      <c r="AX497" s="48">
        <v>250</v>
      </c>
      <c r="AY497" s="48">
        <v>272.5</v>
      </c>
      <c r="AZ497" s="48">
        <v>217.4</v>
      </c>
      <c r="BA497" s="48">
        <v>200</v>
      </c>
      <c r="BB497" s="46"/>
      <c r="BC497" s="46"/>
      <c r="BD497" s="48">
        <v>12.6</v>
      </c>
      <c r="BE497" s="46"/>
      <c r="BF497" s="48">
        <v>0.31</v>
      </c>
      <c r="BG497" s="46"/>
      <c r="BH497" s="46"/>
      <c r="BI497" s="48">
        <v>0.31</v>
      </c>
      <c r="BJ497" s="48">
        <v>40.42</v>
      </c>
      <c r="BK497" s="48">
        <v>40.42</v>
      </c>
      <c r="BL497" s="48">
        <v>41.7</v>
      </c>
      <c r="BM497" s="46"/>
      <c r="BN497" s="46"/>
      <c r="BO497" s="48">
        <v>0.33</v>
      </c>
      <c r="BP497" s="48">
        <v>0.33</v>
      </c>
      <c r="BQ497" s="46"/>
      <c r="BR497" s="48">
        <v>12.8</v>
      </c>
      <c r="BS497" s="48">
        <v>41.13</v>
      </c>
      <c r="BT497" s="46"/>
      <c r="BU497" s="48">
        <v>0</v>
      </c>
      <c r="BV497" s="39">
        <v>713</v>
      </c>
      <c r="BW497" s="39">
        <f t="shared" si="42"/>
        <v>1</v>
      </c>
      <c r="BX497" s="39">
        <f>IF(COUNTIF($C$2:C497,C497)=1,1,0)</f>
        <v>1</v>
      </c>
      <c r="BY497" s="39">
        <f t="shared" si="43"/>
        <v>0</v>
      </c>
      <c r="BZ497" s="39" t="b">
        <f t="shared" si="44"/>
        <v>0</v>
      </c>
      <c r="CA497" s="39" t="b">
        <f t="array" ref="CA497">ISNUMBER(SEARCH("Touch Screen",$AI497))</f>
        <v>0</v>
      </c>
      <c r="CB497" s="39" t="b">
        <f t="array" ref="CB497">ISNUMBER(SEARCH("Occupancy Sensor",$AI497))</f>
        <v>0</v>
      </c>
      <c r="CC497" s="39" t="b">
        <f t="array" ref="CC497">ISNUMBER(SEARCH("Full Network Connectivity",$AI497))</f>
        <v>0</v>
      </c>
      <c r="CD497" s="49">
        <f t="shared" si="45"/>
        <v>40.396739999999994</v>
      </c>
      <c r="CE497" s="50">
        <f t="shared" si="47"/>
        <v>1.4</v>
      </c>
      <c r="CF497" s="39">
        <f t="shared" si="46"/>
        <v>1</v>
      </c>
      <c r="CG497" s="49">
        <f>IF($BW497=1,($Q497*'2. Monitor Criteria'!$C$4)+('2. Monitor Criteria'!$D$4*'1. Data'!$CE497)+'2. Monitor Criteria'!$C$6,IF('1. Data'!$BW497=2,($Q497*'2. Monitor Criteria'!$C$4)+('2. Monitor Criteria'!$D$4*'1. Data'!$CE497)+'2. Monitor Criteria'!$D$6,IF('1. Data'!$BW497=5,($Q497*'2. Monitor Criteria'!$C$4)+('2. Monitor Criteria'!$D$4*'1. Data'!$CE497)+'2. Monitor Criteria'!$F$6,($Q497*'2. Monitor Criteria'!$C$4)+('2. Monitor Criteria'!$D$4*'1. Data'!$CE497)+'2. Monitor Criteria'!$E$6)))</f>
        <v>33.918080000000003</v>
      </c>
      <c r="CH497" s="51">
        <f>CD497-('2. Monitor Criteria'!$D$4*CE497)</f>
        <v>34.810739999999996</v>
      </c>
      <c r="CI497" s="49">
        <f>IF($BY497=0,CH497,IF($BY497=1,CH497-('2. Monitor Criteria'!$B$10*'1. Data'!CG497),CH497-('2. Monitor Criteria'!$C$10*'1. Data'!CG497)))</f>
        <v>34.810739999999996</v>
      </c>
      <c r="CJ497" s="51">
        <f>IF($CA497=TRUE,CI497-(CG497*'2. Monitor Criteria'!$E$10),CI497)</f>
        <v>34.810739999999996</v>
      </c>
      <c r="CK497" s="51">
        <f>IF($BZ497=TRUE,CJ497-('1. Data'!CG497*'2. Monitor Criteria'!$D$10),CJ497)</f>
        <v>34.810739999999996</v>
      </c>
    </row>
    <row r="498" spans="1:89" s="39" customFormat="1" ht="15.75" customHeight="1" x14ac:dyDescent="0.2">
      <c r="A498" s="39">
        <v>714</v>
      </c>
      <c r="B498" s="46" t="s">
        <v>878</v>
      </c>
      <c r="C498" s="46" t="s">
        <v>891</v>
      </c>
      <c r="D498" s="47">
        <v>41609</v>
      </c>
      <c r="E498" s="46" t="s">
        <v>74</v>
      </c>
      <c r="F498" s="46"/>
      <c r="G498" s="46" t="s">
        <v>1307</v>
      </c>
      <c r="H498" s="46" t="s">
        <v>75</v>
      </c>
      <c r="I498" s="46" t="s">
        <v>85</v>
      </c>
      <c r="J498" s="46" t="s">
        <v>119</v>
      </c>
      <c r="K498" s="46" t="s">
        <v>77</v>
      </c>
      <c r="L498" s="46"/>
      <c r="M498" s="48">
        <v>1000</v>
      </c>
      <c r="N498" s="48">
        <v>11.7</v>
      </c>
      <c r="O498" s="48">
        <v>18.7</v>
      </c>
      <c r="P498" s="48">
        <v>22</v>
      </c>
      <c r="Q498" s="48">
        <v>217.53</v>
      </c>
      <c r="R498" s="48">
        <v>1.6</v>
      </c>
      <c r="S498" s="48">
        <v>1050</v>
      </c>
      <c r="T498" s="48">
        <v>1680</v>
      </c>
      <c r="U498" s="48">
        <v>1.8</v>
      </c>
      <c r="V498" s="48">
        <v>8109</v>
      </c>
      <c r="W498" s="48">
        <v>60</v>
      </c>
      <c r="X498" s="48">
        <v>0.7</v>
      </c>
      <c r="Y498" s="46" t="s">
        <v>114</v>
      </c>
      <c r="Z498" s="46" t="s">
        <v>83</v>
      </c>
      <c r="AA498" s="46"/>
      <c r="AB498" s="46"/>
      <c r="AC498" s="46" t="s">
        <v>81</v>
      </c>
      <c r="AD498" s="46" t="s">
        <v>80</v>
      </c>
      <c r="AE498" s="46" t="s">
        <v>210</v>
      </c>
      <c r="AF498" s="46"/>
      <c r="AG498" s="46" t="s">
        <v>83</v>
      </c>
      <c r="AH498" s="46"/>
      <c r="AI498" s="46" t="s">
        <v>83</v>
      </c>
      <c r="AJ498" s="46" t="s">
        <v>83</v>
      </c>
      <c r="AK498" s="46" t="s">
        <v>84</v>
      </c>
      <c r="AL498" s="46"/>
      <c r="AM498" s="46" t="s">
        <v>83</v>
      </c>
      <c r="AN498" s="46" t="s">
        <v>83</v>
      </c>
      <c r="AO498" s="46" t="s">
        <v>83</v>
      </c>
      <c r="AP498" s="46" t="s">
        <v>91</v>
      </c>
      <c r="AQ498" s="46"/>
      <c r="AR498" s="46" t="s">
        <v>81</v>
      </c>
      <c r="AS498" s="46" t="s">
        <v>86</v>
      </c>
      <c r="AT498" s="46"/>
      <c r="AU498" s="48">
        <v>0</v>
      </c>
      <c r="AV498" s="46" t="s">
        <v>80</v>
      </c>
      <c r="AW498" s="46" t="s">
        <v>81</v>
      </c>
      <c r="AX498" s="48">
        <v>292.8</v>
      </c>
      <c r="AY498" s="48">
        <v>287.60000000000002</v>
      </c>
      <c r="AZ498" s="48">
        <v>287.5</v>
      </c>
      <c r="BA498" s="48">
        <v>200.1</v>
      </c>
      <c r="BB498" s="46"/>
      <c r="BC498" s="46"/>
      <c r="BD498" s="48">
        <v>14.86</v>
      </c>
      <c r="BE498" s="46"/>
      <c r="BF498" s="48">
        <v>0.3</v>
      </c>
      <c r="BG498" s="48">
        <v>0.16</v>
      </c>
      <c r="BH498" s="48">
        <v>0.5</v>
      </c>
      <c r="BI498" s="48">
        <v>0.16</v>
      </c>
      <c r="BJ498" s="48">
        <v>47.27</v>
      </c>
      <c r="BK498" s="48">
        <v>47.27</v>
      </c>
      <c r="BL498" s="48">
        <v>48.7</v>
      </c>
      <c r="BM498" s="46"/>
      <c r="BN498" s="46"/>
      <c r="BO498" s="48">
        <v>0.25</v>
      </c>
      <c r="BP498" s="48">
        <v>0.2</v>
      </c>
      <c r="BQ498" s="48">
        <v>0.25</v>
      </c>
      <c r="BR498" s="48">
        <v>15.07</v>
      </c>
      <c r="BS498" s="48">
        <v>47.37</v>
      </c>
      <c r="BT498" s="46"/>
      <c r="BU498" s="48">
        <v>0</v>
      </c>
      <c r="BV498" s="39">
        <v>714</v>
      </c>
      <c r="BW498" s="39">
        <f t="shared" si="42"/>
        <v>2</v>
      </c>
      <c r="BX498" s="39">
        <f>IF(COUNTIF($C$2:C498,C498)=1,1,0)</f>
        <v>1</v>
      </c>
      <c r="BY498" s="39">
        <f t="shared" si="43"/>
        <v>0</v>
      </c>
      <c r="BZ498" s="39" t="b">
        <f t="shared" si="44"/>
        <v>0</v>
      </c>
      <c r="CA498" s="39" t="b">
        <f t="array" ref="CA498">ISNUMBER(SEARCH("Touch Screen",$AI498))</f>
        <v>0</v>
      </c>
      <c r="CB498" s="39" t="b">
        <f t="array" ref="CB498">ISNUMBER(SEARCH("Occupancy Sensor",$AI498))</f>
        <v>0</v>
      </c>
      <c r="CC498" s="39" t="b">
        <f t="array" ref="CC498">ISNUMBER(SEARCH("Full Network Connectivity",$AI498))</f>
        <v>0</v>
      </c>
      <c r="CD498" s="49">
        <f t="shared" si="45"/>
        <v>47.26896</v>
      </c>
      <c r="CE498" s="50">
        <f t="shared" si="47"/>
        <v>1.8</v>
      </c>
      <c r="CF498" s="39">
        <f t="shared" si="46"/>
        <v>2</v>
      </c>
      <c r="CG498" s="49">
        <f>IF($BW498=1,($Q498*'2. Monitor Criteria'!$C$4)+('2. Monitor Criteria'!$D$4*'1. Data'!$CE498)+'2. Monitor Criteria'!$C$6,IF('1. Data'!$BW498=2,($Q498*'2. Monitor Criteria'!$C$4)+('2. Monitor Criteria'!$D$4*'1. Data'!$CE498)+'2. Monitor Criteria'!$D$6,IF('1. Data'!$BW498=5,($Q498*'2. Monitor Criteria'!$C$4)+('2. Monitor Criteria'!$D$4*'1. Data'!$CE498)+'2. Monitor Criteria'!$F$6,($Q498*'2. Monitor Criteria'!$C$4)+('2. Monitor Criteria'!$D$4*'1. Data'!$CE498)+'2. Monitor Criteria'!$E$6)))</f>
        <v>43.948189999999997</v>
      </c>
      <c r="CH498" s="51">
        <f>CD498-('2. Monitor Criteria'!$D$4*CE498)</f>
        <v>40.086959999999998</v>
      </c>
      <c r="CI498" s="49">
        <f>IF($BY498=0,CH498,IF($BY498=1,CH498-('2. Monitor Criteria'!$B$10*'1. Data'!CG498),CH498-('2. Monitor Criteria'!$C$10*'1. Data'!CG498)))</f>
        <v>40.086959999999998</v>
      </c>
      <c r="CJ498" s="51">
        <f>IF($CA498=TRUE,CI498-(CG498*'2. Monitor Criteria'!$E$10),CI498)</f>
        <v>40.086959999999998</v>
      </c>
      <c r="CK498" s="51">
        <f>IF($BZ498=TRUE,CJ498-('1. Data'!CG498*'2. Monitor Criteria'!$D$10),CJ498)</f>
        <v>40.086959999999998</v>
      </c>
    </row>
    <row r="499" spans="1:89" s="39" customFormat="1" ht="15.75" customHeight="1" x14ac:dyDescent="0.2">
      <c r="A499" s="39">
        <v>715</v>
      </c>
      <c r="B499" s="46" t="s">
        <v>878</v>
      </c>
      <c r="C499" s="46" t="s">
        <v>892</v>
      </c>
      <c r="D499" s="47">
        <v>41183</v>
      </c>
      <c r="E499" s="46" t="s">
        <v>602</v>
      </c>
      <c r="F499" s="46" t="s">
        <v>893</v>
      </c>
      <c r="G499" s="46" t="s">
        <v>1307</v>
      </c>
      <c r="H499" s="46" t="s">
        <v>75</v>
      </c>
      <c r="I499" s="46" t="s">
        <v>85</v>
      </c>
      <c r="J499" s="46" t="s">
        <v>119</v>
      </c>
      <c r="K499" s="46" t="s">
        <v>77</v>
      </c>
      <c r="L499" s="46"/>
      <c r="M499" s="48">
        <v>1000</v>
      </c>
      <c r="N499" s="48">
        <v>11.7</v>
      </c>
      <c r="O499" s="48">
        <v>18.7</v>
      </c>
      <c r="P499" s="48">
        <v>21.5</v>
      </c>
      <c r="Q499" s="48">
        <v>197.52</v>
      </c>
      <c r="R499" s="48">
        <v>1.78</v>
      </c>
      <c r="S499" s="48">
        <v>1080</v>
      </c>
      <c r="T499" s="48">
        <v>1920</v>
      </c>
      <c r="U499" s="48">
        <v>2.1</v>
      </c>
      <c r="V499" s="48">
        <v>10498</v>
      </c>
      <c r="W499" s="48">
        <v>60</v>
      </c>
      <c r="X499" s="48">
        <v>0.7</v>
      </c>
      <c r="Y499" s="46" t="s">
        <v>114</v>
      </c>
      <c r="Z499" s="46" t="s">
        <v>83</v>
      </c>
      <c r="AA499" s="46"/>
      <c r="AB499" s="46"/>
      <c r="AC499" s="46" t="s">
        <v>81</v>
      </c>
      <c r="AD499" s="46" t="s">
        <v>80</v>
      </c>
      <c r="AE499" s="46" t="s">
        <v>586</v>
      </c>
      <c r="AF499" s="46" t="s">
        <v>894</v>
      </c>
      <c r="AG499" s="46" t="s">
        <v>83</v>
      </c>
      <c r="AH499" s="46"/>
      <c r="AI499" s="46" t="s">
        <v>83</v>
      </c>
      <c r="AJ499" s="46" t="s">
        <v>83</v>
      </c>
      <c r="AK499" s="46" t="s">
        <v>84</v>
      </c>
      <c r="AL499" s="46" t="s">
        <v>894</v>
      </c>
      <c r="AM499" s="46" t="s">
        <v>83</v>
      </c>
      <c r="AN499" s="46" t="s">
        <v>83</v>
      </c>
      <c r="AO499" s="46" t="s">
        <v>83</v>
      </c>
      <c r="AP499" s="46" t="s">
        <v>91</v>
      </c>
      <c r="AQ499" s="46"/>
      <c r="AR499" s="46" t="s">
        <v>81</v>
      </c>
      <c r="AS499" s="46" t="s">
        <v>86</v>
      </c>
      <c r="AT499" s="46"/>
      <c r="AU499" s="48">
        <v>0</v>
      </c>
      <c r="AV499" s="46" t="s">
        <v>80</v>
      </c>
      <c r="AW499" s="46" t="s">
        <v>81</v>
      </c>
      <c r="AX499" s="48">
        <v>227.3</v>
      </c>
      <c r="AY499" s="48">
        <v>227.3</v>
      </c>
      <c r="AZ499" s="48">
        <v>227.3</v>
      </c>
      <c r="BA499" s="48">
        <v>201.5</v>
      </c>
      <c r="BB499" s="48">
        <v>12.86</v>
      </c>
      <c r="BC499" s="48">
        <v>13.08</v>
      </c>
      <c r="BD499" s="48">
        <v>15.35</v>
      </c>
      <c r="BE499" s="46"/>
      <c r="BF499" s="48">
        <v>0.3</v>
      </c>
      <c r="BG499" s="48">
        <v>0.16</v>
      </c>
      <c r="BH499" s="48">
        <v>0.5</v>
      </c>
      <c r="BI499" s="48">
        <v>0.2</v>
      </c>
      <c r="BJ499" s="48">
        <v>48.8</v>
      </c>
      <c r="BK499" s="48">
        <v>48.8</v>
      </c>
      <c r="BL499" s="48">
        <v>50.6</v>
      </c>
      <c r="BM499" s="48">
        <v>13.51</v>
      </c>
      <c r="BN499" s="48">
        <v>13.42</v>
      </c>
      <c r="BO499" s="48">
        <v>0.28999999999999998</v>
      </c>
      <c r="BP499" s="48">
        <v>0.35</v>
      </c>
      <c r="BQ499" s="48">
        <v>0.25</v>
      </c>
      <c r="BR499" s="48">
        <v>15.08</v>
      </c>
      <c r="BS499" s="48">
        <v>48.21</v>
      </c>
      <c r="BT499" s="46"/>
      <c r="BU499" s="48">
        <v>0</v>
      </c>
      <c r="BV499" s="39">
        <v>715</v>
      </c>
      <c r="BW499" s="39">
        <f t="shared" si="42"/>
        <v>2</v>
      </c>
      <c r="BX499" s="39">
        <f>IF(COUNTIF($C$2:C499,C499)=1,1,0)</f>
        <v>1</v>
      </c>
      <c r="BY499" s="39">
        <f t="shared" si="43"/>
        <v>0</v>
      </c>
      <c r="BZ499" s="39" t="b">
        <f t="shared" si="44"/>
        <v>0</v>
      </c>
      <c r="CA499" s="39" t="b">
        <f t="array" ref="CA499">ISNUMBER(SEARCH("Touch Screen",$AI499))</f>
        <v>0</v>
      </c>
      <c r="CB499" s="39" t="b">
        <f t="array" ref="CB499">ISNUMBER(SEARCH("Occupancy Sensor",$AI499))</f>
        <v>0</v>
      </c>
      <c r="CC499" s="39" t="b">
        <f t="array" ref="CC499">ISNUMBER(SEARCH("Full Network Connectivity",$AI499))</f>
        <v>0</v>
      </c>
      <c r="CD499" s="49">
        <f t="shared" si="45"/>
        <v>48.771299999999997</v>
      </c>
      <c r="CE499" s="50">
        <f t="shared" si="47"/>
        <v>2.1</v>
      </c>
      <c r="CF499" s="39">
        <f t="shared" si="46"/>
        <v>2</v>
      </c>
      <c r="CG499" s="49">
        <f>IF($BW499=1,($Q499*'2. Monitor Criteria'!$C$4)+('2. Monitor Criteria'!$D$4*'1. Data'!$CE499)+'2. Monitor Criteria'!$C$6,IF('1. Data'!$BW499=2,($Q499*'2. Monitor Criteria'!$C$4)+('2. Monitor Criteria'!$D$4*'1. Data'!$CE499)+'2. Monitor Criteria'!$D$6,IF('1. Data'!$BW499=5,($Q499*'2. Monitor Criteria'!$C$4)+('2. Monitor Criteria'!$D$4*'1. Data'!$CE499)+'2. Monitor Criteria'!$F$6,($Q499*'2. Monitor Criteria'!$C$4)+('2. Monitor Criteria'!$D$4*'1. Data'!$CE499)+'2. Monitor Criteria'!$E$6)))</f>
        <v>42.683959999999999</v>
      </c>
      <c r="CH499" s="51">
        <f>CD499-('2. Monitor Criteria'!$D$4*CE499)</f>
        <v>40.392299999999992</v>
      </c>
      <c r="CI499" s="49">
        <f>IF($BY499=0,CH499,IF($BY499=1,CH499-('2. Monitor Criteria'!$B$10*'1. Data'!CG499),CH499-('2. Monitor Criteria'!$C$10*'1. Data'!CG499)))</f>
        <v>40.392299999999992</v>
      </c>
      <c r="CJ499" s="51">
        <f>IF($CA499=TRUE,CI499-(CG499*'2. Monitor Criteria'!$E$10),CI499)</f>
        <v>40.392299999999992</v>
      </c>
      <c r="CK499" s="51">
        <f>IF($BZ499=TRUE,CJ499-('1. Data'!CG499*'2. Monitor Criteria'!$D$10),CJ499)</f>
        <v>40.392299999999992</v>
      </c>
    </row>
    <row r="500" spans="1:89" s="39" customFormat="1" ht="15.75" customHeight="1" x14ac:dyDescent="0.2">
      <c r="A500" s="39">
        <v>716</v>
      </c>
      <c r="B500" s="46" t="s">
        <v>878</v>
      </c>
      <c r="C500" s="46" t="s">
        <v>895</v>
      </c>
      <c r="D500" s="47">
        <v>41516</v>
      </c>
      <c r="E500" s="46" t="s">
        <v>74</v>
      </c>
      <c r="F500" s="46" t="s">
        <v>103</v>
      </c>
      <c r="G500" s="46" t="s">
        <v>1307</v>
      </c>
      <c r="H500" s="46" t="s">
        <v>75</v>
      </c>
      <c r="I500" s="46" t="s">
        <v>76</v>
      </c>
      <c r="J500" s="46" t="s">
        <v>103</v>
      </c>
      <c r="K500" s="46" t="s">
        <v>77</v>
      </c>
      <c r="L500" s="46" t="s">
        <v>103</v>
      </c>
      <c r="M500" s="48">
        <v>1000</v>
      </c>
      <c r="N500" s="48">
        <v>10.5</v>
      </c>
      <c r="O500" s="48">
        <v>18.7</v>
      </c>
      <c r="P500" s="48">
        <v>21.5</v>
      </c>
      <c r="Q500" s="48">
        <v>196.35</v>
      </c>
      <c r="R500" s="48">
        <v>1.6</v>
      </c>
      <c r="S500" s="48">
        <v>1080</v>
      </c>
      <c r="T500" s="48">
        <v>1920</v>
      </c>
      <c r="U500" s="48">
        <v>2.1</v>
      </c>
      <c r="V500" s="48">
        <v>10560</v>
      </c>
      <c r="W500" s="48">
        <v>60</v>
      </c>
      <c r="X500" s="48">
        <v>32.700000000000003</v>
      </c>
      <c r="Y500" s="46" t="s">
        <v>114</v>
      </c>
      <c r="Z500" s="46" t="s">
        <v>83</v>
      </c>
      <c r="AA500" s="46"/>
      <c r="AB500" s="46"/>
      <c r="AC500" s="46" t="s">
        <v>81</v>
      </c>
      <c r="AD500" s="46" t="s">
        <v>80</v>
      </c>
      <c r="AE500" s="46" t="s">
        <v>237</v>
      </c>
      <c r="AF500" s="46" t="s">
        <v>103</v>
      </c>
      <c r="AG500" s="46" t="s">
        <v>99</v>
      </c>
      <c r="AH500" s="46" t="s">
        <v>103</v>
      </c>
      <c r="AI500" s="46" t="s">
        <v>99</v>
      </c>
      <c r="AJ500" s="46" t="s">
        <v>83</v>
      </c>
      <c r="AK500" s="46" t="s">
        <v>84</v>
      </c>
      <c r="AL500" s="46" t="s">
        <v>103</v>
      </c>
      <c r="AM500" s="46" t="s">
        <v>83</v>
      </c>
      <c r="AN500" s="46" t="s">
        <v>83</v>
      </c>
      <c r="AO500" s="46" t="s">
        <v>83</v>
      </c>
      <c r="AP500" s="46" t="s">
        <v>91</v>
      </c>
      <c r="AQ500" s="46" t="s">
        <v>103</v>
      </c>
      <c r="AR500" s="46" t="s">
        <v>81</v>
      </c>
      <c r="AS500" s="46" t="s">
        <v>86</v>
      </c>
      <c r="AT500" s="46" t="s">
        <v>103</v>
      </c>
      <c r="AU500" s="48">
        <v>1</v>
      </c>
      <c r="AV500" s="46" t="s">
        <v>81</v>
      </c>
      <c r="AW500" s="46" t="s">
        <v>81</v>
      </c>
      <c r="AX500" s="48">
        <v>250</v>
      </c>
      <c r="AY500" s="48">
        <v>252</v>
      </c>
      <c r="AZ500" s="48">
        <v>204</v>
      </c>
      <c r="BA500" s="48">
        <v>200</v>
      </c>
      <c r="BB500" s="46"/>
      <c r="BC500" s="46"/>
      <c r="BD500" s="48">
        <v>15.73</v>
      </c>
      <c r="BE500" s="46"/>
      <c r="BF500" s="48">
        <v>0.21</v>
      </c>
      <c r="BG500" s="48">
        <v>0.21</v>
      </c>
      <c r="BH500" s="46"/>
      <c r="BI500" s="48">
        <v>0.17</v>
      </c>
      <c r="BJ500" s="48">
        <v>49.41</v>
      </c>
      <c r="BK500" s="48">
        <v>49.41</v>
      </c>
      <c r="BL500" s="48">
        <v>50.5</v>
      </c>
      <c r="BM500" s="46"/>
      <c r="BN500" s="46"/>
      <c r="BO500" s="48">
        <v>0.2</v>
      </c>
      <c r="BP500" s="48">
        <v>0.25</v>
      </c>
      <c r="BQ500" s="46"/>
      <c r="BR500" s="48">
        <v>15.94</v>
      </c>
      <c r="BS500" s="48">
        <v>50.32</v>
      </c>
      <c r="BT500" s="46"/>
      <c r="BU500" s="48">
        <v>0</v>
      </c>
      <c r="BV500" s="39">
        <v>716</v>
      </c>
      <c r="BW500" s="39">
        <f t="shared" si="42"/>
        <v>2</v>
      </c>
      <c r="BX500" s="39">
        <f>IF(COUNTIF($C$2:C500,C500)=1,1,0)</f>
        <v>1</v>
      </c>
      <c r="BY500" s="39">
        <f t="shared" si="43"/>
        <v>0</v>
      </c>
      <c r="BZ500" s="39" t="b">
        <f t="shared" si="44"/>
        <v>0</v>
      </c>
      <c r="CA500" s="39" t="b">
        <f t="array" ref="CA500">ISNUMBER(SEARCH("Touch Screen",$AI500))</f>
        <v>0</v>
      </c>
      <c r="CB500" s="39" t="b">
        <f t="array" ref="CB500">ISNUMBER(SEARCH("Occupancy Sensor",$AI500))</f>
        <v>0</v>
      </c>
      <c r="CC500" s="39" t="b">
        <f t="array" ref="CC500">ISNUMBER(SEARCH("Full Network Connectivity",$AI500))</f>
        <v>0</v>
      </c>
      <c r="CD500" s="49">
        <f t="shared" si="45"/>
        <v>49.423919999999995</v>
      </c>
      <c r="CE500" s="50">
        <f t="shared" si="47"/>
        <v>2.1</v>
      </c>
      <c r="CF500" s="39">
        <f t="shared" si="46"/>
        <v>2</v>
      </c>
      <c r="CG500" s="49">
        <f>IF($BW500=1,($Q500*'2. Monitor Criteria'!$C$4)+('2. Monitor Criteria'!$D$4*'1. Data'!$CE500)+'2. Monitor Criteria'!$C$6,IF('1. Data'!$BW500=2,($Q500*'2. Monitor Criteria'!$C$4)+('2. Monitor Criteria'!$D$4*'1. Data'!$CE500)+'2. Monitor Criteria'!$D$6,IF('1. Data'!$BW500=5,($Q500*'2. Monitor Criteria'!$C$4)+('2. Monitor Criteria'!$D$4*'1. Data'!$CE500)+'2. Monitor Criteria'!$F$6,($Q500*'2. Monitor Criteria'!$C$4)+('2. Monitor Criteria'!$D$4*'1. Data'!$CE500)+'2. Monitor Criteria'!$E$6)))</f>
        <v>42.540050000000001</v>
      </c>
      <c r="CH500" s="51">
        <f>CD500-('2. Monitor Criteria'!$D$4*CE500)</f>
        <v>41.044919999999991</v>
      </c>
      <c r="CI500" s="49">
        <f>IF($BY500=0,CH500,IF($BY500=1,CH500-('2. Monitor Criteria'!$B$10*'1. Data'!CG500),CH500-('2. Monitor Criteria'!$C$10*'1. Data'!CG500)))</f>
        <v>41.044919999999991</v>
      </c>
      <c r="CJ500" s="51">
        <f>IF($CA500=TRUE,CI500-(CG500*'2. Monitor Criteria'!$E$10),CI500)</f>
        <v>41.044919999999991</v>
      </c>
      <c r="CK500" s="51">
        <f>IF($BZ500=TRUE,CJ500-('1. Data'!CG500*'2. Monitor Criteria'!$D$10),CJ500)</f>
        <v>41.044919999999991</v>
      </c>
    </row>
    <row r="501" spans="1:89" s="39" customFormat="1" ht="15.75" customHeight="1" x14ac:dyDescent="0.2">
      <c r="A501" s="39">
        <v>717</v>
      </c>
      <c r="B501" s="46" t="s">
        <v>878</v>
      </c>
      <c r="C501" s="46" t="s">
        <v>896</v>
      </c>
      <c r="D501" s="47">
        <v>41426</v>
      </c>
      <c r="E501" s="46" t="s">
        <v>602</v>
      </c>
      <c r="F501" s="46" t="s">
        <v>893</v>
      </c>
      <c r="G501" s="46" t="s">
        <v>1307</v>
      </c>
      <c r="H501" s="46" t="s">
        <v>75</v>
      </c>
      <c r="I501" s="46" t="s">
        <v>85</v>
      </c>
      <c r="J501" s="46" t="s">
        <v>119</v>
      </c>
      <c r="K501" s="46" t="s">
        <v>77</v>
      </c>
      <c r="L501" s="46"/>
      <c r="M501" s="48">
        <v>1000</v>
      </c>
      <c r="N501" s="48">
        <v>11.7</v>
      </c>
      <c r="O501" s="48">
        <v>18.7</v>
      </c>
      <c r="P501" s="48">
        <v>23</v>
      </c>
      <c r="Q501" s="48">
        <v>226.04</v>
      </c>
      <c r="R501" s="48">
        <v>1.78</v>
      </c>
      <c r="S501" s="48">
        <v>1080</v>
      </c>
      <c r="T501" s="48">
        <v>1920</v>
      </c>
      <c r="U501" s="48">
        <v>2.1</v>
      </c>
      <c r="V501" s="48">
        <v>9174</v>
      </c>
      <c r="W501" s="48">
        <v>60</v>
      </c>
      <c r="X501" s="48">
        <v>0.7</v>
      </c>
      <c r="Y501" s="46" t="s">
        <v>114</v>
      </c>
      <c r="Z501" s="46" t="s">
        <v>83</v>
      </c>
      <c r="AA501" s="46"/>
      <c r="AB501" s="46"/>
      <c r="AC501" s="46" t="s">
        <v>81</v>
      </c>
      <c r="AD501" s="46" t="s">
        <v>80</v>
      </c>
      <c r="AE501" s="46" t="s">
        <v>586</v>
      </c>
      <c r="AF501" s="46" t="s">
        <v>894</v>
      </c>
      <c r="AG501" s="46" t="s">
        <v>83</v>
      </c>
      <c r="AH501" s="46"/>
      <c r="AI501" s="46" t="s">
        <v>83</v>
      </c>
      <c r="AJ501" s="46" t="s">
        <v>83</v>
      </c>
      <c r="AK501" s="46" t="s">
        <v>84</v>
      </c>
      <c r="AL501" s="46" t="s">
        <v>894</v>
      </c>
      <c r="AM501" s="46" t="s">
        <v>83</v>
      </c>
      <c r="AN501" s="46" t="s">
        <v>83</v>
      </c>
      <c r="AO501" s="46" t="s">
        <v>83</v>
      </c>
      <c r="AP501" s="46" t="s">
        <v>91</v>
      </c>
      <c r="AQ501" s="46"/>
      <c r="AR501" s="46" t="s">
        <v>81</v>
      </c>
      <c r="AS501" s="46" t="s">
        <v>86</v>
      </c>
      <c r="AT501" s="46"/>
      <c r="AU501" s="48">
        <v>0</v>
      </c>
      <c r="AV501" s="46" t="s">
        <v>80</v>
      </c>
      <c r="AW501" s="46" t="s">
        <v>81</v>
      </c>
      <c r="AX501" s="48">
        <v>254.7</v>
      </c>
      <c r="AY501" s="48">
        <v>254.7</v>
      </c>
      <c r="AZ501" s="48">
        <v>254.7</v>
      </c>
      <c r="BA501" s="48">
        <v>200.9</v>
      </c>
      <c r="BB501" s="48">
        <v>12.34</v>
      </c>
      <c r="BC501" s="48">
        <v>12.49</v>
      </c>
      <c r="BD501" s="48">
        <v>13.67</v>
      </c>
      <c r="BE501" s="46"/>
      <c r="BF501" s="48">
        <v>0.31</v>
      </c>
      <c r="BG501" s="48">
        <v>0.16</v>
      </c>
      <c r="BH501" s="48">
        <v>0.5</v>
      </c>
      <c r="BI501" s="48">
        <v>0.22</v>
      </c>
      <c r="BJ501" s="48">
        <v>43.69</v>
      </c>
      <c r="BK501" s="48">
        <v>43.69</v>
      </c>
      <c r="BL501" s="48">
        <v>50.8</v>
      </c>
      <c r="BM501" s="48">
        <v>12.34</v>
      </c>
      <c r="BN501" s="48">
        <v>12.35</v>
      </c>
      <c r="BO501" s="48">
        <v>0.31</v>
      </c>
      <c r="BP501" s="48">
        <v>0.42</v>
      </c>
      <c r="BQ501" s="48">
        <v>0.25</v>
      </c>
      <c r="BR501" s="48">
        <v>13.73</v>
      </c>
      <c r="BS501" s="48">
        <v>44.5</v>
      </c>
      <c r="BT501" s="46"/>
      <c r="BU501" s="48">
        <v>0</v>
      </c>
      <c r="BV501" s="39">
        <v>717</v>
      </c>
      <c r="BW501" s="39">
        <f t="shared" si="42"/>
        <v>3</v>
      </c>
      <c r="BX501" s="39">
        <f>IF(COUNTIF($C$2:C501,C501)=1,1,0)</f>
        <v>1</v>
      </c>
      <c r="BY501" s="39">
        <f t="shared" si="43"/>
        <v>0</v>
      </c>
      <c r="BZ501" s="39" t="b">
        <f t="shared" si="44"/>
        <v>0</v>
      </c>
      <c r="CA501" s="39" t="b">
        <f t="array" ref="CA501">ISNUMBER(SEARCH("Touch Screen",$AI501))</f>
        <v>0</v>
      </c>
      <c r="CB501" s="39" t="b">
        <f t="array" ref="CB501">ISNUMBER(SEARCH("Occupancy Sensor",$AI501))</f>
        <v>0</v>
      </c>
      <c r="CC501" s="39" t="b">
        <f t="array" ref="CC501">ISNUMBER(SEARCH("Full Network Connectivity",$AI501))</f>
        <v>0</v>
      </c>
      <c r="CD501" s="49">
        <f t="shared" si="45"/>
        <v>43.67736</v>
      </c>
      <c r="CE501" s="50">
        <f t="shared" si="47"/>
        <v>2.1</v>
      </c>
      <c r="CF501" s="39">
        <f t="shared" si="46"/>
        <v>3</v>
      </c>
      <c r="CG501" s="49">
        <f>IF($BW501=1,($Q501*'2. Monitor Criteria'!$C$4)+('2. Monitor Criteria'!$D$4*'1. Data'!$CE501)+'2. Monitor Criteria'!$C$6,IF('1. Data'!$BW501=2,($Q501*'2. Monitor Criteria'!$C$4)+('2. Monitor Criteria'!$D$4*'1. Data'!$CE501)+'2. Monitor Criteria'!$D$6,IF('1. Data'!$BW501=5,($Q501*'2. Monitor Criteria'!$C$4)+('2. Monitor Criteria'!$D$4*'1. Data'!$CE501)+'2. Monitor Criteria'!$F$6,($Q501*'2. Monitor Criteria'!$C$4)+('2. Monitor Criteria'!$D$4*'1. Data'!$CE501)+'2. Monitor Criteria'!$E$6)))</f>
        <v>44.661920000000009</v>
      </c>
      <c r="CH501" s="51">
        <f>CD501-('2. Monitor Criteria'!$D$4*CE501)</f>
        <v>35.298360000000002</v>
      </c>
      <c r="CI501" s="49">
        <f>IF($BY501=0,CH501,IF($BY501=1,CH501-('2. Monitor Criteria'!$B$10*'1. Data'!CG501),CH501-('2. Monitor Criteria'!$C$10*'1. Data'!CG501)))</f>
        <v>35.298360000000002</v>
      </c>
      <c r="CJ501" s="51">
        <f>IF($CA501=TRUE,CI501-(CG501*'2. Monitor Criteria'!$E$10),CI501)</f>
        <v>35.298360000000002</v>
      </c>
      <c r="CK501" s="51">
        <f>IF($BZ501=TRUE,CJ501-('1. Data'!CG501*'2. Monitor Criteria'!$D$10),CJ501)</f>
        <v>35.298360000000002</v>
      </c>
    </row>
    <row r="502" spans="1:89" s="39" customFormat="1" ht="15.75" customHeight="1" x14ac:dyDescent="0.2">
      <c r="A502" s="39">
        <v>718</v>
      </c>
      <c r="B502" s="46" t="s">
        <v>878</v>
      </c>
      <c r="C502" s="46" t="s">
        <v>897</v>
      </c>
      <c r="D502" s="47">
        <v>41698</v>
      </c>
      <c r="E502" s="46" t="s">
        <v>74</v>
      </c>
      <c r="F502" s="46" t="s">
        <v>103</v>
      </c>
      <c r="G502" s="46" t="s">
        <v>1307</v>
      </c>
      <c r="H502" s="46" t="s">
        <v>75</v>
      </c>
      <c r="I502" s="46" t="s">
        <v>76</v>
      </c>
      <c r="J502" s="46" t="s">
        <v>103</v>
      </c>
      <c r="K502" s="46" t="s">
        <v>77</v>
      </c>
      <c r="L502" s="46" t="s">
        <v>103</v>
      </c>
      <c r="M502" s="48">
        <v>1000</v>
      </c>
      <c r="N502" s="48">
        <v>11.3</v>
      </c>
      <c r="O502" s="48">
        <v>20</v>
      </c>
      <c r="P502" s="48">
        <v>23</v>
      </c>
      <c r="Q502" s="48">
        <v>226</v>
      </c>
      <c r="R502" s="48">
        <v>1.78</v>
      </c>
      <c r="S502" s="48">
        <v>1080</v>
      </c>
      <c r="T502" s="48">
        <v>1920</v>
      </c>
      <c r="U502" s="48">
        <v>2.1</v>
      </c>
      <c r="V502" s="48">
        <v>9177</v>
      </c>
      <c r="W502" s="48">
        <v>60</v>
      </c>
      <c r="X502" s="48">
        <v>33.6</v>
      </c>
      <c r="Y502" s="46" t="s">
        <v>114</v>
      </c>
      <c r="Z502" s="46" t="s">
        <v>83</v>
      </c>
      <c r="AA502" s="46"/>
      <c r="AB502" s="46"/>
      <c r="AC502" s="46" t="s">
        <v>81</v>
      </c>
      <c r="AD502" s="46" t="s">
        <v>80</v>
      </c>
      <c r="AE502" s="46" t="s">
        <v>105</v>
      </c>
      <c r="AF502" s="46" t="s">
        <v>103</v>
      </c>
      <c r="AG502" s="46" t="s">
        <v>193</v>
      </c>
      <c r="AH502" s="46" t="s">
        <v>103</v>
      </c>
      <c r="AI502" s="46" t="s">
        <v>193</v>
      </c>
      <c r="AJ502" s="46" t="s">
        <v>83</v>
      </c>
      <c r="AK502" s="46" t="s">
        <v>90</v>
      </c>
      <c r="AL502" s="46" t="s">
        <v>103</v>
      </c>
      <c r="AM502" s="46" t="s">
        <v>83</v>
      </c>
      <c r="AN502" s="46" t="s">
        <v>83</v>
      </c>
      <c r="AO502" s="46" t="s">
        <v>83</v>
      </c>
      <c r="AP502" s="46" t="s">
        <v>91</v>
      </c>
      <c r="AQ502" s="46" t="s">
        <v>103</v>
      </c>
      <c r="AR502" s="46" t="s">
        <v>81</v>
      </c>
      <c r="AS502" s="46" t="s">
        <v>86</v>
      </c>
      <c r="AT502" s="46" t="s">
        <v>103</v>
      </c>
      <c r="AU502" s="48">
        <v>1</v>
      </c>
      <c r="AV502" s="46" t="s">
        <v>81</v>
      </c>
      <c r="AW502" s="46" t="s">
        <v>81</v>
      </c>
      <c r="AX502" s="48">
        <v>220</v>
      </c>
      <c r="AY502" s="48">
        <v>220</v>
      </c>
      <c r="AZ502" s="48">
        <v>218</v>
      </c>
      <c r="BA502" s="48">
        <v>200</v>
      </c>
      <c r="BB502" s="46"/>
      <c r="BC502" s="46"/>
      <c r="BD502" s="48">
        <v>16.649999999999999</v>
      </c>
      <c r="BE502" s="46"/>
      <c r="BF502" s="48">
        <v>0.31</v>
      </c>
      <c r="BG502" s="48">
        <v>0.31</v>
      </c>
      <c r="BH502" s="46"/>
      <c r="BI502" s="48">
        <v>0.17</v>
      </c>
      <c r="BJ502" s="48">
        <v>52.81</v>
      </c>
      <c r="BK502" s="48">
        <v>52.81</v>
      </c>
      <c r="BL502" s="48">
        <v>58.4</v>
      </c>
      <c r="BM502" s="46"/>
      <c r="BN502" s="46"/>
      <c r="BO502" s="48">
        <v>0.21</v>
      </c>
      <c r="BP502" s="48">
        <v>0.36</v>
      </c>
      <c r="BQ502" s="46"/>
      <c r="BR502" s="48">
        <v>16.72</v>
      </c>
      <c r="BS502" s="48">
        <v>53.33</v>
      </c>
      <c r="BT502" s="46"/>
      <c r="BU502" s="48">
        <v>0</v>
      </c>
      <c r="BV502" s="39">
        <v>718</v>
      </c>
      <c r="BW502" s="39">
        <f t="shared" si="42"/>
        <v>3</v>
      </c>
      <c r="BX502" s="39">
        <f>IF(COUNTIF($C$2:C502,C502)=1,1,0)</f>
        <v>1</v>
      </c>
      <c r="BY502" s="39">
        <f t="shared" si="43"/>
        <v>0</v>
      </c>
      <c r="BZ502" s="39" t="b">
        <f t="shared" si="44"/>
        <v>0</v>
      </c>
      <c r="CA502" s="39" t="b">
        <f t="array" ref="CA502">ISNUMBER(SEARCH("Touch Screen",$AI502))</f>
        <v>1</v>
      </c>
      <c r="CB502" s="39" t="b">
        <f t="array" ref="CB502">ISNUMBER(SEARCH("Occupancy Sensor",$AI502))</f>
        <v>0</v>
      </c>
      <c r="CC502" s="39" t="b">
        <f t="array" ref="CC502">ISNUMBER(SEARCH("Full Network Connectivity",$AI502))</f>
        <v>0</v>
      </c>
      <c r="CD502" s="49">
        <f t="shared" si="45"/>
        <v>52.814039999999991</v>
      </c>
      <c r="CE502" s="50">
        <f t="shared" si="47"/>
        <v>2.1</v>
      </c>
      <c r="CF502" s="39">
        <f t="shared" si="46"/>
        <v>3</v>
      </c>
      <c r="CG502" s="49">
        <f>IF($BW502=1,($Q502*'2. Monitor Criteria'!$C$4)+('2. Monitor Criteria'!$D$4*'1. Data'!$CE502)+'2. Monitor Criteria'!$C$6,IF('1. Data'!$BW502=2,($Q502*'2. Monitor Criteria'!$C$4)+('2. Monitor Criteria'!$D$4*'1. Data'!$CE502)+'2. Monitor Criteria'!$D$6,IF('1. Data'!$BW502=5,($Q502*'2. Monitor Criteria'!$C$4)+('2. Monitor Criteria'!$D$4*'1. Data'!$CE502)+'2. Monitor Criteria'!$F$6,($Q502*'2. Monitor Criteria'!$C$4)+('2. Monitor Criteria'!$D$4*'1. Data'!$CE502)+'2. Monitor Criteria'!$E$6)))</f>
        <v>44.656999999999996</v>
      </c>
      <c r="CH502" s="51">
        <f>CD502-('2. Monitor Criteria'!$D$4*CE502)</f>
        <v>44.435039999999987</v>
      </c>
      <c r="CI502" s="49">
        <f>IF($BY502=0,CH502,IF($BY502=1,CH502-('2. Monitor Criteria'!$B$10*'1. Data'!CG502),CH502-('2. Monitor Criteria'!$C$10*'1. Data'!CG502)))</f>
        <v>44.435039999999987</v>
      </c>
      <c r="CJ502" s="51">
        <f>IF($CA502=TRUE,CI502-(CG502*'2. Monitor Criteria'!$E$10),CI502)</f>
        <v>35.50363999999999</v>
      </c>
      <c r="CK502" s="51">
        <f>IF($BZ502=TRUE,CJ502-('1. Data'!CG502*'2. Monitor Criteria'!$D$10),CJ502)</f>
        <v>35.50363999999999</v>
      </c>
    </row>
    <row r="503" spans="1:89" s="39" customFormat="1" ht="15.75" customHeight="1" x14ac:dyDescent="0.2">
      <c r="A503" s="39">
        <v>719</v>
      </c>
      <c r="B503" s="46" t="s">
        <v>878</v>
      </c>
      <c r="C503" s="46" t="s">
        <v>898</v>
      </c>
      <c r="D503" s="47">
        <v>42221</v>
      </c>
      <c r="E503" s="46" t="s">
        <v>74</v>
      </c>
      <c r="F503" s="46" t="s">
        <v>103</v>
      </c>
      <c r="G503" s="46" t="s">
        <v>1307</v>
      </c>
      <c r="H503" s="46" t="s">
        <v>75</v>
      </c>
      <c r="I503" s="46" t="s">
        <v>88</v>
      </c>
      <c r="J503" s="46" t="s">
        <v>103</v>
      </c>
      <c r="K503" s="46" t="s">
        <v>77</v>
      </c>
      <c r="L503" s="46" t="s">
        <v>103</v>
      </c>
      <c r="M503" s="48">
        <v>1000</v>
      </c>
      <c r="N503" s="48">
        <v>11.3</v>
      </c>
      <c r="O503" s="48">
        <v>20</v>
      </c>
      <c r="P503" s="48">
        <v>23</v>
      </c>
      <c r="Q503" s="48">
        <v>226.05</v>
      </c>
      <c r="R503" s="48">
        <v>1.78</v>
      </c>
      <c r="S503" s="48">
        <v>1080</v>
      </c>
      <c r="T503" s="48">
        <v>1920</v>
      </c>
      <c r="U503" s="48">
        <v>2.1</v>
      </c>
      <c r="V503" s="48">
        <v>9173</v>
      </c>
      <c r="W503" s="48">
        <v>60</v>
      </c>
      <c r="X503" s="48">
        <v>35.4</v>
      </c>
      <c r="Y503" s="46" t="s">
        <v>78</v>
      </c>
      <c r="Z503" s="46" t="s">
        <v>83</v>
      </c>
      <c r="AA503" s="46"/>
      <c r="AB503" s="46"/>
      <c r="AC503" s="46" t="s">
        <v>81</v>
      </c>
      <c r="AD503" s="46" t="s">
        <v>80</v>
      </c>
      <c r="AE503" s="46" t="s">
        <v>210</v>
      </c>
      <c r="AF503" s="46" t="s">
        <v>103</v>
      </c>
      <c r="AG503" s="46" t="s">
        <v>99</v>
      </c>
      <c r="AH503" s="46" t="s">
        <v>103</v>
      </c>
      <c r="AI503" s="46" t="s">
        <v>99</v>
      </c>
      <c r="AJ503" s="46" t="s">
        <v>83</v>
      </c>
      <c r="AK503" s="46" t="s">
        <v>84</v>
      </c>
      <c r="AL503" s="46" t="s">
        <v>103</v>
      </c>
      <c r="AM503" s="46" t="s">
        <v>83</v>
      </c>
      <c r="AN503" s="46" t="s">
        <v>83</v>
      </c>
      <c r="AO503" s="46" t="s">
        <v>83</v>
      </c>
      <c r="AP503" s="46" t="s">
        <v>91</v>
      </c>
      <c r="AQ503" s="46" t="s">
        <v>103</v>
      </c>
      <c r="AR503" s="46" t="s">
        <v>81</v>
      </c>
      <c r="AS503" s="46" t="s">
        <v>86</v>
      </c>
      <c r="AT503" s="46" t="s">
        <v>103</v>
      </c>
      <c r="AU503" s="48">
        <v>1</v>
      </c>
      <c r="AV503" s="46" t="s">
        <v>81</v>
      </c>
      <c r="AW503" s="46" t="s">
        <v>81</v>
      </c>
      <c r="AX503" s="48">
        <v>250</v>
      </c>
      <c r="AY503" s="48">
        <v>233.7</v>
      </c>
      <c r="AZ503" s="48">
        <v>188.9</v>
      </c>
      <c r="BA503" s="48">
        <v>200</v>
      </c>
      <c r="BB503" s="46"/>
      <c r="BC503" s="46"/>
      <c r="BD503" s="48">
        <v>14.35</v>
      </c>
      <c r="BE503" s="46"/>
      <c r="BF503" s="48">
        <v>0.3</v>
      </c>
      <c r="BG503" s="46"/>
      <c r="BH503" s="46"/>
      <c r="BI503" s="48">
        <v>0.24</v>
      </c>
      <c r="BJ503" s="48">
        <v>45.69</v>
      </c>
      <c r="BK503" s="48">
        <v>45.69</v>
      </c>
      <c r="BL503" s="48">
        <v>50.8</v>
      </c>
      <c r="BM503" s="46"/>
      <c r="BN503" s="46"/>
      <c r="BO503" s="48">
        <v>0.27</v>
      </c>
      <c r="BP503" s="48">
        <v>0.32</v>
      </c>
      <c r="BQ503" s="46"/>
      <c r="BR503" s="48">
        <v>15.47</v>
      </c>
      <c r="BS503" s="48">
        <v>49.27</v>
      </c>
      <c r="BT503" s="46"/>
      <c r="BU503" s="48">
        <v>0</v>
      </c>
      <c r="BV503" s="39">
        <v>719</v>
      </c>
      <c r="BW503" s="39">
        <f t="shared" si="42"/>
        <v>3</v>
      </c>
      <c r="BX503" s="39">
        <f>IF(COUNTIF($C$2:C503,C503)=1,1,0)</f>
        <v>1</v>
      </c>
      <c r="BY503" s="39">
        <f t="shared" si="43"/>
        <v>0</v>
      </c>
      <c r="BZ503" s="39" t="b">
        <f t="shared" si="44"/>
        <v>0</v>
      </c>
      <c r="CA503" s="39" t="b">
        <f t="array" ref="CA503">ISNUMBER(SEARCH("Touch Screen",$AI503))</f>
        <v>0</v>
      </c>
      <c r="CB503" s="39" t="b">
        <f t="array" ref="CB503">ISNUMBER(SEARCH("Occupancy Sensor",$AI503))</f>
        <v>0</v>
      </c>
      <c r="CC503" s="39" t="b">
        <f t="array" ref="CC503">ISNUMBER(SEARCH("Full Network Connectivity",$AI503))</f>
        <v>0</v>
      </c>
      <c r="CD503" s="49">
        <f t="shared" si="45"/>
        <v>45.705300000000001</v>
      </c>
      <c r="CE503" s="50">
        <f t="shared" si="47"/>
        <v>2.1</v>
      </c>
      <c r="CF503" s="39">
        <f t="shared" si="46"/>
        <v>3</v>
      </c>
      <c r="CG503" s="49">
        <f>IF($BW503=1,($Q503*'2. Monitor Criteria'!$C$4)+('2. Monitor Criteria'!$D$4*'1. Data'!$CE503)+'2. Monitor Criteria'!$C$6,IF('1. Data'!$BW503=2,($Q503*'2. Monitor Criteria'!$C$4)+('2. Monitor Criteria'!$D$4*'1. Data'!$CE503)+'2. Monitor Criteria'!$D$6,IF('1. Data'!$BW503=5,($Q503*'2. Monitor Criteria'!$C$4)+('2. Monitor Criteria'!$D$4*'1. Data'!$CE503)+'2. Monitor Criteria'!$F$6,($Q503*'2. Monitor Criteria'!$C$4)+('2. Monitor Criteria'!$D$4*'1. Data'!$CE503)+'2. Monitor Criteria'!$E$6)))</f>
        <v>44.663150000000002</v>
      </c>
      <c r="CH503" s="51">
        <f>CD503-('2. Monitor Criteria'!$D$4*CE503)</f>
        <v>37.326300000000003</v>
      </c>
      <c r="CI503" s="49">
        <f>IF($BY503=0,CH503,IF($BY503=1,CH503-('2. Monitor Criteria'!$B$10*'1. Data'!CG503),CH503-('2. Monitor Criteria'!$C$10*'1. Data'!CG503)))</f>
        <v>37.326300000000003</v>
      </c>
      <c r="CJ503" s="51">
        <f>IF($CA503=TRUE,CI503-(CG503*'2. Monitor Criteria'!$E$10),CI503)</f>
        <v>37.326300000000003</v>
      </c>
      <c r="CK503" s="51">
        <f>IF($BZ503=TRUE,CJ503-('1. Data'!CG503*'2. Monitor Criteria'!$D$10),CJ503)</f>
        <v>37.326300000000003</v>
      </c>
    </row>
    <row r="504" spans="1:89" s="39" customFormat="1" ht="15.75" customHeight="1" x14ac:dyDescent="0.2">
      <c r="A504" s="39">
        <v>720</v>
      </c>
      <c r="B504" s="46" t="s">
        <v>878</v>
      </c>
      <c r="C504" s="46" t="s">
        <v>899</v>
      </c>
      <c r="D504" s="47">
        <v>41243</v>
      </c>
      <c r="E504" s="46" t="s">
        <v>74</v>
      </c>
      <c r="F504" s="46" t="s">
        <v>103</v>
      </c>
      <c r="G504" s="46" t="s">
        <v>1307</v>
      </c>
      <c r="H504" s="46" t="s">
        <v>75</v>
      </c>
      <c r="I504" s="46" t="s">
        <v>76</v>
      </c>
      <c r="J504" s="46" t="s">
        <v>103</v>
      </c>
      <c r="K504" s="46" t="s">
        <v>77</v>
      </c>
      <c r="L504" s="46" t="s">
        <v>103</v>
      </c>
      <c r="M504" s="48">
        <v>1000</v>
      </c>
      <c r="N504" s="48">
        <v>12.8</v>
      </c>
      <c r="O504" s="48">
        <v>20.399999999999999</v>
      </c>
      <c r="P504" s="48">
        <v>24</v>
      </c>
      <c r="Q504" s="48">
        <v>261.12</v>
      </c>
      <c r="R504" s="48">
        <v>1.6</v>
      </c>
      <c r="S504" s="48">
        <v>1200</v>
      </c>
      <c r="T504" s="48">
        <v>1920</v>
      </c>
      <c r="U504" s="48">
        <v>2.2999999999999998</v>
      </c>
      <c r="V504" s="48">
        <v>8824</v>
      </c>
      <c r="W504" s="48">
        <v>60</v>
      </c>
      <c r="X504" s="48">
        <v>33.6</v>
      </c>
      <c r="Y504" s="46" t="s">
        <v>114</v>
      </c>
      <c r="Z504" s="46" t="s">
        <v>83</v>
      </c>
      <c r="AA504" s="46"/>
      <c r="AB504" s="46"/>
      <c r="AC504" s="46" t="s">
        <v>81</v>
      </c>
      <c r="AD504" s="46" t="s">
        <v>80</v>
      </c>
      <c r="AE504" s="46" t="s">
        <v>237</v>
      </c>
      <c r="AF504" s="46" t="s">
        <v>103</v>
      </c>
      <c r="AG504" s="46" t="s">
        <v>900</v>
      </c>
      <c r="AH504" s="46" t="s">
        <v>103</v>
      </c>
      <c r="AI504" s="46" t="s">
        <v>900</v>
      </c>
      <c r="AJ504" s="46" t="s">
        <v>83</v>
      </c>
      <c r="AK504" s="46" t="s">
        <v>84</v>
      </c>
      <c r="AL504" s="46" t="s">
        <v>103</v>
      </c>
      <c r="AM504" s="46" t="s">
        <v>83</v>
      </c>
      <c r="AN504" s="46" t="s">
        <v>83</v>
      </c>
      <c r="AO504" s="46" t="s">
        <v>83</v>
      </c>
      <c r="AP504" s="46" t="s">
        <v>91</v>
      </c>
      <c r="AQ504" s="46" t="s">
        <v>103</v>
      </c>
      <c r="AR504" s="46" t="s">
        <v>81</v>
      </c>
      <c r="AS504" s="46" t="s">
        <v>86</v>
      </c>
      <c r="AT504" s="46" t="s">
        <v>103</v>
      </c>
      <c r="AU504" s="48">
        <v>1</v>
      </c>
      <c r="AV504" s="46" t="s">
        <v>81</v>
      </c>
      <c r="AW504" s="46" t="s">
        <v>81</v>
      </c>
      <c r="AX504" s="48">
        <v>250</v>
      </c>
      <c r="AY504" s="48">
        <v>297</v>
      </c>
      <c r="AZ504" s="48">
        <v>224</v>
      </c>
      <c r="BA504" s="48">
        <v>200</v>
      </c>
      <c r="BB504" s="48">
        <v>11.19</v>
      </c>
      <c r="BC504" s="48">
        <v>22.44</v>
      </c>
      <c r="BD504" s="48">
        <v>16.54</v>
      </c>
      <c r="BE504" s="46"/>
      <c r="BF504" s="48">
        <v>0.47</v>
      </c>
      <c r="BG504" s="48">
        <v>0.47</v>
      </c>
      <c r="BH504" s="46"/>
      <c r="BI504" s="48">
        <v>0.33</v>
      </c>
      <c r="BJ504" s="48">
        <v>53.38</v>
      </c>
      <c r="BK504" s="48">
        <v>53.38</v>
      </c>
      <c r="BL504" s="48">
        <v>59.2</v>
      </c>
      <c r="BM504" s="48">
        <v>11.33</v>
      </c>
      <c r="BN504" s="48">
        <v>22.63</v>
      </c>
      <c r="BO504" s="48">
        <v>0.34</v>
      </c>
      <c r="BP504" s="48">
        <v>0.51</v>
      </c>
      <c r="BQ504" s="48">
        <v>0.51</v>
      </c>
      <c r="BR504" s="48">
        <v>16.77</v>
      </c>
      <c r="BS504" s="48">
        <v>54.3</v>
      </c>
      <c r="BT504" s="46"/>
      <c r="BU504" s="48">
        <v>0</v>
      </c>
      <c r="BV504" s="39">
        <v>720</v>
      </c>
      <c r="BW504" s="39">
        <f t="shared" si="42"/>
        <v>3</v>
      </c>
      <c r="BX504" s="39">
        <f>IF(COUNTIF($C$2:C504,C504)=1,1,0)</f>
        <v>1</v>
      </c>
      <c r="BY504" s="39">
        <f t="shared" si="43"/>
        <v>0</v>
      </c>
      <c r="BZ504" s="39" t="b">
        <f t="shared" si="44"/>
        <v>1</v>
      </c>
      <c r="CA504" s="39" t="b">
        <f t="array" ref="CA504">ISNUMBER(SEARCH("Touch Screen",$AI504))</f>
        <v>0</v>
      </c>
      <c r="CB504" s="39" t="b">
        <f t="array" ref="CB504">ISNUMBER(SEARCH("Occupancy Sensor",$AI504))</f>
        <v>0</v>
      </c>
      <c r="CC504" s="39" t="b">
        <f t="array" ref="CC504">ISNUMBER(SEARCH("Full Network Connectivity",$AI504))</f>
        <v>0</v>
      </c>
      <c r="CD504" s="49">
        <f t="shared" si="45"/>
        <v>53.387819999999998</v>
      </c>
      <c r="CE504" s="50">
        <f t="shared" si="47"/>
        <v>2.2999999999999998</v>
      </c>
      <c r="CF504" s="39">
        <f t="shared" si="46"/>
        <v>3</v>
      </c>
      <c r="CG504" s="49">
        <f>IF($BW504=1,($Q504*'2. Monitor Criteria'!$C$4)+('2. Monitor Criteria'!$D$4*'1. Data'!$CE504)+'2. Monitor Criteria'!$C$6,IF('1. Data'!$BW504=2,($Q504*'2. Monitor Criteria'!$C$4)+('2. Monitor Criteria'!$D$4*'1. Data'!$CE504)+'2. Monitor Criteria'!$D$6,IF('1. Data'!$BW504=5,($Q504*'2. Monitor Criteria'!$C$4)+('2. Monitor Criteria'!$D$4*'1. Data'!$CE504)+'2. Monitor Criteria'!$F$6,($Q504*'2. Monitor Criteria'!$C$4)+('2. Monitor Criteria'!$D$4*'1. Data'!$CE504)+'2. Monitor Criteria'!$E$6)))</f>
        <v>49.774760000000001</v>
      </c>
      <c r="CH504" s="51">
        <f>CD504-('2. Monitor Criteria'!$D$4*CE504)</f>
        <v>44.210819999999998</v>
      </c>
      <c r="CI504" s="49">
        <f>IF($BY504=0,CH504,IF($BY504=1,CH504-('2. Monitor Criteria'!$B$10*'1. Data'!CG504),CH504-('2. Monitor Criteria'!$C$10*'1. Data'!CG504)))</f>
        <v>44.210819999999998</v>
      </c>
      <c r="CJ504" s="51">
        <f>IF($CA504=TRUE,CI504-(CG504*'2. Monitor Criteria'!$E$10),CI504)</f>
        <v>44.210819999999998</v>
      </c>
      <c r="CK504" s="51">
        <f>IF($BZ504=TRUE,CJ504-('1. Data'!CG504*'2. Monitor Criteria'!$D$10),CJ504)</f>
        <v>41.722082</v>
      </c>
    </row>
    <row r="505" spans="1:89" s="39" customFormat="1" ht="15.75" customHeight="1" x14ac:dyDescent="0.2">
      <c r="A505" s="39">
        <v>721</v>
      </c>
      <c r="B505" s="46" t="s">
        <v>878</v>
      </c>
      <c r="C505" s="46" t="s">
        <v>901</v>
      </c>
      <c r="D505" s="47">
        <v>41516</v>
      </c>
      <c r="E505" s="46" t="s">
        <v>74</v>
      </c>
      <c r="F505" s="46" t="s">
        <v>103</v>
      </c>
      <c r="G505" s="46" t="s">
        <v>1307</v>
      </c>
      <c r="H505" s="46" t="s">
        <v>75</v>
      </c>
      <c r="I505" s="46" t="s">
        <v>76</v>
      </c>
      <c r="J505" s="46" t="s">
        <v>103</v>
      </c>
      <c r="K505" s="46" t="s">
        <v>77</v>
      </c>
      <c r="L505" s="46" t="s">
        <v>103</v>
      </c>
      <c r="M505" s="48">
        <v>1000</v>
      </c>
      <c r="N505" s="48">
        <v>11.7</v>
      </c>
      <c r="O505" s="48">
        <v>20.7</v>
      </c>
      <c r="P505" s="48">
        <v>23.8</v>
      </c>
      <c r="Q505" s="48">
        <v>242.19</v>
      </c>
      <c r="R505" s="48">
        <v>1.78</v>
      </c>
      <c r="S505" s="48">
        <v>1080</v>
      </c>
      <c r="T505" s="48">
        <v>1920</v>
      </c>
      <c r="U505" s="48">
        <v>2.1</v>
      </c>
      <c r="V505" s="48">
        <v>8562</v>
      </c>
      <c r="W505" s="48">
        <v>60</v>
      </c>
      <c r="X505" s="48">
        <v>32.4</v>
      </c>
      <c r="Y505" s="46" t="s">
        <v>114</v>
      </c>
      <c r="Z505" s="46" t="s">
        <v>83</v>
      </c>
      <c r="AA505" s="46"/>
      <c r="AB505" s="46"/>
      <c r="AC505" s="46" t="s">
        <v>81</v>
      </c>
      <c r="AD505" s="46" t="s">
        <v>80</v>
      </c>
      <c r="AE505" s="46" t="s">
        <v>210</v>
      </c>
      <c r="AF505" s="46" t="s">
        <v>103</v>
      </c>
      <c r="AG505" s="46" t="s">
        <v>99</v>
      </c>
      <c r="AH505" s="46" t="s">
        <v>103</v>
      </c>
      <c r="AI505" s="46" t="s">
        <v>99</v>
      </c>
      <c r="AJ505" s="46" t="s">
        <v>83</v>
      </c>
      <c r="AK505" s="46" t="s">
        <v>84</v>
      </c>
      <c r="AL505" s="46" t="s">
        <v>103</v>
      </c>
      <c r="AM505" s="46" t="s">
        <v>83</v>
      </c>
      <c r="AN505" s="46" t="s">
        <v>83</v>
      </c>
      <c r="AO505" s="46" t="s">
        <v>83</v>
      </c>
      <c r="AP505" s="46" t="s">
        <v>91</v>
      </c>
      <c r="AQ505" s="46" t="s">
        <v>103</v>
      </c>
      <c r="AR505" s="46" t="s">
        <v>81</v>
      </c>
      <c r="AS505" s="46" t="s">
        <v>86</v>
      </c>
      <c r="AT505" s="46" t="s">
        <v>103</v>
      </c>
      <c r="AU505" s="48">
        <v>1</v>
      </c>
      <c r="AV505" s="46" t="s">
        <v>81</v>
      </c>
      <c r="AW505" s="46" t="s">
        <v>81</v>
      </c>
      <c r="AX505" s="48">
        <v>250</v>
      </c>
      <c r="AY505" s="48">
        <v>250</v>
      </c>
      <c r="AZ505" s="48">
        <v>208</v>
      </c>
      <c r="BA505" s="48">
        <v>200</v>
      </c>
      <c r="BB505" s="46"/>
      <c r="BC505" s="46"/>
      <c r="BD505" s="48">
        <v>16.63</v>
      </c>
      <c r="BE505" s="46"/>
      <c r="BF505" s="48">
        <v>0.27</v>
      </c>
      <c r="BG505" s="48">
        <v>0.27</v>
      </c>
      <c r="BH505" s="46"/>
      <c r="BI505" s="48">
        <v>0.22</v>
      </c>
      <c r="BJ505" s="48">
        <v>52.52</v>
      </c>
      <c r="BK505" s="48">
        <v>52.52</v>
      </c>
      <c r="BL505" s="48">
        <v>54.1</v>
      </c>
      <c r="BM505" s="46"/>
      <c r="BN505" s="46"/>
      <c r="BO505" s="48">
        <v>0.26</v>
      </c>
      <c r="BP505" s="48">
        <v>0.31</v>
      </c>
      <c r="BQ505" s="46"/>
      <c r="BR505" s="48">
        <v>16.829999999999998</v>
      </c>
      <c r="BS505" s="48">
        <v>53.38</v>
      </c>
      <c r="BT505" s="46"/>
      <c r="BU505" s="48">
        <v>0</v>
      </c>
      <c r="BV505" s="39">
        <v>721</v>
      </c>
      <c r="BW505" s="39">
        <f t="shared" si="42"/>
        <v>3</v>
      </c>
      <c r="BX505" s="39">
        <f>IF(COUNTIF($C$2:C505,C505)=1,1,0)</f>
        <v>1</v>
      </c>
      <c r="BY505" s="39">
        <f t="shared" si="43"/>
        <v>0</v>
      </c>
      <c r="BZ505" s="39" t="b">
        <f t="shared" si="44"/>
        <v>0</v>
      </c>
      <c r="CA505" s="39" t="b">
        <f t="array" ref="CA505">ISNUMBER(SEARCH("Touch Screen",$AI505))</f>
        <v>0</v>
      </c>
      <c r="CB505" s="39" t="b">
        <f t="array" ref="CB505">ISNUMBER(SEARCH("Occupancy Sensor",$AI505))</f>
        <v>0</v>
      </c>
      <c r="CC505" s="39" t="b">
        <f t="array" ref="CC505">ISNUMBER(SEARCH("Full Network Connectivity",$AI505))</f>
        <v>0</v>
      </c>
      <c r="CD505" s="49">
        <f t="shared" si="45"/>
        <v>52.524959999999993</v>
      </c>
      <c r="CE505" s="50">
        <f t="shared" si="47"/>
        <v>2.1</v>
      </c>
      <c r="CF505" s="39">
        <f t="shared" si="46"/>
        <v>3</v>
      </c>
      <c r="CG505" s="49">
        <f>IF($BW505=1,($Q505*'2. Monitor Criteria'!$C$4)+('2. Monitor Criteria'!$D$4*'1. Data'!$CE505)+'2. Monitor Criteria'!$C$6,IF('1. Data'!$BW505=2,($Q505*'2. Monitor Criteria'!$C$4)+('2. Monitor Criteria'!$D$4*'1. Data'!$CE505)+'2. Monitor Criteria'!$D$6,IF('1. Data'!$BW505=5,($Q505*'2. Monitor Criteria'!$C$4)+('2. Monitor Criteria'!$D$4*'1. Data'!$CE505)+'2. Monitor Criteria'!$F$6,($Q505*'2. Monitor Criteria'!$C$4)+('2. Monitor Criteria'!$D$4*'1. Data'!$CE505)+'2. Monitor Criteria'!$E$6)))</f>
        <v>46.64837</v>
      </c>
      <c r="CH505" s="51">
        <f>CD505-('2. Monitor Criteria'!$D$4*CE505)</f>
        <v>44.145959999999988</v>
      </c>
      <c r="CI505" s="49">
        <f>IF($BY505=0,CH505,IF($BY505=1,CH505-('2. Monitor Criteria'!$B$10*'1. Data'!CG505),CH505-('2. Monitor Criteria'!$C$10*'1. Data'!CG505)))</f>
        <v>44.145959999999988</v>
      </c>
      <c r="CJ505" s="51">
        <f>IF($CA505=TRUE,CI505-(CG505*'2. Monitor Criteria'!$E$10),CI505)</f>
        <v>44.145959999999988</v>
      </c>
      <c r="CK505" s="51">
        <f>IF($BZ505=TRUE,CJ505-('1. Data'!CG505*'2. Monitor Criteria'!$D$10),CJ505)</f>
        <v>44.145959999999988</v>
      </c>
    </row>
    <row r="506" spans="1:89" s="39" customFormat="1" ht="15.75" customHeight="1" x14ac:dyDescent="0.2">
      <c r="A506" s="39">
        <v>722</v>
      </c>
      <c r="B506" s="46" t="s">
        <v>878</v>
      </c>
      <c r="C506" s="46" t="s">
        <v>902</v>
      </c>
      <c r="D506" s="47">
        <v>41820</v>
      </c>
      <c r="E506" s="46" t="s">
        <v>74</v>
      </c>
      <c r="F506" s="46" t="s">
        <v>103</v>
      </c>
      <c r="G506" s="46" t="s">
        <v>1307</v>
      </c>
      <c r="H506" s="46" t="s">
        <v>75</v>
      </c>
      <c r="I506" s="46" t="s">
        <v>88</v>
      </c>
      <c r="J506" s="46" t="s">
        <v>103</v>
      </c>
      <c r="K506" s="46" t="s">
        <v>77</v>
      </c>
      <c r="L506" s="46" t="s">
        <v>103</v>
      </c>
      <c r="M506" s="48">
        <v>1000</v>
      </c>
      <c r="N506" s="48">
        <v>11.8</v>
      </c>
      <c r="O506" s="48">
        <v>20.9</v>
      </c>
      <c r="P506" s="48">
        <v>24</v>
      </c>
      <c r="Q506" s="48">
        <v>246.17</v>
      </c>
      <c r="R506" s="48">
        <v>1.78</v>
      </c>
      <c r="S506" s="48">
        <v>1080</v>
      </c>
      <c r="T506" s="48">
        <v>1920</v>
      </c>
      <c r="U506" s="48">
        <v>2.1</v>
      </c>
      <c r="V506" s="48">
        <v>8423</v>
      </c>
      <c r="W506" s="48">
        <v>60</v>
      </c>
      <c r="X506" s="48">
        <v>32.799999999999997</v>
      </c>
      <c r="Y506" s="46" t="s">
        <v>83</v>
      </c>
      <c r="Z506" s="46" t="s">
        <v>83</v>
      </c>
      <c r="AA506" s="46"/>
      <c r="AB506" s="46"/>
      <c r="AC506" s="46" t="s">
        <v>81</v>
      </c>
      <c r="AD506" s="46" t="s">
        <v>80</v>
      </c>
      <c r="AE506" s="46" t="s">
        <v>93</v>
      </c>
      <c r="AF506" s="46" t="s">
        <v>103</v>
      </c>
      <c r="AG506" s="46" t="s">
        <v>83</v>
      </c>
      <c r="AH506" s="46" t="s">
        <v>103</v>
      </c>
      <c r="AI506" s="46" t="s">
        <v>83</v>
      </c>
      <c r="AJ506" s="46" t="s">
        <v>83</v>
      </c>
      <c r="AK506" s="46" t="s">
        <v>94</v>
      </c>
      <c r="AL506" s="46" t="s">
        <v>103</v>
      </c>
      <c r="AM506" s="46" t="s">
        <v>83</v>
      </c>
      <c r="AN506" s="46" t="s">
        <v>83</v>
      </c>
      <c r="AO506" s="46" t="s">
        <v>83</v>
      </c>
      <c r="AP506" s="46" t="s">
        <v>91</v>
      </c>
      <c r="AQ506" s="46" t="s">
        <v>103</v>
      </c>
      <c r="AR506" s="46" t="s">
        <v>81</v>
      </c>
      <c r="AS506" s="46" t="s">
        <v>86</v>
      </c>
      <c r="AT506" s="46" t="s">
        <v>103</v>
      </c>
      <c r="AU506" s="48">
        <v>1</v>
      </c>
      <c r="AV506" s="46" t="s">
        <v>81</v>
      </c>
      <c r="AW506" s="46" t="s">
        <v>81</v>
      </c>
      <c r="AX506" s="48">
        <v>250</v>
      </c>
      <c r="AY506" s="48">
        <v>289.3</v>
      </c>
      <c r="AZ506" s="48">
        <v>235.7</v>
      </c>
      <c r="BA506" s="48">
        <v>200</v>
      </c>
      <c r="BB506" s="46"/>
      <c r="BC506" s="46"/>
      <c r="BD506" s="48">
        <v>16.71</v>
      </c>
      <c r="BE506" s="46"/>
      <c r="BF506" s="48">
        <v>0.3</v>
      </c>
      <c r="BG506" s="46"/>
      <c r="BH506" s="46"/>
      <c r="BI506" s="48">
        <v>0.22</v>
      </c>
      <c r="BJ506" s="48">
        <v>52.93</v>
      </c>
      <c r="BK506" s="48">
        <v>52.93</v>
      </c>
      <c r="BL506" s="48">
        <v>54.9</v>
      </c>
      <c r="BM506" s="46"/>
      <c r="BN506" s="46"/>
      <c r="BO506" s="48">
        <v>0.24</v>
      </c>
      <c r="BP506" s="48">
        <v>0.32</v>
      </c>
      <c r="BQ506" s="46"/>
      <c r="BR506" s="48">
        <v>16.899999999999999</v>
      </c>
      <c r="BS506" s="48">
        <v>53.63</v>
      </c>
      <c r="BT506" s="46"/>
      <c r="BU506" s="48">
        <v>0</v>
      </c>
      <c r="BV506" s="39">
        <v>722</v>
      </c>
      <c r="BW506" s="39">
        <f t="shared" si="42"/>
        <v>3</v>
      </c>
      <c r="BX506" s="39">
        <f>IF(COUNTIF($C$2:C506,C506)=1,1,0)</f>
        <v>1</v>
      </c>
      <c r="BY506" s="39">
        <f t="shared" si="43"/>
        <v>0</v>
      </c>
      <c r="BZ506" s="39" t="b">
        <f t="shared" si="44"/>
        <v>0</v>
      </c>
      <c r="CA506" s="39" t="b">
        <f t="array" ref="CA506">ISNUMBER(SEARCH("Touch Screen",$AI506))</f>
        <v>0</v>
      </c>
      <c r="CB506" s="39" t="b">
        <f t="array" ref="CB506">ISNUMBER(SEARCH("Occupancy Sensor",$AI506))</f>
        <v>0</v>
      </c>
      <c r="CC506" s="39" t="b">
        <f t="array" ref="CC506">ISNUMBER(SEARCH("Full Network Connectivity",$AI506))</f>
        <v>0</v>
      </c>
      <c r="CD506" s="49">
        <f t="shared" si="45"/>
        <v>52.94106</v>
      </c>
      <c r="CE506" s="50">
        <f t="shared" si="47"/>
        <v>2.1</v>
      </c>
      <c r="CF506" s="39">
        <f t="shared" si="46"/>
        <v>3</v>
      </c>
      <c r="CG506" s="49">
        <f>IF($BW506=1,($Q506*'2. Monitor Criteria'!$C$4)+('2. Monitor Criteria'!$D$4*'1. Data'!$CE506)+'2. Monitor Criteria'!$C$6,IF('1. Data'!$BW506=2,($Q506*'2. Monitor Criteria'!$C$4)+('2. Monitor Criteria'!$D$4*'1. Data'!$CE506)+'2. Monitor Criteria'!$D$6,IF('1. Data'!$BW506=5,($Q506*'2. Monitor Criteria'!$C$4)+('2. Monitor Criteria'!$D$4*'1. Data'!$CE506)+'2. Monitor Criteria'!$F$6,($Q506*'2. Monitor Criteria'!$C$4)+('2. Monitor Criteria'!$D$4*'1. Data'!$CE506)+'2. Monitor Criteria'!$E$6)))</f>
        <v>47.137910000000005</v>
      </c>
      <c r="CH506" s="51">
        <f>CD506-('2. Monitor Criteria'!$D$4*CE506)</f>
        <v>44.562060000000002</v>
      </c>
      <c r="CI506" s="49">
        <f>IF($BY506=0,CH506,IF($BY506=1,CH506-('2. Monitor Criteria'!$B$10*'1. Data'!CG506),CH506-('2. Monitor Criteria'!$C$10*'1. Data'!CG506)))</f>
        <v>44.562060000000002</v>
      </c>
      <c r="CJ506" s="51">
        <f>IF($CA506=TRUE,CI506-(CG506*'2. Monitor Criteria'!$E$10),CI506)</f>
        <v>44.562060000000002</v>
      </c>
      <c r="CK506" s="51">
        <f>IF($BZ506=TRUE,CJ506-('1. Data'!CG506*'2. Monitor Criteria'!$D$10),CJ506)</f>
        <v>44.562060000000002</v>
      </c>
    </row>
    <row r="507" spans="1:89" s="39" customFormat="1" ht="15.75" customHeight="1" x14ac:dyDescent="0.2">
      <c r="A507" s="39">
        <v>723</v>
      </c>
      <c r="B507" s="46" t="s">
        <v>878</v>
      </c>
      <c r="C507" s="46" t="s">
        <v>903</v>
      </c>
      <c r="D507" s="47">
        <v>42533</v>
      </c>
      <c r="E507" s="46" t="s">
        <v>602</v>
      </c>
      <c r="F507" s="46"/>
      <c r="G507" s="46" t="s">
        <v>1307</v>
      </c>
      <c r="H507" s="46" t="s">
        <v>75</v>
      </c>
      <c r="I507" s="46" t="s">
        <v>88</v>
      </c>
      <c r="J507" s="46"/>
      <c r="K507" s="46" t="s">
        <v>77</v>
      </c>
      <c r="L507" s="46"/>
      <c r="M507" s="48">
        <v>1000</v>
      </c>
      <c r="N507" s="48">
        <v>12.8</v>
      </c>
      <c r="O507" s="48">
        <v>20.399999999999999</v>
      </c>
      <c r="P507" s="48">
        <v>24</v>
      </c>
      <c r="Q507" s="48">
        <v>258.88</v>
      </c>
      <c r="R507" s="48">
        <v>1.6</v>
      </c>
      <c r="S507" s="48">
        <v>1200</v>
      </c>
      <c r="T507" s="48">
        <v>1920</v>
      </c>
      <c r="U507" s="48">
        <v>2.2999999999999998</v>
      </c>
      <c r="V507" s="48">
        <v>188</v>
      </c>
      <c r="W507" s="48">
        <v>60</v>
      </c>
      <c r="X507" s="48">
        <v>0.7</v>
      </c>
      <c r="Y507" s="46" t="s">
        <v>904</v>
      </c>
      <c r="Z507" s="46" t="s">
        <v>83</v>
      </c>
      <c r="AA507" s="46"/>
      <c r="AB507" s="46"/>
      <c r="AC507" s="46" t="s">
        <v>81</v>
      </c>
      <c r="AD507" s="46" t="s">
        <v>81</v>
      </c>
      <c r="AE507" s="46" t="s">
        <v>210</v>
      </c>
      <c r="AF507" s="46"/>
      <c r="AG507" s="46" t="s">
        <v>83</v>
      </c>
      <c r="AH507" s="46"/>
      <c r="AI507" s="46" t="s">
        <v>83</v>
      </c>
      <c r="AJ507" s="46" t="s">
        <v>83</v>
      </c>
      <c r="AK507" s="46" t="s">
        <v>84</v>
      </c>
      <c r="AL507" s="46"/>
      <c r="AM507" s="46" t="s">
        <v>83</v>
      </c>
      <c r="AN507" s="46" t="s">
        <v>83</v>
      </c>
      <c r="AO507" s="46" t="s">
        <v>83</v>
      </c>
      <c r="AP507" s="46" t="s">
        <v>91</v>
      </c>
      <c r="AQ507" s="46"/>
      <c r="AR507" s="46" t="s">
        <v>81</v>
      </c>
      <c r="AS507" s="46" t="s">
        <v>86</v>
      </c>
      <c r="AT507" s="46"/>
      <c r="AU507" s="48">
        <v>0</v>
      </c>
      <c r="AV507" s="46" t="s">
        <v>81</v>
      </c>
      <c r="AW507" s="46" t="s">
        <v>81</v>
      </c>
      <c r="AX507" s="48">
        <v>243.5</v>
      </c>
      <c r="AY507" s="48">
        <v>288.89999999999998</v>
      </c>
      <c r="AZ507" s="48">
        <v>243.5</v>
      </c>
      <c r="BA507" s="48">
        <v>200.1</v>
      </c>
      <c r="BB507" s="46"/>
      <c r="BC507" s="46"/>
      <c r="BD507" s="48">
        <v>15.99</v>
      </c>
      <c r="BE507" s="46"/>
      <c r="BF507" s="48">
        <v>0.18</v>
      </c>
      <c r="BG507" s="48">
        <v>0.16</v>
      </c>
      <c r="BH507" s="48">
        <v>0.5</v>
      </c>
      <c r="BI507" s="48">
        <v>0.16</v>
      </c>
      <c r="BJ507" s="48">
        <v>50.03</v>
      </c>
      <c r="BK507" s="48">
        <v>50.03</v>
      </c>
      <c r="BL507" s="48">
        <v>58.9</v>
      </c>
      <c r="BM507" s="46"/>
      <c r="BN507" s="46"/>
      <c r="BO507" s="48">
        <v>0.25</v>
      </c>
      <c r="BP507" s="48">
        <v>0.27</v>
      </c>
      <c r="BQ507" s="48">
        <v>0.25</v>
      </c>
      <c r="BR507" s="48">
        <v>16.48</v>
      </c>
      <c r="BS507" s="48">
        <v>52.05</v>
      </c>
      <c r="BT507" s="46"/>
      <c r="BU507" s="48">
        <v>1</v>
      </c>
      <c r="BV507" s="39">
        <v>723</v>
      </c>
      <c r="BW507" s="39">
        <f t="shared" si="42"/>
        <v>3</v>
      </c>
      <c r="BX507" s="39">
        <f>IF(COUNTIF($C$2:C507,C507)=1,1,0)</f>
        <v>1</v>
      </c>
      <c r="BY507" s="39">
        <f t="shared" si="43"/>
        <v>0</v>
      </c>
      <c r="BZ507" s="39" t="b">
        <f t="shared" si="44"/>
        <v>0</v>
      </c>
      <c r="CA507" s="39" t="b">
        <f t="array" ref="CA507">ISNUMBER(SEARCH("Touch Screen",$AI507))</f>
        <v>0</v>
      </c>
      <c r="CB507" s="39" t="b">
        <f t="array" ref="CB507">ISNUMBER(SEARCH("Occupancy Sensor",$AI507))</f>
        <v>0</v>
      </c>
      <c r="CC507" s="39" t="b">
        <f t="array" ref="CC507">ISNUMBER(SEARCH("Full Network Connectivity",$AI507))</f>
        <v>0</v>
      </c>
      <c r="CD507" s="49">
        <f t="shared" si="45"/>
        <v>50.050259999999994</v>
      </c>
      <c r="CE507" s="50">
        <f t="shared" si="47"/>
        <v>2.2999999999999998</v>
      </c>
      <c r="CF507" s="39">
        <f t="shared" si="46"/>
        <v>3</v>
      </c>
      <c r="CG507" s="49">
        <f>IF($BW507=1,($Q507*'2. Monitor Criteria'!$C$4)+('2. Monitor Criteria'!$D$4*'1. Data'!$CE507)+'2. Monitor Criteria'!$C$6,IF('1. Data'!$BW507=2,($Q507*'2. Monitor Criteria'!$C$4)+('2. Monitor Criteria'!$D$4*'1. Data'!$CE507)+'2. Monitor Criteria'!$D$6,IF('1. Data'!$BW507=5,($Q507*'2. Monitor Criteria'!$C$4)+('2. Monitor Criteria'!$D$4*'1. Data'!$CE507)+'2. Monitor Criteria'!$F$6,($Q507*'2. Monitor Criteria'!$C$4)+('2. Monitor Criteria'!$D$4*'1. Data'!$CE507)+'2. Monitor Criteria'!$E$6)))</f>
        <v>49.49924</v>
      </c>
      <c r="CH507" s="51">
        <f>CD507-('2. Monitor Criteria'!$D$4*CE507)</f>
        <v>40.873259999999995</v>
      </c>
      <c r="CI507" s="49">
        <f>IF($BY507=0,CH507,IF($BY507=1,CH507-('2. Monitor Criteria'!$B$10*'1. Data'!CG507),CH507-('2. Monitor Criteria'!$C$10*'1. Data'!CG507)))</f>
        <v>40.873259999999995</v>
      </c>
      <c r="CJ507" s="51">
        <f>IF($CA507=TRUE,CI507-(CG507*'2. Monitor Criteria'!$E$10),CI507)</f>
        <v>40.873259999999995</v>
      </c>
      <c r="CK507" s="51">
        <f>IF($BZ507=TRUE,CJ507-('1. Data'!CG507*'2. Monitor Criteria'!$D$10),CJ507)</f>
        <v>40.873259999999995</v>
      </c>
    </row>
    <row r="508" spans="1:89" s="39" customFormat="1" ht="15.75" customHeight="1" x14ac:dyDescent="0.2">
      <c r="A508" s="39">
        <v>724</v>
      </c>
      <c r="B508" s="46" t="s">
        <v>878</v>
      </c>
      <c r="C508" s="46" t="s">
        <v>905</v>
      </c>
      <c r="D508" s="47">
        <v>41308</v>
      </c>
      <c r="E508" s="46" t="s">
        <v>74</v>
      </c>
      <c r="F508" s="46" t="s">
        <v>103</v>
      </c>
      <c r="G508" s="46" t="s">
        <v>1307</v>
      </c>
      <c r="H508" s="46" t="s">
        <v>75</v>
      </c>
      <c r="I508" s="46" t="s">
        <v>76</v>
      </c>
      <c r="J508" s="46" t="s">
        <v>103</v>
      </c>
      <c r="K508" s="46" t="s">
        <v>77</v>
      </c>
      <c r="L508" s="46" t="s">
        <v>103</v>
      </c>
      <c r="M508" s="48">
        <v>1000</v>
      </c>
      <c r="N508" s="48">
        <v>13.2</v>
      </c>
      <c r="O508" s="48">
        <v>23.6</v>
      </c>
      <c r="P508" s="48">
        <v>27</v>
      </c>
      <c r="Q508" s="48">
        <v>311.7</v>
      </c>
      <c r="R508" s="48">
        <v>1.78</v>
      </c>
      <c r="S508" s="48">
        <v>1080</v>
      </c>
      <c r="T508" s="48">
        <v>1920</v>
      </c>
      <c r="U508" s="48">
        <v>2.1</v>
      </c>
      <c r="V508" s="48">
        <v>6657</v>
      </c>
      <c r="W508" s="48">
        <v>60</v>
      </c>
      <c r="X508" s="48">
        <v>33.200000000000003</v>
      </c>
      <c r="Y508" s="46" t="s">
        <v>114</v>
      </c>
      <c r="Z508" s="46" t="s">
        <v>83</v>
      </c>
      <c r="AA508" s="46"/>
      <c r="AB508" s="46"/>
      <c r="AC508" s="46" t="s">
        <v>81</v>
      </c>
      <c r="AD508" s="46" t="s">
        <v>80</v>
      </c>
      <c r="AE508" s="46" t="s">
        <v>237</v>
      </c>
      <c r="AF508" s="46" t="s">
        <v>103</v>
      </c>
      <c r="AG508" s="46" t="s">
        <v>99</v>
      </c>
      <c r="AH508" s="46" t="s">
        <v>103</v>
      </c>
      <c r="AI508" s="46" t="s">
        <v>99</v>
      </c>
      <c r="AJ508" s="46" t="s">
        <v>83</v>
      </c>
      <c r="AK508" s="46" t="s">
        <v>84</v>
      </c>
      <c r="AL508" s="46" t="s">
        <v>103</v>
      </c>
      <c r="AM508" s="46" t="s">
        <v>83</v>
      </c>
      <c r="AN508" s="46" t="s">
        <v>83</v>
      </c>
      <c r="AO508" s="46" t="s">
        <v>83</v>
      </c>
      <c r="AP508" s="46" t="s">
        <v>91</v>
      </c>
      <c r="AQ508" s="46" t="s">
        <v>103</v>
      </c>
      <c r="AR508" s="46" t="s">
        <v>81</v>
      </c>
      <c r="AS508" s="46" t="s">
        <v>86</v>
      </c>
      <c r="AT508" s="46" t="s">
        <v>103</v>
      </c>
      <c r="AU508" s="48">
        <v>1</v>
      </c>
      <c r="AV508" s="46" t="s">
        <v>81</v>
      </c>
      <c r="AW508" s="46" t="s">
        <v>81</v>
      </c>
      <c r="AX508" s="48">
        <v>400</v>
      </c>
      <c r="AY508" s="48">
        <v>399</v>
      </c>
      <c r="AZ508" s="48">
        <v>311</v>
      </c>
      <c r="BA508" s="48">
        <v>200</v>
      </c>
      <c r="BB508" s="46"/>
      <c r="BC508" s="46"/>
      <c r="BD508" s="48">
        <v>14.32</v>
      </c>
      <c r="BE508" s="46"/>
      <c r="BF508" s="48">
        <v>0.48</v>
      </c>
      <c r="BG508" s="46"/>
      <c r="BH508" s="46"/>
      <c r="BI508" s="48">
        <v>0.28000000000000003</v>
      </c>
      <c r="BJ508" s="48">
        <v>46.63</v>
      </c>
      <c r="BK508" s="48">
        <v>46.63</v>
      </c>
      <c r="BL508" s="48">
        <v>64</v>
      </c>
      <c r="BM508" s="46"/>
      <c r="BN508" s="46"/>
      <c r="BO508" s="48">
        <v>0.32</v>
      </c>
      <c r="BP508" s="48">
        <v>0.53</v>
      </c>
      <c r="BQ508" s="46"/>
      <c r="BR508" s="48">
        <v>14.57</v>
      </c>
      <c r="BS508" s="48">
        <v>47.71</v>
      </c>
      <c r="BT508" s="46"/>
      <c r="BU508" s="48">
        <v>0</v>
      </c>
      <c r="BV508" s="39">
        <v>724</v>
      </c>
      <c r="BW508" s="39">
        <f t="shared" si="42"/>
        <v>4</v>
      </c>
      <c r="BX508" s="39">
        <f>IF(COUNTIF($C$2:C508,C508)=1,1,0)</f>
        <v>1</v>
      </c>
      <c r="BY508" s="39">
        <f t="shared" si="43"/>
        <v>0</v>
      </c>
      <c r="BZ508" s="39" t="b">
        <f t="shared" si="44"/>
        <v>0</v>
      </c>
      <c r="CA508" s="39" t="b">
        <f t="array" ref="CA508">ISNUMBER(SEARCH("Touch Screen",$AI508))</f>
        <v>0</v>
      </c>
      <c r="CB508" s="39" t="b">
        <f t="array" ref="CB508">ISNUMBER(SEARCH("Occupancy Sensor",$AI508))</f>
        <v>0</v>
      </c>
      <c r="CC508" s="39" t="b">
        <f t="array" ref="CC508">ISNUMBER(SEARCH("Full Network Connectivity",$AI508))</f>
        <v>0</v>
      </c>
      <c r="CD508" s="49">
        <f t="shared" si="45"/>
        <v>46.638239999999996</v>
      </c>
      <c r="CE508" s="50">
        <f t="shared" si="47"/>
        <v>2.1</v>
      </c>
      <c r="CF508" s="39">
        <f t="shared" si="46"/>
        <v>4</v>
      </c>
      <c r="CG508" s="49">
        <f>IF($BW508=1,($Q508*'2. Monitor Criteria'!$C$4)+('2. Monitor Criteria'!$D$4*'1. Data'!$CE508)+'2. Monitor Criteria'!$C$6,IF('1. Data'!$BW508=2,($Q508*'2. Monitor Criteria'!$C$4)+('2. Monitor Criteria'!$D$4*'1. Data'!$CE508)+'2. Monitor Criteria'!$D$6,IF('1. Data'!$BW508=5,($Q508*'2. Monitor Criteria'!$C$4)+('2. Monitor Criteria'!$D$4*'1. Data'!$CE508)+'2. Monitor Criteria'!$F$6,($Q508*'2. Monitor Criteria'!$C$4)+('2. Monitor Criteria'!$D$4*'1. Data'!$CE508)+'2. Monitor Criteria'!$E$6)))</f>
        <v>55.198099999999997</v>
      </c>
      <c r="CH508" s="51">
        <f>CD508-('2. Monitor Criteria'!$D$4*CE508)</f>
        <v>38.259239999999991</v>
      </c>
      <c r="CI508" s="49">
        <f>IF($BY508=0,CH508,IF($BY508=1,CH508-('2. Monitor Criteria'!$B$10*'1. Data'!CG508),CH508-('2. Monitor Criteria'!$C$10*'1. Data'!CG508)))</f>
        <v>38.259239999999991</v>
      </c>
      <c r="CJ508" s="51">
        <f>IF($CA508=TRUE,CI508-(CG508*'2. Monitor Criteria'!$E$10),CI508)</f>
        <v>38.259239999999991</v>
      </c>
      <c r="CK508" s="51">
        <f>IF($BZ508=TRUE,CJ508-('1. Data'!CG508*'2. Monitor Criteria'!$D$10),CJ508)</f>
        <v>38.259239999999991</v>
      </c>
    </row>
    <row r="509" spans="1:89" s="39" customFormat="1" ht="15.75" customHeight="1" x14ac:dyDescent="0.2">
      <c r="A509" s="39">
        <v>726</v>
      </c>
      <c r="B509" s="46" t="s">
        <v>878</v>
      </c>
      <c r="C509" s="46" t="s">
        <v>1194</v>
      </c>
      <c r="D509" s="47">
        <v>42901</v>
      </c>
      <c r="E509" s="46" t="s">
        <v>74</v>
      </c>
      <c r="F509" s="46" t="s">
        <v>103</v>
      </c>
      <c r="G509" s="46" t="s">
        <v>1307</v>
      </c>
      <c r="H509" s="46" t="s">
        <v>75</v>
      </c>
      <c r="I509" s="46" t="s">
        <v>85</v>
      </c>
      <c r="J509" s="46" t="s">
        <v>119</v>
      </c>
      <c r="K509" s="46" t="s">
        <v>77</v>
      </c>
      <c r="L509" s="46" t="s">
        <v>103</v>
      </c>
      <c r="M509" s="48">
        <v>1000</v>
      </c>
      <c r="N509" s="48">
        <v>10.5</v>
      </c>
      <c r="O509" s="48">
        <v>18.7</v>
      </c>
      <c r="P509" s="48">
        <v>21.5</v>
      </c>
      <c r="Q509" s="48">
        <v>197.6</v>
      </c>
      <c r="R509" s="48">
        <v>1.78</v>
      </c>
      <c r="S509" s="48">
        <v>1080</v>
      </c>
      <c r="T509" s="48">
        <v>1920</v>
      </c>
      <c r="U509" s="48">
        <v>2.1</v>
      </c>
      <c r="V509" s="48">
        <v>10494</v>
      </c>
      <c r="W509" s="48">
        <v>60</v>
      </c>
      <c r="X509" s="48">
        <v>33</v>
      </c>
      <c r="Y509" s="46" t="s">
        <v>78</v>
      </c>
      <c r="Z509" s="46" t="s">
        <v>83</v>
      </c>
      <c r="AA509" s="46"/>
      <c r="AB509" s="46"/>
      <c r="AC509" s="46" t="s">
        <v>81</v>
      </c>
      <c r="AD509" s="46" t="s">
        <v>80</v>
      </c>
      <c r="AE509" s="46" t="s">
        <v>398</v>
      </c>
      <c r="AF509" s="46" t="s">
        <v>886</v>
      </c>
      <c r="AG509" s="46" t="s">
        <v>99</v>
      </c>
      <c r="AH509" s="46" t="s">
        <v>103</v>
      </c>
      <c r="AI509" s="46" t="s">
        <v>99</v>
      </c>
      <c r="AJ509" s="46" t="s">
        <v>83</v>
      </c>
      <c r="AK509" s="46" t="s">
        <v>85</v>
      </c>
      <c r="AL509" s="46" t="s">
        <v>886</v>
      </c>
      <c r="AM509" s="46" t="s">
        <v>83</v>
      </c>
      <c r="AN509" s="46" t="s">
        <v>83</v>
      </c>
      <c r="AO509" s="46" t="s">
        <v>83</v>
      </c>
      <c r="AP509" s="46" t="s">
        <v>91</v>
      </c>
      <c r="AQ509" s="46" t="s">
        <v>103</v>
      </c>
      <c r="AR509" s="46" t="s">
        <v>81</v>
      </c>
      <c r="AS509" s="46" t="s">
        <v>86</v>
      </c>
      <c r="AT509" s="46" t="s">
        <v>103</v>
      </c>
      <c r="AU509" s="48">
        <v>1</v>
      </c>
      <c r="AV509" s="46" t="s">
        <v>81</v>
      </c>
      <c r="AW509" s="46" t="s">
        <v>81</v>
      </c>
      <c r="AX509" s="48">
        <v>250</v>
      </c>
      <c r="AY509" s="48">
        <v>243.6</v>
      </c>
      <c r="AZ509" s="48">
        <v>208.6</v>
      </c>
      <c r="BA509" s="48">
        <v>200</v>
      </c>
      <c r="BB509" s="46"/>
      <c r="BC509" s="46"/>
      <c r="BD509" s="48">
        <v>14.96</v>
      </c>
      <c r="BE509" s="46"/>
      <c r="BF509" s="48">
        <v>0.2</v>
      </c>
      <c r="BG509" s="46"/>
      <c r="BH509" s="46"/>
      <c r="BI509" s="48">
        <v>0.18</v>
      </c>
      <c r="BJ509" s="48">
        <v>47</v>
      </c>
      <c r="BK509" s="48">
        <v>47</v>
      </c>
      <c r="BL509" s="48">
        <v>50.6</v>
      </c>
      <c r="BM509" s="46"/>
      <c r="BN509" s="46"/>
      <c r="BO509" s="48">
        <v>0.2</v>
      </c>
      <c r="BP509" s="48">
        <v>0.22</v>
      </c>
      <c r="BQ509" s="46"/>
      <c r="BR509" s="48">
        <v>15.12</v>
      </c>
      <c r="BS509" s="48">
        <v>47.61</v>
      </c>
      <c r="BT509" s="46"/>
      <c r="BU509" s="48">
        <v>0</v>
      </c>
      <c r="BV509" s="39">
        <v>726</v>
      </c>
      <c r="BW509" s="39">
        <f t="shared" si="42"/>
        <v>2</v>
      </c>
      <c r="BX509" s="39">
        <f>IF(COUNTIF($C$2:C509,C509)=1,1,0)</f>
        <v>1</v>
      </c>
      <c r="BY509" s="39">
        <f t="shared" si="43"/>
        <v>0</v>
      </c>
      <c r="BZ509" s="39" t="b">
        <f t="shared" si="44"/>
        <v>0</v>
      </c>
      <c r="CA509" s="39" t="b">
        <f t="array" ref="CA509">ISNUMBER(SEARCH("Touch Screen",$AI509))</f>
        <v>0</v>
      </c>
      <c r="CB509" s="39" t="b">
        <f t="array" ref="CB509">ISNUMBER(SEARCH("Occupancy Sensor",$AI509))</f>
        <v>0</v>
      </c>
      <c r="CC509" s="39" t="b">
        <f t="array" ref="CC509">ISNUMBER(SEARCH("Full Network Connectivity",$AI509))</f>
        <v>0</v>
      </c>
      <c r="CD509" s="49">
        <f t="shared" si="45"/>
        <v>47.006159999999994</v>
      </c>
      <c r="CE509" s="50">
        <f t="shared" si="47"/>
        <v>2.1</v>
      </c>
      <c r="CF509" s="39">
        <f t="shared" si="46"/>
        <v>2</v>
      </c>
      <c r="CG509" s="49">
        <f>IF($BW509=1,($Q509*'2. Monitor Criteria'!$C$4)+('2. Monitor Criteria'!$D$4*'1. Data'!$CE509)+'2. Monitor Criteria'!$C$6,IF('1. Data'!$BW509=2,($Q509*'2. Monitor Criteria'!$C$4)+('2. Monitor Criteria'!$D$4*'1. Data'!$CE509)+'2. Monitor Criteria'!$D$6,IF('1. Data'!$BW509=5,($Q509*'2. Monitor Criteria'!$C$4)+('2. Monitor Criteria'!$D$4*'1. Data'!$CE509)+'2. Monitor Criteria'!$F$6,($Q509*'2. Monitor Criteria'!$C$4)+('2. Monitor Criteria'!$D$4*'1. Data'!$CE509)+'2. Monitor Criteria'!$E$6)))</f>
        <v>42.693800000000003</v>
      </c>
      <c r="CH509" s="51">
        <f>CD509-('2. Monitor Criteria'!$D$4*CE509)</f>
        <v>38.627159999999989</v>
      </c>
      <c r="CI509" s="49">
        <f>IF($BY509=0,CH509,IF($BY509=1,CH509-('2. Monitor Criteria'!$B$10*'1. Data'!CG509),CH509-('2. Monitor Criteria'!$C$10*'1. Data'!CG509)))</f>
        <v>38.627159999999989</v>
      </c>
      <c r="CJ509" s="51">
        <f>IF($CA509=TRUE,CI509-(CG509*'2. Monitor Criteria'!$E$10),CI509)</f>
        <v>38.627159999999989</v>
      </c>
      <c r="CK509" s="51">
        <f>IF($BZ509=TRUE,CJ509-('1. Data'!CG509*'2. Monitor Criteria'!$D$10),CJ509)</f>
        <v>38.627159999999989</v>
      </c>
    </row>
    <row r="510" spans="1:89" s="39" customFormat="1" ht="15.75" customHeight="1" x14ac:dyDescent="0.2">
      <c r="A510" s="39">
        <v>727</v>
      </c>
      <c r="B510" s="46" t="s">
        <v>878</v>
      </c>
      <c r="C510" s="46" t="s">
        <v>907</v>
      </c>
      <c r="D510" s="47">
        <v>42644</v>
      </c>
      <c r="E510" s="46" t="s">
        <v>74</v>
      </c>
      <c r="F510" s="46" t="s">
        <v>103</v>
      </c>
      <c r="G510" s="46" t="s">
        <v>1307</v>
      </c>
      <c r="H510" s="46" t="s">
        <v>75</v>
      </c>
      <c r="I510" s="46" t="s">
        <v>76</v>
      </c>
      <c r="J510" s="46" t="s">
        <v>103</v>
      </c>
      <c r="K510" s="46" t="s">
        <v>77</v>
      </c>
      <c r="L510" s="46" t="s">
        <v>103</v>
      </c>
      <c r="M510" s="48">
        <v>1000</v>
      </c>
      <c r="N510" s="48">
        <v>11.7</v>
      </c>
      <c r="O510" s="48">
        <v>20.7</v>
      </c>
      <c r="P510" s="48">
        <v>23.8</v>
      </c>
      <c r="Q510" s="48">
        <v>242.18</v>
      </c>
      <c r="R510" s="48">
        <v>1.78</v>
      </c>
      <c r="S510" s="48">
        <v>1080</v>
      </c>
      <c r="T510" s="48">
        <v>1920</v>
      </c>
      <c r="U510" s="48">
        <v>2.1</v>
      </c>
      <c r="V510" s="48">
        <v>8562</v>
      </c>
      <c r="W510" s="48">
        <v>60</v>
      </c>
      <c r="X510" s="48">
        <v>32.1</v>
      </c>
      <c r="Y510" s="46" t="s">
        <v>78</v>
      </c>
      <c r="Z510" s="46" t="s">
        <v>83</v>
      </c>
      <c r="AA510" s="46"/>
      <c r="AB510" s="46"/>
      <c r="AC510" s="46" t="s">
        <v>81</v>
      </c>
      <c r="AD510" s="46" t="s">
        <v>80</v>
      </c>
      <c r="AE510" s="46" t="s">
        <v>622</v>
      </c>
      <c r="AF510" s="46" t="s">
        <v>886</v>
      </c>
      <c r="AG510" s="46" t="s">
        <v>99</v>
      </c>
      <c r="AH510" s="46" t="s">
        <v>103</v>
      </c>
      <c r="AI510" s="46" t="s">
        <v>99</v>
      </c>
      <c r="AJ510" s="46" t="s">
        <v>83</v>
      </c>
      <c r="AK510" s="46" t="s">
        <v>85</v>
      </c>
      <c r="AL510" s="46" t="s">
        <v>886</v>
      </c>
      <c r="AM510" s="46" t="s">
        <v>83</v>
      </c>
      <c r="AN510" s="46" t="s">
        <v>83</v>
      </c>
      <c r="AO510" s="46" t="s">
        <v>83</v>
      </c>
      <c r="AP510" s="46" t="s">
        <v>91</v>
      </c>
      <c r="AQ510" s="46" t="s">
        <v>103</v>
      </c>
      <c r="AR510" s="46" t="s">
        <v>81</v>
      </c>
      <c r="AS510" s="46" t="s">
        <v>86</v>
      </c>
      <c r="AT510" s="46" t="s">
        <v>103</v>
      </c>
      <c r="AU510" s="48">
        <v>1</v>
      </c>
      <c r="AV510" s="46" t="s">
        <v>81</v>
      </c>
      <c r="AW510" s="46" t="s">
        <v>81</v>
      </c>
      <c r="AX510" s="48">
        <v>250</v>
      </c>
      <c r="AY510" s="48">
        <v>261.89999999999998</v>
      </c>
      <c r="AZ510" s="48">
        <v>216.6</v>
      </c>
      <c r="BA510" s="48">
        <v>200</v>
      </c>
      <c r="BB510" s="46"/>
      <c r="BC510" s="46"/>
      <c r="BD510" s="48">
        <v>15.19</v>
      </c>
      <c r="BE510" s="46"/>
      <c r="BF510" s="48">
        <v>0.21</v>
      </c>
      <c r="BG510" s="46"/>
      <c r="BH510" s="46"/>
      <c r="BI510" s="48">
        <v>0.19</v>
      </c>
      <c r="BJ510" s="48">
        <v>47.76</v>
      </c>
      <c r="BK510" s="48">
        <v>47.76</v>
      </c>
      <c r="BL510" s="48">
        <v>54.1</v>
      </c>
      <c r="BM510" s="46"/>
      <c r="BN510" s="46"/>
      <c r="BO510" s="48">
        <v>0.21</v>
      </c>
      <c r="BP510" s="48">
        <v>0.23</v>
      </c>
      <c r="BQ510" s="46"/>
      <c r="BR510" s="48">
        <v>15.32</v>
      </c>
      <c r="BS510" s="48">
        <v>48.29</v>
      </c>
      <c r="BT510" s="46"/>
      <c r="BU510" s="48">
        <v>0</v>
      </c>
      <c r="BV510" s="39">
        <v>727</v>
      </c>
      <c r="BW510" s="39">
        <f t="shared" si="42"/>
        <v>3</v>
      </c>
      <c r="BX510" s="39">
        <f>IF(COUNTIF($C$2:C510,C510)=1,1,0)</f>
        <v>1</v>
      </c>
      <c r="BY510" s="39">
        <f t="shared" si="43"/>
        <v>0</v>
      </c>
      <c r="BZ510" s="39" t="b">
        <f t="shared" si="44"/>
        <v>0</v>
      </c>
      <c r="CA510" s="39" t="b">
        <f t="array" ref="CA510">ISNUMBER(SEARCH("Touch Screen",$AI510))</f>
        <v>0</v>
      </c>
      <c r="CB510" s="39" t="b">
        <f t="array" ref="CB510">ISNUMBER(SEARCH("Occupancy Sensor",$AI510))</f>
        <v>0</v>
      </c>
      <c r="CC510" s="39" t="b">
        <f t="array" ref="CC510">ISNUMBER(SEARCH("Full Network Connectivity",$AI510))</f>
        <v>0</v>
      </c>
      <c r="CD510" s="49">
        <f t="shared" si="45"/>
        <v>47.76827999999999</v>
      </c>
      <c r="CE510" s="50">
        <f t="shared" si="47"/>
        <v>2.1</v>
      </c>
      <c r="CF510" s="39">
        <f t="shared" si="46"/>
        <v>3</v>
      </c>
      <c r="CG510" s="49">
        <f>IF($BW510=1,($Q510*'2. Monitor Criteria'!$C$4)+('2. Monitor Criteria'!$D$4*'1. Data'!$CE510)+'2. Monitor Criteria'!$C$6,IF('1. Data'!$BW510=2,($Q510*'2. Monitor Criteria'!$C$4)+('2. Monitor Criteria'!$D$4*'1. Data'!$CE510)+'2. Monitor Criteria'!$D$6,IF('1. Data'!$BW510=5,($Q510*'2. Monitor Criteria'!$C$4)+('2. Monitor Criteria'!$D$4*'1. Data'!$CE510)+'2. Monitor Criteria'!$F$6,($Q510*'2. Monitor Criteria'!$C$4)+('2. Monitor Criteria'!$D$4*'1. Data'!$CE510)+'2. Monitor Criteria'!$E$6)))</f>
        <v>46.647140000000007</v>
      </c>
      <c r="CH510" s="51">
        <f>CD510-('2. Monitor Criteria'!$D$4*CE510)</f>
        <v>39.389279999999985</v>
      </c>
      <c r="CI510" s="49">
        <f>IF($BY510=0,CH510,IF($BY510=1,CH510-('2. Monitor Criteria'!$B$10*'1. Data'!CG510),CH510-('2. Monitor Criteria'!$C$10*'1. Data'!CG510)))</f>
        <v>39.389279999999985</v>
      </c>
      <c r="CJ510" s="51">
        <f>IF($CA510=TRUE,CI510-(CG510*'2. Monitor Criteria'!$E$10),CI510)</f>
        <v>39.389279999999985</v>
      </c>
      <c r="CK510" s="51">
        <f>IF($BZ510=TRUE,CJ510-('1. Data'!CG510*'2. Monitor Criteria'!$D$10),CJ510)</f>
        <v>39.389279999999985</v>
      </c>
    </row>
    <row r="511" spans="1:89" s="39" customFormat="1" ht="15.75" customHeight="1" x14ac:dyDescent="0.2">
      <c r="A511" s="39">
        <v>742</v>
      </c>
      <c r="B511" s="46" t="s">
        <v>1157</v>
      </c>
      <c r="C511" s="46" t="s">
        <v>1174</v>
      </c>
      <c r="D511" s="47">
        <v>42891</v>
      </c>
      <c r="E511" s="46" t="s">
        <v>323</v>
      </c>
      <c r="F511" s="46"/>
      <c r="G511" s="46" t="s">
        <v>1309</v>
      </c>
      <c r="H511" s="46" t="s">
        <v>75</v>
      </c>
      <c r="I511" s="46" t="s">
        <v>85</v>
      </c>
      <c r="J511" s="46" t="s">
        <v>119</v>
      </c>
      <c r="K511" s="46" t="s">
        <v>77</v>
      </c>
      <c r="L511" s="46"/>
      <c r="M511" s="48">
        <v>600</v>
      </c>
      <c r="N511" s="48">
        <v>9.3000000000000007</v>
      </c>
      <c r="O511" s="48">
        <v>17.100000000000001</v>
      </c>
      <c r="P511" s="48">
        <v>19.5</v>
      </c>
      <c r="Q511" s="48">
        <v>162.44</v>
      </c>
      <c r="R511" s="48">
        <v>1.78</v>
      </c>
      <c r="S511" s="48">
        <v>768</v>
      </c>
      <c r="T511" s="48">
        <v>1366</v>
      </c>
      <c r="U511" s="48">
        <v>1</v>
      </c>
      <c r="V511" s="48">
        <v>6458</v>
      </c>
      <c r="W511" s="48">
        <v>60</v>
      </c>
      <c r="X511" s="48">
        <v>0.4</v>
      </c>
      <c r="Y511" s="46" t="s">
        <v>83</v>
      </c>
      <c r="Z511" s="46" t="s">
        <v>83</v>
      </c>
      <c r="AA511" s="46"/>
      <c r="AB511" s="46"/>
      <c r="AC511" s="46" t="s">
        <v>81</v>
      </c>
      <c r="AD511" s="46" t="s">
        <v>80</v>
      </c>
      <c r="AE511" s="46" t="s">
        <v>195</v>
      </c>
      <c r="AF511" s="46"/>
      <c r="AG511" s="46" t="s">
        <v>83</v>
      </c>
      <c r="AH511" s="46"/>
      <c r="AI511" s="46" t="s">
        <v>83</v>
      </c>
      <c r="AJ511" s="46" t="s">
        <v>83</v>
      </c>
      <c r="AK511" s="46" t="s">
        <v>195</v>
      </c>
      <c r="AL511" s="46"/>
      <c r="AM511" s="46" t="s">
        <v>83</v>
      </c>
      <c r="AN511" s="46" t="s">
        <v>83</v>
      </c>
      <c r="AO511" s="46" t="s">
        <v>83</v>
      </c>
      <c r="AP511" s="46" t="s">
        <v>91</v>
      </c>
      <c r="AQ511" s="46"/>
      <c r="AR511" s="46" t="s">
        <v>81</v>
      </c>
      <c r="AS511" s="46" t="s">
        <v>86</v>
      </c>
      <c r="AT511" s="46"/>
      <c r="AU511" s="48">
        <v>1</v>
      </c>
      <c r="AV511" s="46" t="s">
        <v>81</v>
      </c>
      <c r="AW511" s="46" t="s">
        <v>81</v>
      </c>
      <c r="AX511" s="48">
        <v>200</v>
      </c>
      <c r="AY511" s="48">
        <v>205.7</v>
      </c>
      <c r="AZ511" s="48">
        <v>200</v>
      </c>
      <c r="BA511" s="48">
        <v>200</v>
      </c>
      <c r="BB511" s="46"/>
      <c r="BC511" s="46"/>
      <c r="BD511" s="48">
        <v>11.19</v>
      </c>
      <c r="BE511" s="46"/>
      <c r="BF511" s="48">
        <v>0.3</v>
      </c>
      <c r="BG511" s="48">
        <v>0.3</v>
      </c>
      <c r="BH511" s="46"/>
      <c r="BI511" s="48">
        <v>0.26</v>
      </c>
      <c r="BJ511" s="48">
        <v>35.99</v>
      </c>
      <c r="BK511" s="48">
        <v>35.99</v>
      </c>
      <c r="BL511" s="48">
        <v>40</v>
      </c>
      <c r="BM511" s="46"/>
      <c r="BN511" s="46"/>
      <c r="BO511" s="48">
        <v>0.25</v>
      </c>
      <c r="BP511" s="48">
        <v>0.3</v>
      </c>
      <c r="BQ511" s="48">
        <v>0.3</v>
      </c>
      <c r="BR511" s="48">
        <v>11.34</v>
      </c>
      <c r="BS511" s="48">
        <v>36.47</v>
      </c>
      <c r="BT511" s="46"/>
      <c r="BU511" s="48">
        <v>0</v>
      </c>
      <c r="BV511" s="39">
        <v>742</v>
      </c>
      <c r="BW511" s="39">
        <f t="shared" si="42"/>
        <v>1</v>
      </c>
      <c r="BX511" s="39">
        <f>IF(COUNTIF($C$2:C511,C511)=1,1,0)</f>
        <v>1</v>
      </c>
      <c r="BY511" s="39">
        <f t="shared" si="43"/>
        <v>0</v>
      </c>
      <c r="BZ511" s="39" t="b">
        <f t="shared" si="44"/>
        <v>0</v>
      </c>
      <c r="CA511" s="39" t="b">
        <f t="array" ref="CA511">ISNUMBER(SEARCH("Touch Screen",$AI511))</f>
        <v>0</v>
      </c>
      <c r="CB511" s="39" t="b">
        <f t="array" ref="CB511">ISNUMBER(SEARCH("Occupancy Sensor",$AI511))</f>
        <v>0</v>
      </c>
      <c r="CC511" s="39" t="b">
        <f t="array" ref="CC511">ISNUMBER(SEARCH("Full Network Connectivity",$AI511))</f>
        <v>0</v>
      </c>
      <c r="CD511" s="49">
        <f t="shared" si="45"/>
        <v>36.016739999999992</v>
      </c>
      <c r="CE511" s="50">
        <f t="shared" si="47"/>
        <v>1</v>
      </c>
      <c r="CF511" s="39">
        <f t="shared" si="46"/>
        <v>1</v>
      </c>
      <c r="CG511" s="49">
        <f>IF($BW511=1,($Q511*'2. Monitor Criteria'!$C$4)+('2. Monitor Criteria'!$D$4*'1. Data'!$CE511)+'2. Monitor Criteria'!$C$6,IF('1. Data'!$BW511=2,($Q511*'2. Monitor Criteria'!$C$4)+('2. Monitor Criteria'!$D$4*'1. Data'!$CE511)+'2. Monitor Criteria'!$D$6,IF('1. Data'!$BW511=5,($Q511*'2. Monitor Criteria'!$C$4)+('2. Monitor Criteria'!$D$4*'1. Data'!$CE511)+'2. Monitor Criteria'!$F$6,($Q511*'2. Monitor Criteria'!$C$4)+('2. Monitor Criteria'!$D$4*'1. Data'!$CE511)+'2. Monitor Criteria'!$E$6)))</f>
        <v>32.750120000000003</v>
      </c>
      <c r="CH511" s="51">
        <f>CD511-('2. Monitor Criteria'!$D$4*CE511)</f>
        <v>32.02673999999999</v>
      </c>
      <c r="CI511" s="49">
        <f>IF($BY511=0,CH511,IF($BY511=1,CH511-('2. Monitor Criteria'!$B$10*'1. Data'!CG511),CH511-('2. Monitor Criteria'!$C$10*'1. Data'!CG511)))</f>
        <v>32.02673999999999</v>
      </c>
      <c r="CJ511" s="51">
        <f>IF($CA511=TRUE,CI511-(CG511*'2. Monitor Criteria'!$E$10),CI511)</f>
        <v>32.02673999999999</v>
      </c>
      <c r="CK511" s="51">
        <f>IF($BZ511=TRUE,CJ511-('1. Data'!CG511*'2. Monitor Criteria'!$D$10),CJ511)</f>
        <v>32.02673999999999</v>
      </c>
    </row>
    <row r="512" spans="1:89" s="39" customFormat="1" ht="15.75" customHeight="1" x14ac:dyDescent="0.2">
      <c r="A512" s="39">
        <v>743</v>
      </c>
      <c r="B512" s="46" t="s">
        <v>1157</v>
      </c>
      <c r="C512" s="46" t="s">
        <v>1193</v>
      </c>
      <c r="D512" s="47">
        <v>42891</v>
      </c>
      <c r="E512" s="46" t="s">
        <v>323</v>
      </c>
      <c r="F512" s="46"/>
      <c r="G512" s="46" t="s">
        <v>1309</v>
      </c>
      <c r="H512" s="46" t="s">
        <v>75</v>
      </c>
      <c r="I512" s="46" t="s">
        <v>88</v>
      </c>
      <c r="J512" s="46"/>
      <c r="K512" s="46" t="s">
        <v>77</v>
      </c>
      <c r="L512" s="46"/>
      <c r="M512" s="48">
        <v>600</v>
      </c>
      <c r="N512" s="48">
        <v>10.6</v>
      </c>
      <c r="O512" s="48">
        <v>18.8</v>
      </c>
      <c r="P512" s="48">
        <v>21.5</v>
      </c>
      <c r="Q512" s="48">
        <v>198.08</v>
      </c>
      <c r="R512" s="48">
        <v>1.78</v>
      </c>
      <c r="S512" s="48">
        <v>1080</v>
      </c>
      <c r="T512" s="48">
        <v>1920</v>
      </c>
      <c r="U512" s="48">
        <v>2.1</v>
      </c>
      <c r="V512" s="48">
        <v>10469</v>
      </c>
      <c r="W512" s="48">
        <v>60</v>
      </c>
      <c r="X512" s="48">
        <v>0.3</v>
      </c>
      <c r="Y512" s="46" t="s">
        <v>83</v>
      </c>
      <c r="Z512" s="46" t="s">
        <v>83</v>
      </c>
      <c r="AA512" s="46"/>
      <c r="AB512" s="46"/>
      <c r="AC512" s="46" t="s">
        <v>81</v>
      </c>
      <c r="AD512" s="46" t="s">
        <v>80</v>
      </c>
      <c r="AE512" s="46" t="s">
        <v>154</v>
      </c>
      <c r="AF512" s="46"/>
      <c r="AG512" s="46" t="s">
        <v>83</v>
      </c>
      <c r="AH512" s="46"/>
      <c r="AI512" s="46" t="s">
        <v>83</v>
      </c>
      <c r="AJ512" s="46" t="s">
        <v>83</v>
      </c>
      <c r="AK512" s="46" t="s">
        <v>90</v>
      </c>
      <c r="AL512" s="46"/>
      <c r="AM512" s="46" t="s">
        <v>83</v>
      </c>
      <c r="AN512" s="46" t="s">
        <v>83</v>
      </c>
      <c r="AO512" s="46" t="s">
        <v>83</v>
      </c>
      <c r="AP512" s="46" t="s">
        <v>91</v>
      </c>
      <c r="AQ512" s="46"/>
      <c r="AR512" s="46" t="s">
        <v>81</v>
      </c>
      <c r="AS512" s="46" t="s">
        <v>86</v>
      </c>
      <c r="AT512" s="46"/>
      <c r="AU512" s="48">
        <v>1</v>
      </c>
      <c r="AV512" s="46" t="s">
        <v>81</v>
      </c>
      <c r="AW512" s="46" t="s">
        <v>81</v>
      </c>
      <c r="AX512" s="48">
        <v>200</v>
      </c>
      <c r="AY512" s="48">
        <v>248</v>
      </c>
      <c r="AZ512" s="48">
        <v>200</v>
      </c>
      <c r="BA512" s="48">
        <v>200</v>
      </c>
      <c r="BB512" s="46"/>
      <c r="BC512" s="46"/>
      <c r="BD512" s="48">
        <v>12.13</v>
      </c>
      <c r="BE512" s="46"/>
      <c r="BF512" s="48">
        <v>0.28999999999999998</v>
      </c>
      <c r="BG512" s="48">
        <v>0.28999999999999998</v>
      </c>
      <c r="BH512" s="46"/>
      <c r="BI512" s="48">
        <v>0.26</v>
      </c>
      <c r="BJ512" s="48">
        <v>38.840000000000003</v>
      </c>
      <c r="BK512" s="48">
        <v>38.840000000000003</v>
      </c>
      <c r="BL512" s="48">
        <v>50.6</v>
      </c>
      <c r="BM512" s="46"/>
      <c r="BN512" s="46"/>
      <c r="BO512" s="48">
        <v>0.3</v>
      </c>
      <c r="BP512" s="48">
        <v>0.32</v>
      </c>
      <c r="BQ512" s="48">
        <v>0.32</v>
      </c>
      <c r="BR512" s="48">
        <v>12.05</v>
      </c>
      <c r="BS512" s="48">
        <v>38.78</v>
      </c>
      <c r="BT512" s="46"/>
      <c r="BU512" s="48">
        <v>0</v>
      </c>
      <c r="BV512" s="39">
        <v>743</v>
      </c>
      <c r="BW512" s="39">
        <f t="shared" si="42"/>
        <v>2</v>
      </c>
      <c r="BX512" s="39">
        <f>IF(COUNTIF($C$2:C512,C512)=1,1,0)</f>
        <v>1</v>
      </c>
      <c r="BY512" s="39">
        <f t="shared" si="43"/>
        <v>0</v>
      </c>
      <c r="BZ512" s="39" t="b">
        <f t="shared" si="44"/>
        <v>0</v>
      </c>
      <c r="CA512" s="39" t="b">
        <f t="array" ref="CA512">ISNUMBER(SEARCH("Touch Screen",$AI512))</f>
        <v>0</v>
      </c>
      <c r="CB512" s="39" t="b">
        <f t="array" ref="CB512">ISNUMBER(SEARCH("Occupancy Sensor",$AI512))</f>
        <v>0</v>
      </c>
      <c r="CC512" s="39" t="b">
        <f t="array" ref="CC512">ISNUMBER(SEARCH("Full Network Connectivity",$AI512))</f>
        <v>0</v>
      </c>
      <c r="CD512" s="49">
        <f t="shared" si="45"/>
        <v>38.841839999999998</v>
      </c>
      <c r="CE512" s="50">
        <f t="shared" si="47"/>
        <v>2.1</v>
      </c>
      <c r="CF512" s="39">
        <f t="shared" si="46"/>
        <v>2</v>
      </c>
      <c r="CG512" s="49">
        <f>IF($BW512=1,($Q512*'2. Monitor Criteria'!$C$4)+('2. Monitor Criteria'!$D$4*'1. Data'!$CE512)+'2. Monitor Criteria'!$C$6,IF('1. Data'!$BW512=2,($Q512*'2. Monitor Criteria'!$C$4)+('2. Monitor Criteria'!$D$4*'1. Data'!$CE512)+'2. Monitor Criteria'!$D$6,IF('1. Data'!$BW512=5,($Q512*'2. Monitor Criteria'!$C$4)+('2. Monitor Criteria'!$D$4*'1. Data'!$CE512)+'2. Monitor Criteria'!$F$6,($Q512*'2. Monitor Criteria'!$C$4)+('2. Monitor Criteria'!$D$4*'1. Data'!$CE512)+'2. Monitor Criteria'!$E$6)))</f>
        <v>42.752839999999999</v>
      </c>
      <c r="CH512" s="51">
        <f>CD512-('2. Monitor Criteria'!$D$4*CE512)</f>
        <v>30.462839999999996</v>
      </c>
      <c r="CI512" s="49">
        <f>IF($BY512=0,CH512,IF($BY512=1,CH512-('2. Monitor Criteria'!$B$10*'1. Data'!CG512),CH512-('2. Monitor Criteria'!$C$10*'1. Data'!CG512)))</f>
        <v>30.462839999999996</v>
      </c>
      <c r="CJ512" s="51">
        <f>IF($CA512=TRUE,CI512-(CG512*'2. Monitor Criteria'!$E$10),CI512)</f>
        <v>30.462839999999996</v>
      </c>
      <c r="CK512" s="51">
        <f>IF($BZ512=TRUE,CJ512-('1. Data'!CG512*'2. Monitor Criteria'!$D$10),CJ512)</f>
        <v>30.462839999999996</v>
      </c>
    </row>
    <row r="513" spans="1:89" s="39" customFormat="1" ht="15.75" customHeight="1" x14ac:dyDescent="0.2">
      <c r="A513" s="39">
        <v>744</v>
      </c>
      <c r="B513" s="46" t="s">
        <v>1157</v>
      </c>
      <c r="C513" s="46" t="s">
        <v>1204</v>
      </c>
      <c r="D513" s="47">
        <v>42891</v>
      </c>
      <c r="E513" s="46" t="s">
        <v>323</v>
      </c>
      <c r="F513" s="46"/>
      <c r="G513" s="46" t="s">
        <v>1309</v>
      </c>
      <c r="H513" s="46" t="s">
        <v>75</v>
      </c>
      <c r="I513" s="46" t="s">
        <v>88</v>
      </c>
      <c r="J513" s="46"/>
      <c r="K513" s="46" t="s">
        <v>77</v>
      </c>
      <c r="L513" s="46"/>
      <c r="M513" s="48">
        <v>1000</v>
      </c>
      <c r="N513" s="48">
        <v>11.5</v>
      </c>
      <c r="O513" s="48">
        <v>20.5</v>
      </c>
      <c r="P513" s="48">
        <v>23.5</v>
      </c>
      <c r="Q513" s="48">
        <v>236.92</v>
      </c>
      <c r="R513" s="48">
        <v>1.78</v>
      </c>
      <c r="S513" s="48">
        <v>1080</v>
      </c>
      <c r="T513" s="48">
        <v>1920</v>
      </c>
      <c r="U513" s="48">
        <v>2.1</v>
      </c>
      <c r="V513" s="48">
        <v>8752</v>
      </c>
      <c r="W513" s="48">
        <v>60</v>
      </c>
      <c r="X513" s="48">
        <v>0.3</v>
      </c>
      <c r="Y513" s="46" t="s">
        <v>83</v>
      </c>
      <c r="Z513" s="46" t="s">
        <v>83</v>
      </c>
      <c r="AA513" s="46"/>
      <c r="AB513" s="46"/>
      <c r="AC513" s="46" t="s">
        <v>81</v>
      </c>
      <c r="AD513" s="46" t="s">
        <v>80</v>
      </c>
      <c r="AE513" s="46" t="s">
        <v>154</v>
      </c>
      <c r="AF513" s="46"/>
      <c r="AG513" s="46" t="s">
        <v>83</v>
      </c>
      <c r="AH513" s="46"/>
      <c r="AI513" s="46" t="s">
        <v>83</v>
      </c>
      <c r="AJ513" s="46" t="s">
        <v>83</v>
      </c>
      <c r="AK513" s="46" t="s">
        <v>90</v>
      </c>
      <c r="AL513" s="46"/>
      <c r="AM513" s="46" t="s">
        <v>83</v>
      </c>
      <c r="AN513" s="46" t="s">
        <v>83</v>
      </c>
      <c r="AO513" s="46" t="s">
        <v>83</v>
      </c>
      <c r="AP513" s="46" t="s">
        <v>91</v>
      </c>
      <c r="AQ513" s="46"/>
      <c r="AR513" s="46" t="s">
        <v>81</v>
      </c>
      <c r="AS513" s="46" t="s">
        <v>86</v>
      </c>
      <c r="AT513" s="46"/>
      <c r="AU513" s="48">
        <v>1</v>
      </c>
      <c r="AV513" s="46" t="s">
        <v>81</v>
      </c>
      <c r="AW513" s="46" t="s">
        <v>81</v>
      </c>
      <c r="AX513" s="48">
        <v>220</v>
      </c>
      <c r="AY513" s="48">
        <v>286.10000000000002</v>
      </c>
      <c r="AZ513" s="48">
        <v>199</v>
      </c>
      <c r="BA513" s="48">
        <v>200.2</v>
      </c>
      <c r="BB513" s="46"/>
      <c r="BC513" s="46"/>
      <c r="BD513" s="48">
        <v>12.87</v>
      </c>
      <c r="BE513" s="46"/>
      <c r="BF513" s="48">
        <v>0.32</v>
      </c>
      <c r="BG513" s="48">
        <v>0.32</v>
      </c>
      <c r="BH513" s="46"/>
      <c r="BI513" s="48">
        <v>0.28999999999999998</v>
      </c>
      <c r="BJ513" s="48">
        <v>41.28</v>
      </c>
      <c r="BK513" s="48">
        <v>41.28</v>
      </c>
      <c r="BL513" s="48">
        <v>53.1</v>
      </c>
      <c r="BM513" s="46"/>
      <c r="BN513" s="46"/>
      <c r="BO513" s="48">
        <v>0.3</v>
      </c>
      <c r="BP513" s="48">
        <v>0.33</v>
      </c>
      <c r="BQ513" s="48">
        <v>0.33</v>
      </c>
      <c r="BR513" s="48">
        <v>12.79</v>
      </c>
      <c r="BS513" s="48">
        <v>41.09</v>
      </c>
      <c r="BT513" s="46"/>
      <c r="BU513" s="48">
        <v>0</v>
      </c>
      <c r="BV513" s="39">
        <v>744</v>
      </c>
      <c r="BW513" s="39">
        <f t="shared" si="42"/>
        <v>3</v>
      </c>
      <c r="BX513" s="39">
        <f>IF(COUNTIF($C$2:C513,C513)=1,1,0)</f>
        <v>1</v>
      </c>
      <c r="BY513" s="39">
        <f t="shared" si="43"/>
        <v>0</v>
      </c>
      <c r="BZ513" s="39" t="b">
        <f t="shared" si="44"/>
        <v>0</v>
      </c>
      <c r="CA513" s="39" t="b">
        <f t="array" ref="CA513">ISNUMBER(SEARCH("Touch Screen",$AI513))</f>
        <v>0</v>
      </c>
      <c r="CB513" s="39" t="b">
        <f t="array" ref="CB513">ISNUMBER(SEARCH("Occupancy Sensor",$AI513))</f>
        <v>0</v>
      </c>
      <c r="CC513" s="39" t="b">
        <f t="array" ref="CC513">ISNUMBER(SEARCH("Full Network Connectivity",$AI513))</f>
        <v>0</v>
      </c>
      <c r="CD513" s="49">
        <f t="shared" si="45"/>
        <v>41.281499999999994</v>
      </c>
      <c r="CE513" s="50">
        <f t="shared" si="47"/>
        <v>2.1</v>
      </c>
      <c r="CF513" s="39">
        <f t="shared" si="46"/>
        <v>3</v>
      </c>
      <c r="CG513" s="49">
        <f>IF($BW513=1,($Q513*'2. Monitor Criteria'!$C$4)+('2. Monitor Criteria'!$D$4*'1. Data'!$CE513)+'2. Monitor Criteria'!$C$6,IF('1. Data'!$BW513=2,($Q513*'2. Monitor Criteria'!$C$4)+('2. Monitor Criteria'!$D$4*'1. Data'!$CE513)+'2. Monitor Criteria'!$D$6,IF('1. Data'!$BW513=5,($Q513*'2. Monitor Criteria'!$C$4)+('2. Monitor Criteria'!$D$4*'1. Data'!$CE513)+'2. Monitor Criteria'!$F$6,($Q513*'2. Monitor Criteria'!$C$4)+('2. Monitor Criteria'!$D$4*'1. Data'!$CE513)+'2. Monitor Criteria'!$E$6)))</f>
        <v>46.000160000000008</v>
      </c>
      <c r="CH513" s="51">
        <f>CD513-('2. Monitor Criteria'!$D$4*CE513)</f>
        <v>32.902499999999989</v>
      </c>
      <c r="CI513" s="49">
        <f>IF($BY513=0,CH513,IF($BY513=1,CH513-('2. Monitor Criteria'!$B$10*'1. Data'!CG513),CH513-('2. Monitor Criteria'!$C$10*'1. Data'!CG513)))</f>
        <v>32.902499999999989</v>
      </c>
      <c r="CJ513" s="51">
        <f>IF($CA513=TRUE,CI513-(CG513*'2. Monitor Criteria'!$E$10),CI513)</f>
        <v>32.902499999999989</v>
      </c>
      <c r="CK513" s="51">
        <f>IF($BZ513=TRUE,CJ513-('1. Data'!CG513*'2. Monitor Criteria'!$D$10),CJ513)</f>
        <v>32.902499999999989</v>
      </c>
    </row>
    <row r="514" spans="1:89" s="39" customFormat="1" ht="15.75" customHeight="1" x14ac:dyDescent="0.2">
      <c r="A514" s="39">
        <v>755</v>
      </c>
      <c r="B514" s="46" t="s">
        <v>925</v>
      </c>
      <c r="C514" s="46" t="s">
        <v>932</v>
      </c>
      <c r="D514" s="47">
        <v>42552</v>
      </c>
      <c r="E514" s="46" t="s">
        <v>74</v>
      </c>
      <c r="F514" s="46"/>
      <c r="G514" s="46" t="s">
        <v>1307</v>
      </c>
      <c r="H514" s="46" t="s">
        <v>75</v>
      </c>
      <c r="I514" s="46" t="s">
        <v>88</v>
      </c>
      <c r="J514" s="46"/>
      <c r="K514" s="46" t="s">
        <v>77</v>
      </c>
      <c r="L514" s="46"/>
      <c r="M514" s="48">
        <v>1000</v>
      </c>
      <c r="N514" s="48">
        <v>11.9</v>
      </c>
      <c r="O514" s="48">
        <v>14.8</v>
      </c>
      <c r="P514" s="48">
        <v>19</v>
      </c>
      <c r="Q514" s="48">
        <v>176.1</v>
      </c>
      <c r="R514" s="48">
        <v>1.25</v>
      </c>
      <c r="S514" s="48">
        <v>1024</v>
      </c>
      <c r="T514" s="48">
        <v>1280</v>
      </c>
      <c r="U514" s="48">
        <v>1.3</v>
      </c>
      <c r="V514" s="48">
        <v>7443</v>
      </c>
      <c r="W514" s="48">
        <v>60</v>
      </c>
      <c r="X514" s="48">
        <v>0.3</v>
      </c>
      <c r="Y514" s="46" t="s">
        <v>78</v>
      </c>
      <c r="Z514" s="46" t="s">
        <v>83</v>
      </c>
      <c r="AA514" s="46"/>
      <c r="AB514" s="46"/>
      <c r="AC514" s="46" t="s">
        <v>81</v>
      </c>
      <c r="AD514" s="46" t="s">
        <v>80</v>
      </c>
      <c r="AE514" s="46" t="s">
        <v>93</v>
      </c>
      <c r="AF514" s="46"/>
      <c r="AG514" s="46" t="s">
        <v>83</v>
      </c>
      <c r="AH514" s="46"/>
      <c r="AI514" s="46" t="s">
        <v>83</v>
      </c>
      <c r="AJ514" s="46" t="s">
        <v>83</v>
      </c>
      <c r="AK514" s="46" t="s">
        <v>195</v>
      </c>
      <c r="AL514" s="46"/>
      <c r="AM514" s="46" t="s">
        <v>83</v>
      </c>
      <c r="AN514" s="46" t="s">
        <v>83</v>
      </c>
      <c r="AO514" s="46" t="s">
        <v>83</v>
      </c>
      <c r="AP514" s="46" t="s">
        <v>91</v>
      </c>
      <c r="AQ514" s="46"/>
      <c r="AR514" s="46" t="s">
        <v>81</v>
      </c>
      <c r="AS514" s="46" t="s">
        <v>86</v>
      </c>
      <c r="AT514" s="46"/>
      <c r="AU514" s="48">
        <v>5</v>
      </c>
      <c r="AV514" s="46" t="s">
        <v>81</v>
      </c>
      <c r="AW514" s="46" t="s">
        <v>81</v>
      </c>
      <c r="AX514" s="48">
        <v>250</v>
      </c>
      <c r="AY514" s="48">
        <v>217</v>
      </c>
      <c r="AZ514" s="48">
        <v>193.6</v>
      </c>
      <c r="BA514" s="48">
        <v>200</v>
      </c>
      <c r="BB514" s="46"/>
      <c r="BC514" s="46"/>
      <c r="BD514" s="48">
        <v>11.92</v>
      </c>
      <c r="BE514" s="46"/>
      <c r="BF514" s="48">
        <v>7.0000000000000007E-2</v>
      </c>
      <c r="BG514" s="48">
        <v>0</v>
      </c>
      <c r="BH514" s="46"/>
      <c r="BI514" s="48">
        <v>0.06</v>
      </c>
      <c r="BJ514" s="48">
        <v>36.96</v>
      </c>
      <c r="BK514" s="48">
        <v>36.96</v>
      </c>
      <c r="BL514" s="48">
        <v>44.5</v>
      </c>
      <c r="BM514" s="46"/>
      <c r="BN514" s="46"/>
      <c r="BO514" s="48">
        <v>0.08</v>
      </c>
      <c r="BP514" s="48">
        <v>0.08</v>
      </c>
      <c r="BQ514" s="48">
        <v>0</v>
      </c>
      <c r="BR514" s="48">
        <v>12.02</v>
      </c>
      <c r="BS514" s="48">
        <v>37.33</v>
      </c>
      <c r="BT514" s="46"/>
      <c r="BU514" s="48">
        <v>0</v>
      </c>
      <c r="BV514" s="39">
        <v>755</v>
      </c>
      <c r="BW514" s="39">
        <f t="shared" ref="BW514:BW577" si="48">IF(Q514&lt;171,1,IF(Q514&lt;226,2,IF(Q514&lt;266,3,IF(Q514&lt;385,4,5))))</f>
        <v>2</v>
      </c>
      <c r="BX514" s="39">
        <f>IF(COUNTIF($C$2:C514,C514)=1,1,0)</f>
        <v>1</v>
      </c>
      <c r="BY514" s="39">
        <f t="shared" ref="BY514:BY577" si="49">IF(Z514="EPD I (32.9% CIE LUV/99% sRGB area or greater)",1,IF(Z514="EPD II (38.4 CIE LUV/99% Adobe RGB area or greater)",2,0))</f>
        <v>0</v>
      </c>
      <c r="BZ514" s="39" t="b">
        <f t="shared" ref="BZ514:BZ577" si="50">ISNUMBER(SEARCH("Automatic Brightness Control",AI514))</f>
        <v>0</v>
      </c>
      <c r="CA514" s="39" t="b">
        <f t="array" ref="CA514">ISNUMBER(SEARCH("Touch Screen",$AI514))</f>
        <v>0</v>
      </c>
      <c r="CB514" s="39" t="b">
        <f t="array" ref="CB514">ISNUMBER(SEARCH("Occupancy Sensor",$AI514))</f>
        <v>0</v>
      </c>
      <c r="CC514" s="39" t="b">
        <f t="array" ref="CC514">ISNUMBER(SEARCH("Full Network Connectivity",$AI514))</f>
        <v>0</v>
      </c>
      <c r="CD514" s="49">
        <f t="shared" ref="CD514:CD577" si="51">8.76*((0.65*BF514)+(0.35*BD514))</f>
        <v>36.945299999999996</v>
      </c>
      <c r="CE514" s="50">
        <f t="shared" si="47"/>
        <v>1.3</v>
      </c>
      <c r="CF514" s="39">
        <f t="shared" ref="CF514:CF577" si="52">IF(AND(U514&lt;=5, P514&lt;20),1,IF(AND(U514&lt;=5,P514&lt;23),2,IF(AND(U514&lt;=5,P514&lt;25),3,IF(AND(U514&lt;=5,P514&lt;30),4,IF(U514&lt;=5,5,IF(AND(U514&gt;5,P514&lt;20),6,IF(AND(U514&gt;5,P514&lt;23),7,IF(AND(U514&gt;5,P514&lt;25),8,IF(AND(U514&gt;5,P514&lt;30),9,10)))))))))</f>
        <v>1</v>
      </c>
      <c r="CG514" s="49">
        <f>IF($BW514=1,($Q514*'2. Monitor Criteria'!$C$4)+('2. Monitor Criteria'!$D$4*'1. Data'!$CE514)+'2. Monitor Criteria'!$C$6,IF('1. Data'!$BW514=2,($Q514*'2. Monitor Criteria'!$C$4)+('2. Monitor Criteria'!$D$4*'1. Data'!$CE514)+'2. Monitor Criteria'!$D$6,IF('1. Data'!$BW514=5,($Q514*'2. Monitor Criteria'!$C$4)+('2. Monitor Criteria'!$D$4*'1. Data'!$CE514)+'2. Monitor Criteria'!$F$6,($Q514*'2. Monitor Criteria'!$C$4)+('2. Monitor Criteria'!$D$4*'1. Data'!$CE514)+'2. Monitor Criteria'!$E$6)))</f>
        <v>36.857300000000002</v>
      </c>
      <c r="CH514" s="51">
        <f>CD514-('2. Monitor Criteria'!$D$4*CE514)</f>
        <v>31.758299999999995</v>
      </c>
      <c r="CI514" s="49">
        <f>IF($BY514=0,CH514,IF($BY514=1,CH514-('2. Monitor Criteria'!$B$10*'1. Data'!CG514),CH514-('2. Monitor Criteria'!$C$10*'1. Data'!CG514)))</f>
        <v>31.758299999999995</v>
      </c>
      <c r="CJ514" s="51">
        <f>IF($CA514=TRUE,CI514-(CG514*'2. Monitor Criteria'!$E$10),CI514)</f>
        <v>31.758299999999995</v>
      </c>
      <c r="CK514" s="51">
        <f>IF($BZ514=TRUE,CJ514-('1. Data'!CG514*'2. Monitor Criteria'!$D$10),CJ514)</f>
        <v>31.758299999999995</v>
      </c>
    </row>
    <row r="515" spans="1:89" s="39" customFormat="1" ht="15.75" customHeight="1" x14ac:dyDescent="0.2">
      <c r="A515" s="39">
        <v>756</v>
      </c>
      <c r="B515" s="46" t="s">
        <v>925</v>
      </c>
      <c r="C515" s="46" t="s">
        <v>933</v>
      </c>
      <c r="D515" s="47">
        <v>42430</v>
      </c>
      <c r="E515" s="46" t="s">
        <v>74</v>
      </c>
      <c r="F515" s="46"/>
      <c r="G515" s="46" t="s">
        <v>1307</v>
      </c>
      <c r="H515" s="46" t="s">
        <v>75</v>
      </c>
      <c r="I515" s="46" t="s">
        <v>85</v>
      </c>
      <c r="J515" s="46" t="s">
        <v>119</v>
      </c>
      <c r="K515" s="46" t="s">
        <v>77</v>
      </c>
      <c r="L515" s="46"/>
      <c r="M515" s="48">
        <v>600</v>
      </c>
      <c r="N515" s="48">
        <v>10.5</v>
      </c>
      <c r="O515" s="48">
        <v>18.7</v>
      </c>
      <c r="P515" s="48">
        <v>21.5</v>
      </c>
      <c r="Q515" s="48">
        <v>197.52</v>
      </c>
      <c r="R515" s="48">
        <v>1.78</v>
      </c>
      <c r="S515" s="48">
        <v>1080</v>
      </c>
      <c r="T515" s="48">
        <v>1920</v>
      </c>
      <c r="U515" s="48">
        <v>2.1</v>
      </c>
      <c r="V515" s="48">
        <v>10498</v>
      </c>
      <c r="W515" s="48">
        <v>60</v>
      </c>
      <c r="X515" s="48">
        <v>0.3</v>
      </c>
      <c r="Y515" s="46" t="s">
        <v>78</v>
      </c>
      <c r="Z515" s="46" t="s">
        <v>83</v>
      </c>
      <c r="AA515" s="46"/>
      <c r="AB515" s="46"/>
      <c r="AC515" s="46" t="s">
        <v>81</v>
      </c>
      <c r="AD515" s="46" t="s">
        <v>80</v>
      </c>
      <c r="AE515" s="46" t="s">
        <v>195</v>
      </c>
      <c r="AF515" s="46"/>
      <c r="AG515" s="46" t="s">
        <v>83</v>
      </c>
      <c r="AH515" s="46"/>
      <c r="AI515" s="46" t="s">
        <v>83</v>
      </c>
      <c r="AJ515" s="46" t="s">
        <v>83</v>
      </c>
      <c r="AK515" s="46" t="s">
        <v>195</v>
      </c>
      <c r="AL515" s="46"/>
      <c r="AM515" s="46" t="s">
        <v>83</v>
      </c>
      <c r="AN515" s="46" t="s">
        <v>83</v>
      </c>
      <c r="AO515" s="46" t="s">
        <v>83</v>
      </c>
      <c r="AP515" s="46" t="s">
        <v>91</v>
      </c>
      <c r="AQ515" s="46"/>
      <c r="AR515" s="46" t="s">
        <v>81</v>
      </c>
      <c r="AS515" s="46" t="s">
        <v>86</v>
      </c>
      <c r="AT515" s="46"/>
      <c r="AU515" s="48">
        <v>5</v>
      </c>
      <c r="AV515" s="46" t="s">
        <v>81</v>
      </c>
      <c r="AW515" s="46" t="s">
        <v>81</v>
      </c>
      <c r="AX515" s="48">
        <v>200</v>
      </c>
      <c r="AY515" s="48">
        <v>254.1</v>
      </c>
      <c r="AZ515" s="48">
        <v>248.5</v>
      </c>
      <c r="BA515" s="48">
        <v>200.8</v>
      </c>
      <c r="BB515" s="46"/>
      <c r="BC515" s="46"/>
      <c r="BD515" s="48">
        <v>13.08</v>
      </c>
      <c r="BE515" s="46"/>
      <c r="BF515" s="48">
        <v>0.05</v>
      </c>
      <c r="BG515" s="46"/>
      <c r="BH515" s="46"/>
      <c r="BI515" s="48">
        <v>0.04</v>
      </c>
      <c r="BJ515" s="48">
        <v>40.4</v>
      </c>
      <c r="BK515" s="48">
        <v>40.4</v>
      </c>
      <c r="BL515" s="48">
        <v>50.6</v>
      </c>
      <c r="BM515" s="46"/>
      <c r="BN515" s="46"/>
      <c r="BO515" s="48">
        <v>0.06</v>
      </c>
      <c r="BP515" s="48">
        <v>7.0000000000000007E-2</v>
      </c>
      <c r="BQ515" s="46"/>
      <c r="BR515" s="48">
        <v>12.51</v>
      </c>
      <c r="BS515" s="48">
        <v>38.729999999999997</v>
      </c>
      <c r="BT515" s="46"/>
      <c r="BU515" s="48">
        <v>0</v>
      </c>
      <c r="BV515" s="39">
        <v>756</v>
      </c>
      <c r="BW515" s="39">
        <f t="shared" si="48"/>
        <v>2</v>
      </c>
      <c r="BX515" s="39">
        <f>IF(COUNTIF($C$2:C515,C515)=1,1,0)</f>
        <v>1</v>
      </c>
      <c r="BY515" s="39">
        <f t="shared" si="49"/>
        <v>0</v>
      </c>
      <c r="BZ515" s="39" t="b">
        <f t="shared" si="50"/>
        <v>0</v>
      </c>
      <c r="CA515" s="39" t="b">
        <f t="array" ref="CA515">ISNUMBER(SEARCH("Touch Screen",$AI515))</f>
        <v>0</v>
      </c>
      <c r="CB515" s="39" t="b">
        <f t="array" ref="CB515">ISNUMBER(SEARCH("Occupancy Sensor",$AI515))</f>
        <v>0</v>
      </c>
      <c r="CC515" s="39" t="b">
        <f t="array" ref="CC515">ISNUMBER(SEARCH("Full Network Connectivity",$AI515))</f>
        <v>0</v>
      </c>
      <c r="CD515" s="49">
        <f t="shared" si="51"/>
        <v>40.387979999999992</v>
      </c>
      <c r="CE515" s="50">
        <f t="shared" ref="CE515:CE578" si="53">U515</f>
        <v>2.1</v>
      </c>
      <c r="CF515" s="39">
        <f t="shared" si="52"/>
        <v>2</v>
      </c>
      <c r="CG515" s="49">
        <f>IF($BW515=1,($Q515*'2. Monitor Criteria'!$C$4)+('2. Monitor Criteria'!$D$4*'1. Data'!$CE515)+'2. Monitor Criteria'!$C$6,IF('1. Data'!$BW515=2,($Q515*'2. Monitor Criteria'!$C$4)+('2. Monitor Criteria'!$D$4*'1. Data'!$CE515)+'2. Monitor Criteria'!$D$6,IF('1. Data'!$BW515=5,($Q515*'2. Monitor Criteria'!$C$4)+('2. Monitor Criteria'!$D$4*'1. Data'!$CE515)+'2. Monitor Criteria'!$F$6,($Q515*'2. Monitor Criteria'!$C$4)+('2. Monitor Criteria'!$D$4*'1. Data'!$CE515)+'2. Monitor Criteria'!$E$6)))</f>
        <v>42.683959999999999</v>
      </c>
      <c r="CH515" s="51">
        <f>CD515-('2. Monitor Criteria'!$D$4*CE515)</f>
        <v>32.008979999999994</v>
      </c>
      <c r="CI515" s="49">
        <f>IF($BY515=0,CH515,IF($BY515=1,CH515-('2. Monitor Criteria'!$B$10*'1. Data'!CG515),CH515-('2. Monitor Criteria'!$C$10*'1. Data'!CG515)))</f>
        <v>32.008979999999994</v>
      </c>
      <c r="CJ515" s="51">
        <f>IF($CA515=TRUE,CI515-(CG515*'2. Monitor Criteria'!$E$10),CI515)</f>
        <v>32.008979999999994</v>
      </c>
      <c r="CK515" s="51">
        <f>IF($BZ515=TRUE,CJ515-('1. Data'!CG515*'2. Monitor Criteria'!$D$10),CJ515)</f>
        <v>32.008979999999994</v>
      </c>
    </row>
    <row r="516" spans="1:89" s="39" customFormat="1" ht="15.75" customHeight="1" x14ac:dyDescent="0.2">
      <c r="A516" s="39">
        <v>757</v>
      </c>
      <c r="B516" s="46" t="s">
        <v>925</v>
      </c>
      <c r="C516" s="46" t="s">
        <v>934</v>
      </c>
      <c r="D516" s="47">
        <v>42552</v>
      </c>
      <c r="E516" s="46" t="s">
        <v>74</v>
      </c>
      <c r="F516" s="46" t="s">
        <v>110</v>
      </c>
      <c r="G516" s="46" t="s">
        <v>1307</v>
      </c>
      <c r="H516" s="46" t="s">
        <v>75</v>
      </c>
      <c r="I516" s="46" t="s">
        <v>88</v>
      </c>
      <c r="J516" s="46"/>
      <c r="K516" s="46" t="s">
        <v>77</v>
      </c>
      <c r="L516" s="46"/>
      <c r="M516" s="48">
        <v>1000</v>
      </c>
      <c r="N516" s="48">
        <v>10.6</v>
      </c>
      <c r="O516" s="48">
        <v>18.8</v>
      </c>
      <c r="P516" s="48">
        <v>21.5</v>
      </c>
      <c r="Q516" s="48">
        <v>197.52</v>
      </c>
      <c r="R516" s="48">
        <v>1.78</v>
      </c>
      <c r="S516" s="48">
        <v>1080</v>
      </c>
      <c r="T516" s="48">
        <v>1920</v>
      </c>
      <c r="U516" s="48">
        <v>2.1</v>
      </c>
      <c r="V516" s="48">
        <v>10498</v>
      </c>
      <c r="W516" s="48">
        <v>60</v>
      </c>
      <c r="X516" s="48">
        <v>0.3</v>
      </c>
      <c r="Y516" s="46" t="s">
        <v>78</v>
      </c>
      <c r="Z516" s="46" t="s">
        <v>83</v>
      </c>
      <c r="AA516" s="46"/>
      <c r="AB516" s="46"/>
      <c r="AC516" s="46" t="s">
        <v>81</v>
      </c>
      <c r="AD516" s="46" t="s">
        <v>80</v>
      </c>
      <c r="AE516" s="46" t="s">
        <v>93</v>
      </c>
      <c r="AF516" s="46"/>
      <c r="AG516" s="46" t="s">
        <v>83</v>
      </c>
      <c r="AH516" s="46"/>
      <c r="AI516" s="46" t="s">
        <v>83</v>
      </c>
      <c r="AJ516" s="46" t="s">
        <v>83</v>
      </c>
      <c r="AK516" s="46" t="s">
        <v>94</v>
      </c>
      <c r="AL516" s="46"/>
      <c r="AM516" s="46" t="s">
        <v>83</v>
      </c>
      <c r="AN516" s="46" t="s">
        <v>83</v>
      </c>
      <c r="AO516" s="46" t="s">
        <v>83</v>
      </c>
      <c r="AP516" s="46" t="s">
        <v>91</v>
      </c>
      <c r="AQ516" s="46"/>
      <c r="AR516" s="46" t="s">
        <v>81</v>
      </c>
      <c r="AS516" s="46" t="s">
        <v>86</v>
      </c>
      <c r="AT516" s="46"/>
      <c r="AU516" s="48">
        <v>5</v>
      </c>
      <c r="AV516" s="46" t="s">
        <v>81</v>
      </c>
      <c r="AW516" s="46" t="s">
        <v>81</v>
      </c>
      <c r="AX516" s="48">
        <v>250</v>
      </c>
      <c r="AY516" s="48">
        <v>225</v>
      </c>
      <c r="AZ516" s="48">
        <v>183</v>
      </c>
      <c r="BA516" s="48">
        <v>199</v>
      </c>
      <c r="BB516" s="46"/>
      <c r="BC516" s="46"/>
      <c r="BD516" s="48">
        <v>15.93</v>
      </c>
      <c r="BE516" s="46"/>
      <c r="BF516" s="48">
        <v>0.16</v>
      </c>
      <c r="BG516" s="48">
        <v>0</v>
      </c>
      <c r="BH516" s="46"/>
      <c r="BI516" s="48">
        <v>0</v>
      </c>
      <c r="BJ516" s="48">
        <v>49.75</v>
      </c>
      <c r="BK516" s="48">
        <v>49.75</v>
      </c>
      <c r="BL516" s="48">
        <v>50.6</v>
      </c>
      <c r="BM516" s="46"/>
      <c r="BN516" s="46"/>
      <c r="BO516" s="48">
        <v>0</v>
      </c>
      <c r="BP516" s="48">
        <v>0.16</v>
      </c>
      <c r="BQ516" s="48">
        <v>0</v>
      </c>
      <c r="BR516" s="48">
        <v>15.61</v>
      </c>
      <c r="BS516" s="48">
        <v>48.77</v>
      </c>
      <c r="BT516" s="46"/>
      <c r="BU516" s="48">
        <v>0</v>
      </c>
      <c r="BV516" s="39">
        <v>757</v>
      </c>
      <c r="BW516" s="39">
        <f t="shared" si="48"/>
        <v>2</v>
      </c>
      <c r="BX516" s="39">
        <f>IF(COUNTIF($C$2:C516,C516)=1,1,0)</f>
        <v>1</v>
      </c>
      <c r="BY516" s="39">
        <f t="shared" si="49"/>
        <v>0</v>
      </c>
      <c r="BZ516" s="39" t="b">
        <f t="shared" si="50"/>
        <v>0</v>
      </c>
      <c r="CA516" s="39" t="b">
        <f t="array" ref="CA516">ISNUMBER(SEARCH("Touch Screen",$AI516))</f>
        <v>0</v>
      </c>
      <c r="CB516" s="39" t="b">
        <f t="array" ref="CB516">ISNUMBER(SEARCH("Occupancy Sensor",$AI516))</f>
        <v>0</v>
      </c>
      <c r="CC516" s="39" t="b">
        <f t="array" ref="CC516">ISNUMBER(SEARCH("Full Network Connectivity",$AI516))</f>
        <v>0</v>
      </c>
      <c r="CD516" s="49">
        <f t="shared" si="51"/>
        <v>49.752420000000001</v>
      </c>
      <c r="CE516" s="50">
        <f t="shared" si="53"/>
        <v>2.1</v>
      </c>
      <c r="CF516" s="39">
        <f t="shared" si="52"/>
        <v>2</v>
      </c>
      <c r="CG516" s="49">
        <f>IF($BW516=1,($Q516*'2. Monitor Criteria'!$C$4)+('2. Monitor Criteria'!$D$4*'1. Data'!$CE516)+'2. Monitor Criteria'!$C$6,IF('1. Data'!$BW516=2,($Q516*'2. Monitor Criteria'!$C$4)+('2. Monitor Criteria'!$D$4*'1. Data'!$CE516)+'2. Monitor Criteria'!$D$6,IF('1. Data'!$BW516=5,($Q516*'2. Monitor Criteria'!$C$4)+('2. Monitor Criteria'!$D$4*'1. Data'!$CE516)+'2. Monitor Criteria'!$F$6,($Q516*'2. Monitor Criteria'!$C$4)+('2. Monitor Criteria'!$D$4*'1. Data'!$CE516)+'2. Monitor Criteria'!$E$6)))</f>
        <v>42.683959999999999</v>
      </c>
      <c r="CH516" s="51">
        <f>CD516-('2. Monitor Criteria'!$D$4*CE516)</f>
        <v>41.373419999999996</v>
      </c>
      <c r="CI516" s="49">
        <f>IF($BY516=0,CH516,IF($BY516=1,CH516-('2. Monitor Criteria'!$B$10*'1. Data'!CG516),CH516-('2. Monitor Criteria'!$C$10*'1. Data'!CG516)))</f>
        <v>41.373419999999996</v>
      </c>
      <c r="CJ516" s="51">
        <f>IF($CA516=TRUE,CI516-(CG516*'2. Monitor Criteria'!$E$10),CI516)</f>
        <v>41.373419999999996</v>
      </c>
      <c r="CK516" s="51">
        <f>IF($BZ516=TRUE,CJ516-('1. Data'!CG516*'2. Monitor Criteria'!$D$10),CJ516)</f>
        <v>41.373419999999996</v>
      </c>
    </row>
    <row r="517" spans="1:89" s="39" customFormat="1" ht="15.75" customHeight="1" x14ac:dyDescent="0.2">
      <c r="A517" s="39">
        <v>758</v>
      </c>
      <c r="B517" s="46" t="s">
        <v>925</v>
      </c>
      <c r="C517" s="46" t="s">
        <v>935</v>
      </c>
      <c r="D517" s="47">
        <v>42552</v>
      </c>
      <c r="E517" s="46" t="s">
        <v>74</v>
      </c>
      <c r="F517" s="46" t="s">
        <v>110</v>
      </c>
      <c r="G517" s="46" t="s">
        <v>1307</v>
      </c>
      <c r="H517" s="46" t="s">
        <v>75</v>
      </c>
      <c r="I517" s="46" t="s">
        <v>88</v>
      </c>
      <c r="J517" s="46"/>
      <c r="K517" s="46" t="s">
        <v>77</v>
      </c>
      <c r="L517" s="46"/>
      <c r="M517" s="48">
        <v>1000</v>
      </c>
      <c r="N517" s="48">
        <v>11.7</v>
      </c>
      <c r="O517" s="48">
        <v>18.7</v>
      </c>
      <c r="P517" s="48">
        <v>22</v>
      </c>
      <c r="Q517" s="48">
        <v>217.53</v>
      </c>
      <c r="R517" s="48">
        <v>1.6</v>
      </c>
      <c r="S517" s="48">
        <v>1050</v>
      </c>
      <c r="T517" s="48">
        <v>1680</v>
      </c>
      <c r="U517" s="48">
        <v>1.8</v>
      </c>
      <c r="V517" s="48">
        <v>8109</v>
      </c>
      <c r="W517" s="48">
        <v>60</v>
      </c>
      <c r="X517" s="48">
        <v>0.3</v>
      </c>
      <c r="Y517" s="46" t="s">
        <v>78</v>
      </c>
      <c r="Z517" s="46" t="s">
        <v>83</v>
      </c>
      <c r="AA517" s="46"/>
      <c r="AB517" s="46"/>
      <c r="AC517" s="46" t="s">
        <v>81</v>
      </c>
      <c r="AD517" s="46" t="s">
        <v>80</v>
      </c>
      <c r="AE517" s="46" t="s">
        <v>93</v>
      </c>
      <c r="AF517" s="46"/>
      <c r="AG517" s="46" t="s">
        <v>83</v>
      </c>
      <c r="AH517" s="46"/>
      <c r="AI517" s="46" t="s">
        <v>83</v>
      </c>
      <c r="AJ517" s="46" t="s">
        <v>83</v>
      </c>
      <c r="AK517" s="46" t="s">
        <v>195</v>
      </c>
      <c r="AL517" s="46"/>
      <c r="AM517" s="46" t="s">
        <v>83</v>
      </c>
      <c r="AN517" s="46" t="s">
        <v>83</v>
      </c>
      <c r="AO517" s="46" t="s">
        <v>83</v>
      </c>
      <c r="AP517" s="46" t="s">
        <v>91</v>
      </c>
      <c r="AQ517" s="46"/>
      <c r="AR517" s="46" t="s">
        <v>81</v>
      </c>
      <c r="AS517" s="46" t="s">
        <v>86</v>
      </c>
      <c r="AT517" s="46"/>
      <c r="AU517" s="48">
        <v>5</v>
      </c>
      <c r="AV517" s="46" t="s">
        <v>81</v>
      </c>
      <c r="AW517" s="46" t="s">
        <v>81</v>
      </c>
      <c r="AX517" s="48">
        <v>250</v>
      </c>
      <c r="AY517" s="48">
        <v>258.10000000000002</v>
      </c>
      <c r="AZ517" s="48">
        <v>254.5</v>
      </c>
      <c r="BA517" s="48">
        <v>198</v>
      </c>
      <c r="BB517" s="46"/>
      <c r="BC517" s="46"/>
      <c r="BD517" s="48">
        <v>14.6</v>
      </c>
      <c r="BE517" s="46"/>
      <c r="BF517" s="48">
        <v>0.16</v>
      </c>
      <c r="BG517" s="48">
        <v>0</v>
      </c>
      <c r="BH517" s="46"/>
      <c r="BI517" s="48">
        <v>0</v>
      </c>
      <c r="BJ517" s="48">
        <v>45.65</v>
      </c>
      <c r="BK517" s="48">
        <v>45.65</v>
      </c>
      <c r="BL517" s="48">
        <v>48.7</v>
      </c>
      <c r="BM517" s="46"/>
      <c r="BN517" s="46"/>
      <c r="BO517" s="48">
        <v>0</v>
      </c>
      <c r="BP517" s="48">
        <v>0.16</v>
      </c>
      <c r="BQ517" s="48">
        <v>0</v>
      </c>
      <c r="BR517" s="48">
        <v>13.86</v>
      </c>
      <c r="BS517" s="48">
        <v>43.4</v>
      </c>
      <c r="BT517" s="46"/>
      <c r="BU517" s="48">
        <v>0</v>
      </c>
      <c r="BV517" s="39">
        <v>758</v>
      </c>
      <c r="BW517" s="39">
        <f t="shared" si="48"/>
        <v>2</v>
      </c>
      <c r="BX517" s="39">
        <f>IF(COUNTIF($C$2:C517,C517)=1,1,0)</f>
        <v>1</v>
      </c>
      <c r="BY517" s="39">
        <f t="shared" si="49"/>
        <v>0</v>
      </c>
      <c r="BZ517" s="39" t="b">
        <f t="shared" si="50"/>
        <v>0</v>
      </c>
      <c r="CA517" s="39" t="b">
        <f t="array" ref="CA517">ISNUMBER(SEARCH("Touch Screen",$AI517))</f>
        <v>0</v>
      </c>
      <c r="CB517" s="39" t="b">
        <f t="array" ref="CB517">ISNUMBER(SEARCH("Occupancy Sensor",$AI517))</f>
        <v>0</v>
      </c>
      <c r="CC517" s="39" t="b">
        <f t="array" ref="CC517">ISNUMBER(SEARCH("Full Network Connectivity",$AI517))</f>
        <v>0</v>
      </c>
      <c r="CD517" s="49">
        <f t="shared" si="51"/>
        <v>45.674639999999997</v>
      </c>
      <c r="CE517" s="50">
        <f t="shared" si="53"/>
        <v>1.8</v>
      </c>
      <c r="CF517" s="39">
        <f t="shared" si="52"/>
        <v>2</v>
      </c>
      <c r="CG517" s="49">
        <f>IF($BW517=1,($Q517*'2. Monitor Criteria'!$C$4)+('2. Monitor Criteria'!$D$4*'1. Data'!$CE517)+'2. Monitor Criteria'!$C$6,IF('1. Data'!$BW517=2,($Q517*'2. Monitor Criteria'!$C$4)+('2. Monitor Criteria'!$D$4*'1. Data'!$CE517)+'2. Monitor Criteria'!$D$6,IF('1. Data'!$BW517=5,($Q517*'2. Monitor Criteria'!$C$4)+('2. Monitor Criteria'!$D$4*'1. Data'!$CE517)+'2. Monitor Criteria'!$F$6,($Q517*'2. Monitor Criteria'!$C$4)+('2. Monitor Criteria'!$D$4*'1. Data'!$CE517)+'2. Monitor Criteria'!$E$6)))</f>
        <v>43.948189999999997</v>
      </c>
      <c r="CH517" s="51">
        <f>CD517-('2. Monitor Criteria'!$D$4*CE517)</f>
        <v>38.492639999999994</v>
      </c>
      <c r="CI517" s="49">
        <f>IF($BY517=0,CH517,IF($BY517=1,CH517-('2. Monitor Criteria'!$B$10*'1. Data'!CG517),CH517-('2. Monitor Criteria'!$C$10*'1. Data'!CG517)))</f>
        <v>38.492639999999994</v>
      </c>
      <c r="CJ517" s="51">
        <f>IF($CA517=TRUE,CI517-(CG517*'2. Monitor Criteria'!$E$10),CI517)</f>
        <v>38.492639999999994</v>
      </c>
      <c r="CK517" s="51">
        <f>IF($BZ517=TRUE,CJ517-('1. Data'!CG517*'2. Monitor Criteria'!$D$10),CJ517)</f>
        <v>38.492639999999994</v>
      </c>
    </row>
    <row r="518" spans="1:89" s="39" customFormat="1" ht="15.75" customHeight="1" x14ac:dyDescent="0.2">
      <c r="A518" s="39">
        <v>759</v>
      </c>
      <c r="B518" s="46" t="s">
        <v>925</v>
      </c>
      <c r="C518" s="46" t="s">
        <v>936</v>
      </c>
      <c r="D518" s="47">
        <v>42552</v>
      </c>
      <c r="E518" s="46" t="s">
        <v>74</v>
      </c>
      <c r="F518" s="46"/>
      <c r="G518" s="46" t="s">
        <v>1307</v>
      </c>
      <c r="H518" s="46" t="s">
        <v>75</v>
      </c>
      <c r="I518" s="46" t="s">
        <v>85</v>
      </c>
      <c r="J518" s="46" t="s">
        <v>937</v>
      </c>
      <c r="K518" s="46" t="s">
        <v>77</v>
      </c>
      <c r="L518" s="46"/>
      <c r="M518" s="48">
        <v>1000</v>
      </c>
      <c r="N518" s="48">
        <v>10.6</v>
      </c>
      <c r="O518" s="48">
        <v>18.8</v>
      </c>
      <c r="P518" s="48">
        <v>21.5</v>
      </c>
      <c r="Q518" s="48">
        <v>197.52</v>
      </c>
      <c r="R518" s="48">
        <v>1.78</v>
      </c>
      <c r="S518" s="48">
        <v>1080</v>
      </c>
      <c r="T518" s="48">
        <v>1920</v>
      </c>
      <c r="U518" s="48">
        <v>2.1</v>
      </c>
      <c r="V518" s="48">
        <v>10498</v>
      </c>
      <c r="W518" s="48">
        <v>60</v>
      </c>
      <c r="X518" s="48">
        <v>0.3</v>
      </c>
      <c r="Y518" s="46" t="s">
        <v>78</v>
      </c>
      <c r="Z518" s="46" t="s">
        <v>83</v>
      </c>
      <c r="AA518" s="46"/>
      <c r="AB518" s="46"/>
      <c r="AC518" s="46" t="s">
        <v>81</v>
      </c>
      <c r="AD518" s="46" t="s">
        <v>80</v>
      </c>
      <c r="AE518" s="46" t="s">
        <v>210</v>
      </c>
      <c r="AF518" s="46"/>
      <c r="AG518" s="46" t="s">
        <v>83</v>
      </c>
      <c r="AH518" s="46"/>
      <c r="AI518" s="46" t="s">
        <v>83</v>
      </c>
      <c r="AJ518" s="46" t="s">
        <v>83</v>
      </c>
      <c r="AK518" s="46" t="s">
        <v>84</v>
      </c>
      <c r="AL518" s="46"/>
      <c r="AM518" s="46" t="s">
        <v>83</v>
      </c>
      <c r="AN518" s="46" t="s">
        <v>83</v>
      </c>
      <c r="AO518" s="46" t="s">
        <v>83</v>
      </c>
      <c r="AP518" s="46" t="s">
        <v>91</v>
      </c>
      <c r="AQ518" s="46"/>
      <c r="AR518" s="46" t="s">
        <v>81</v>
      </c>
      <c r="AS518" s="46" t="s">
        <v>86</v>
      </c>
      <c r="AT518" s="46"/>
      <c r="AU518" s="48">
        <v>5</v>
      </c>
      <c r="AV518" s="46" t="s">
        <v>81</v>
      </c>
      <c r="AW518" s="46" t="s">
        <v>81</v>
      </c>
      <c r="AX518" s="48">
        <v>250</v>
      </c>
      <c r="AY518" s="48">
        <v>232.2</v>
      </c>
      <c r="AZ518" s="48">
        <v>198</v>
      </c>
      <c r="BA518" s="48">
        <v>200</v>
      </c>
      <c r="BB518" s="46"/>
      <c r="BC518" s="46"/>
      <c r="BD518" s="48">
        <v>15.25</v>
      </c>
      <c r="BE518" s="46"/>
      <c r="BF518" s="48">
        <v>0.14000000000000001</v>
      </c>
      <c r="BG518" s="48">
        <v>0</v>
      </c>
      <c r="BH518" s="46"/>
      <c r="BI518" s="48">
        <v>0</v>
      </c>
      <c r="BJ518" s="48">
        <v>47.56</v>
      </c>
      <c r="BK518" s="48">
        <v>47.56</v>
      </c>
      <c r="BL518" s="48">
        <v>50.6</v>
      </c>
      <c r="BM518" s="46"/>
      <c r="BN518" s="46"/>
      <c r="BO518" s="48">
        <v>0</v>
      </c>
      <c r="BP518" s="48">
        <v>0.14000000000000001</v>
      </c>
      <c r="BQ518" s="48">
        <v>0</v>
      </c>
      <c r="BR518" s="48">
        <v>14.98</v>
      </c>
      <c r="BS518" s="48">
        <v>46.76</v>
      </c>
      <c r="BT518" s="46"/>
      <c r="BU518" s="48">
        <v>0</v>
      </c>
      <c r="BV518" s="39">
        <v>759</v>
      </c>
      <c r="BW518" s="39">
        <f t="shared" si="48"/>
        <v>2</v>
      </c>
      <c r="BX518" s="39">
        <f>IF(COUNTIF($C$2:C518,C518)=1,1,0)</f>
        <v>1</v>
      </c>
      <c r="BY518" s="39">
        <f t="shared" si="49"/>
        <v>0</v>
      </c>
      <c r="BZ518" s="39" t="b">
        <f t="shared" si="50"/>
        <v>0</v>
      </c>
      <c r="CA518" s="39" t="b">
        <f t="array" ref="CA518">ISNUMBER(SEARCH("Touch Screen",$AI518))</f>
        <v>0</v>
      </c>
      <c r="CB518" s="39" t="b">
        <f t="array" ref="CB518">ISNUMBER(SEARCH("Occupancy Sensor",$AI518))</f>
        <v>0</v>
      </c>
      <c r="CC518" s="39" t="b">
        <f t="array" ref="CC518">ISNUMBER(SEARCH("Full Network Connectivity",$AI518))</f>
        <v>0</v>
      </c>
      <c r="CD518" s="49">
        <f t="shared" si="51"/>
        <v>47.553659999999994</v>
      </c>
      <c r="CE518" s="50">
        <f t="shared" si="53"/>
        <v>2.1</v>
      </c>
      <c r="CF518" s="39">
        <f t="shared" si="52"/>
        <v>2</v>
      </c>
      <c r="CG518" s="49">
        <f>IF($BW518=1,($Q518*'2. Monitor Criteria'!$C$4)+('2. Monitor Criteria'!$D$4*'1. Data'!$CE518)+'2. Monitor Criteria'!$C$6,IF('1. Data'!$BW518=2,($Q518*'2. Monitor Criteria'!$C$4)+('2. Monitor Criteria'!$D$4*'1. Data'!$CE518)+'2. Monitor Criteria'!$D$6,IF('1. Data'!$BW518=5,($Q518*'2. Monitor Criteria'!$C$4)+('2. Monitor Criteria'!$D$4*'1. Data'!$CE518)+'2. Monitor Criteria'!$F$6,($Q518*'2. Monitor Criteria'!$C$4)+('2. Monitor Criteria'!$D$4*'1. Data'!$CE518)+'2. Monitor Criteria'!$E$6)))</f>
        <v>42.683959999999999</v>
      </c>
      <c r="CH518" s="51">
        <f>CD518-('2. Monitor Criteria'!$D$4*CE518)</f>
        <v>39.174659999999989</v>
      </c>
      <c r="CI518" s="49">
        <f>IF($BY518=0,CH518,IF($BY518=1,CH518-('2. Monitor Criteria'!$B$10*'1. Data'!CG518),CH518-('2. Monitor Criteria'!$C$10*'1. Data'!CG518)))</f>
        <v>39.174659999999989</v>
      </c>
      <c r="CJ518" s="51">
        <f>IF($CA518=TRUE,CI518-(CG518*'2. Monitor Criteria'!$E$10),CI518)</f>
        <v>39.174659999999989</v>
      </c>
      <c r="CK518" s="51">
        <f>IF($BZ518=TRUE,CJ518-('1. Data'!CG518*'2. Monitor Criteria'!$D$10),CJ518)</f>
        <v>39.174659999999989</v>
      </c>
    </row>
    <row r="519" spans="1:89" s="39" customFormat="1" ht="15.75" customHeight="1" x14ac:dyDescent="0.2">
      <c r="A519" s="39">
        <v>760</v>
      </c>
      <c r="B519" s="46" t="s">
        <v>925</v>
      </c>
      <c r="C519" s="46" t="s">
        <v>938</v>
      </c>
      <c r="D519" s="47">
        <v>42552</v>
      </c>
      <c r="E519" s="46" t="s">
        <v>74</v>
      </c>
      <c r="F519" s="46" t="s">
        <v>110</v>
      </c>
      <c r="G519" s="46" t="s">
        <v>1307</v>
      </c>
      <c r="H519" s="46" t="s">
        <v>75</v>
      </c>
      <c r="I519" s="46" t="s">
        <v>939</v>
      </c>
      <c r="J519" s="46"/>
      <c r="K519" s="46" t="s">
        <v>77</v>
      </c>
      <c r="L519" s="46"/>
      <c r="M519" s="48">
        <v>1000</v>
      </c>
      <c r="N519" s="48">
        <v>11.3</v>
      </c>
      <c r="O519" s="48">
        <v>20</v>
      </c>
      <c r="P519" s="48">
        <v>23</v>
      </c>
      <c r="Q519" s="48">
        <v>226.04</v>
      </c>
      <c r="R519" s="48">
        <v>1.78</v>
      </c>
      <c r="S519" s="48">
        <v>1080</v>
      </c>
      <c r="T519" s="48">
        <v>1920</v>
      </c>
      <c r="U519" s="48">
        <v>2.1</v>
      </c>
      <c r="V519" s="48">
        <v>9174</v>
      </c>
      <c r="W519" s="48">
        <v>60</v>
      </c>
      <c r="X519" s="48">
        <v>0.3</v>
      </c>
      <c r="Y519" s="46" t="s">
        <v>78</v>
      </c>
      <c r="Z519" s="46" t="s">
        <v>83</v>
      </c>
      <c r="AA519" s="46"/>
      <c r="AB519" s="46"/>
      <c r="AC519" s="46" t="s">
        <v>81</v>
      </c>
      <c r="AD519" s="46" t="s">
        <v>80</v>
      </c>
      <c r="AE519" s="46" t="s">
        <v>210</v>
      </c>
      <c r="AF519" s="46"/>
      <c r="AG519" s="46" t="s">
        <v>83</v>
      </c>
      <c r="AH519" s="46"/>
      <c r="AI519" s="46" t="s">
        <v>83</v>
      </c>
      <c r="AJ519" s="46" t="s">
        <v>83</v>
      </c>
      <c r="AK519" s="46" t="s">
        <v>84</v>
      </c>
      <c r="AL519" s="46"/>
      <c r="AM519" s="46" t="s">
        <v>83</v>
      </c>
      <c r="AN519" s="46" t="s">
        <v>83</v>
      </c>
      <c r="AO519" s="46" t="s">
        <v>83</v>
      </c>
      <c r="AP519" s="46" t="s">
        <v>91</v>
      </c>
      <c r="AQ519" s="46"/>
      <c r="AR519" s="46" t="s">
        <v>81</v>
      </c>
      <c r="AS519" s="46" t="s">
        <v>86</v>
      </c>
      <c r="AT519" s="46"/>
      <c r="AU519" s="48">
        <v>5</v>
      </c>
      <c r="AV519" s="46" t="s">
        <v>81</v>
      </c>
      <c r="AW519" s="46" t="s">
        <v>81</v>
      </c>
      <c r="AX519" s="48">
        <v>300</v>
      </c>
      <c r="AY519" s="48">
        <v>316</v>
      </c>
      <c r="AZ519" s="48">
        <v>268.7</v>
      </c>
      <c r="BA519" s="48">
        <v>201</v>
      </c>
      <c r="BB519" s="46"/>
      <c r="BC519" s="46"/>
      <c r="BD519" s="48">
        <v>14.39</v>
      </c>
      <c r="BE519" s="46"/>
      <c r="BF519" s="48">
        <v>0.14000000000000001</v>
      </c>
      <c r="BG519" s="48">
        <v>0</v>
      </c>
      <c r="BH519" s="46"/>
      <c r="BI519" s="48">
        <v>0</v>
      </c>
      <c r="BJ519" s="48">
        <v>44.88</v>
      </c>
      <c r="BK519" s="48">
        <v>44.88</v>
      </c>
      <c r="BL519" s="48">
        <v>50.8</v>
      </c>
      <c r="BM519" s="46"/>
      <c r="BN519" s="46"/>
      <c r="BO519" s="48">
        <v>0</v>
      </c>
      <c r="BP519" s="48">
        <v>0.14000000000000001</v>
      </c>
      <c r="BQ519" s="48">
        <v>0</v>
      </c>
      <c r="BR519" s="48">
        <v>13.78</v>
      </c>
      <c r="BS519" s="48">
        <v>43.03</v>
      </c>
      <c r="BT519" s="46"/>
      <c r="BU519" s="48">
        <v>0</v>
      </c>
      <c r="BV519" s="39">
        <v>760</v>
      </c>
      <c r="BW519" s="39">
        <f t="shared" si="48"/>
        <v>3</v>
      </c>
      <c r="BX519" s="39">
        <f>IF(COUNTIF($C$2:C519,C519)=1,1,0)</f>
        <v>1</v>
      </c>
      <c r="BY519" s="39">
        <f t="shared" si="49"/>
        <v>0</v>
      </c>
      <c r="BZ519" s="39" t="b">
        <f t="shared" si="50"/>
        <v>0</v>
      </c>
      <c r="CA519" s="39" t="b">
        <f t="array" ref="CA519">ISNUMBER(SEARCH("Touch Screen",$AI519))</f>
        <v>0</v>
      </c>
      <c r="CB519" s="39" t="b">
        <f t="array" ref="CB519">ISNUMBER(SEARCH("Occupancy Sensor",$AI519))</f>
        <v>0</v>
      </c>
      <c r="CC519" s="39" t="b">
        <f t="array" ref="CC519">ISNUMBER(SEARCH("Full Network Connectivity",$AI519))</f>
        <v>0</v>
      </c>
      <c r="CD519" s="49">
        <f t="shared" si="51"/>
        <v>44.916900000000005</v>
      </c>
      <c r="CE519" s="50">
        <f t="shared" si="53"/>
        <v>2.1</v>
      </c>
      <c r="CF519" s="39">
        <f t="shared" si="52"/>
        <v>3</v>
      </c>
      <c r="CG519" s="49">
        <f>IF($BW519=1,($Q519*'2. Monitor Criteria'!$C$4)+('2. Monitor Criteria'!$D$4*'1. Data'!$CE519)+'2. Monitor Criteria'!$C$6,IF('1. Data'!$BW519=2,($Q519*'2. Monitor Criteria'!$C$4)+('2. Monitor Criteria'!$D$4*'1. Data'!$CE519)+'2. Monitor Criteria'!$D$6,IF('1. Data'!$BW519=5,($Q519*'2. Monitor Criteria'!$C$4)+('2. Monitor Criteria'!$D$4*'1. Data'!$CE519)+'2. Monitor Criteria'!$F$6,($Q519*'2. Monitor Criteria'!$C$4)+('2. Monitor Criteria'!$D$4*'1. Data'!$CE519)+'2. Monitor Criteria'!$E$6)))</f>
        <v>44.661920000000009</v>
      </c>
      <c r="CH519" s="51">
        <f>CD519-('2. Monitor Criteria'!$D$4*CE519)</f>
        <v>36.537900000000008</v>
      </c>
      <c r="CI519" s="49">
        <f>IF($BY519=0,CH519,IF($BY519=1,CH519-('2. Monitor Criteria'!$B$10*'1. Data'!CG519),CH519-('2. Monitor Criteria'!$C$10*'1. Data'!CG519)))</f>
        <v>36.537900000000008</v>
      </c>
      <c r="CJ519" s="51">
        <f>IF($CA519=TRUE,CI519-(CG519*'2. Monitor Criteria'!$E$10),CI519)</f>
        <v>36.537900000000008</v>
      </c>
      <c r="CK519" s="51">
        <f>IF($BZ519=TRUE,CJ519-('1. Data'!CG519*'2. Monitor Criteria'!$D$10),CJ519)</f>
        <v>36.537900000000008</v>
      </c>
    </row>
    <row r="520" spans="1:89" s="39" customFormat="1" ht="15.75" customHeight="1" x14ac:dyDescent="0.2">
      <c r="A520" s="39">
        <v>761</v>
      </c>
      <c r="B520" s="46" t="s">
        <v>925</v>
      </c>
      <c r="C520" s="46" t="s">
        <v>940</v>
      </c>
      <c r="D520" s="47">
        <v>42552</v>
      </c>
      <c r="E520" s="46" t="s">
        <v>74</v>
      </c>
      <c r="F520" s="46"/>
      <c r="G520" s="46" t="s">
        <v>1307</v>
      </c>
      <c r="H520" s="46" t="s">
        <v>75</v>
      </c>
      <c r="I520" s="46" t="s">
        <v>88</v>
      </c>
      <c r="J520" s="46"/>
      <c r="K520" s="46" t="s">
        <v>77</v>
      </c>
      <c r="L520" s="46"/>
      <c r="M520" s="48">
        <v>1000</v>
      </c>
      <c r="N520" s="48">
        <v>11.5</v>
      </c>
      <c r="O520" s="48">
        <v>20.5</v>
      </c>
      <c r="P520" s="48">
        <v>23.5</v>
      </c>
      <c r="Q520" s="48">
        <v>237.99</v>
      </c>
      <c r="R520" s="48">
        <v>1.78</v>
      </c>
      <c r="S520" s="48">
        <v>1080</v>
      </c>
      <c r="T520" s="48">
        <v>1920</v>
      </c>
      <c r="U520" s="48">
        <v>2.1</v>
      </c>
      <c r="V520" s="48">
        <v>8713</v>
      </c>
      <c r="W520" s="48">
        <v>60</v>
      </c>
      <c r="X520" s="48">
        <v>0.3</v>
      </c>
      <c r="Y520" s="46" t="s">
        <v>78</v>
      </c>
      <c r="Z520" s="46" t="s">
        <v>83</v>
      </c>
      <c r="AA520" s="46"/>
      <c r="AB520" s="46"/>
      <c r="AC520" s="46" t="s">
        <v>81</v>
      </c>
      <c r="AD520" s="46" t="s">
        <v>80</v>
      </c>
      <c r="AE520" s="46" t="s">
        <v>93</v>
      </c>
      <c r="AF520" s="46"/>
      <c r="AG520" s="46" t="s">
        <v>83</v>
      </c>
      <c r="AH520" s="46"/>
      <c r="AI520" s="46" t="s">
        <v>83</v>
      </c>
      <c r="AJ520" s="46" t="s">
        <v>83</v>
      </c>
      <c r="AK520" s="46" t="s">
        <v>195</v>
      </c>
      <c r="AL520" s="46"/>
      <c r="AM520" s="46" t="s">
        <v>83</v>
      </c>
      <c r="AN520" s="46" t="s">
        <v>83</v>
      </c>
      <c r="AO520" s="46" t="s">
        <v>83</v>
      </c>
      <c r="AP520" s="46" t="s">
        <v>91</v>
      </c>
      <c r="AQ520" s="46"/>
      <c r="AR520" s="46" t="s">
        <v>81</v>
      </c>
      <c r="AS520" s="46" t="s">
        <v>86</v>
      </c>
      <c r="AT520" s="46"/>
      <c r="AU520" s="48">
        <v>5</v>
      </c>
      <c r="AV520" s="46" t="s">
        <v>81</v>
      </c>
      <c r="AW520" s="46" t="s">
        <v>81</v>
      </c>
      <c r="AX520" s="48">
        <v>300</v>
      </c>
      <c r="AY520" s="48">
        <v>247.4</v>
      </c>
      <c r="AZ520" s="48">
        <v>200.7</v>
      </c>
      <c r="BA520" s="48">
        <v>201.2</v>
      </c>
      <c r="BB520" s="46"/>
      <c r="BC520" s="46"/>
      <c r="BD520" s="48">
        <v>13.57</v>
      </c>
      <c r="BE520" s="46"/>
      <c r="BF520" s="48">
        <v>7.0000000000000007E-2</v>
      </c>
      <c r="BG520" s="48">
        <v>0</v>
      </c>
      <c r="BH520" s="46"/>
      <c r="BI520" s="48">
        <v>0.06</v>
      </c>
      <c r="BJ520" s="48">
        <v>42</v>
      </c>
      <c r="BK520" s="48">
        <v>42</v>
      </c>
      <c r="BL520" s="48">
        <v>53.3</v>
      </c>
      <c r="BM520" s="46"/>
      <c r="BN520" s="46"/>
      <c r="BO520" s="48">
        <v>0.08</v>
      </c>
      <c r="BP520" s="48">
        <v>0.09</v>
      </c>
      <c r="BQ520" s="48">
        <v>0</v>
      </c>
      <c r="BR520" s="48">
        <v>13.38</v>
      </c>
      <c r="BS520" s="48">
        <v>41.5</v>
      </c>
      <c r="BT520" s="46"/>
      <c r="BU520" s="48">
        <v>0</v>
      </c>
      <c r="BV520" s="39">
        <v>761</v>
      </c>
      <c r="BW520" s="39">
        <f t="shared" si="48"/>
        <v>3</v>
      </c>
      <c r="BX520" s="39">
        <f>IF(COUNTIF($C$2:C520,C520)=1,1,0)</f>
        <v>1</v>
      </c>
      <c r="BY520" s="39">
        <f t="shared" si="49"/>
        <v>0</v>
      </c>
      <c r="BZ520" s="39" t="b">
        <f t="shared" si="50"/>
        <v>0</v>
      </c>
      <c r="CA520" s="39" t="b">
        <f t="array" ref="CA520">ISNUMBER(SEARCH("Touch Screen",$AI520))</f>
        <v>0</v>
      </c>
      <c r="CB520" s="39" t="b">
        <f t="array" ref="CB520">ISNUMBER(SEARCH("Occupancy Sensor",$AI520))</f>
        <v>0</v>
      </c>
      <c r="CC520" s="39" t="b">
        <f t="array" ref="CC520">ISNUMBER(SEARCH("Full Network Connectivity",$AI520))</f>
        <v>0</v>
      </c>
      <c r="CD520" s="49">
        <f t="shared" si="51"/>
        <v>42.00419999999999</v>
      </c>
      <c r="CE520" s="50">
        <f t="shared" si="53"/>
        <v>2.1</v>
      </c>
      <c r="CF520" s="39">
        <f t="shared" si="52"/>
        <v>3</v>
      </c>
      <c r="CG520" s="49">
        <f>IF($BW520=1,($Q520*'2. Monitor Criteria'!$C$4)+('2. Monitor Criteria'!$D$4*'1. Data'!$CE520)+'2. Monitor Criteria'!$C$6,IF('1. Data'!$BW520=2,($Q520*'2. Monitor Criteria'!$C$4)+('2. Monitor Criteria'!$D$4*'1. Data'!$CE520)+'2. Monitor Criteria'!$D$6,IF('1. Data'!$BW520=5,($Q520*'2. Monitor Criteria'!$C$4)+('2. Monitor Criteria'!$D$4*'1. Data'!$CE520)+'2. Monitor Criteria'!$F$6,($Q520*'2. Monitor Criteria'!$C$4)+('2. Monitor Criteria'!$D$4*'1. Data'!$CE520)+'2. Monitor Criteria'!$E$6)))</f>
        <v>46.131770000000003</v>
      </c>
      <c r="CH520" s="51">
        <f>CD520-('2. Monitor Criteria'!$D$4*CE520)</f>
        <v>33.625199999999992</v>
      </c>
      <c r="CI520" s="49">
        <f>IF($BY520=0,CH520,IF($BY520=1,CH520-('2. Monitor Criteria'!$B$10*'1. Data'!CG520),CH520-('2. Monitor Criteria'!$C$10*'1. Data'!CG520)))</f>
        <v>33.625199999999992</v>
      </c>
      <c r="CJ520" s="51">
        <f>IF($CA520=TRUE,CI520-(CG520*'2. Monitor Criteria'!$E$10),CI520)</f>
        <v>33.625199999999992</v>
      </c>
      <c r="CK520" s="51">
        <f>IF($BZ520=TRUE,CJ520-('1. Data'!CG520*'2. Monitor Criteria'!$D$10),CJ520)</f>
        <v>33.625199999999992</v>
      </c>
    </row>
    <row r="521" spans="1:89" s="39" customFormat="1" ht="15.75" customHeight="1" x14ac:dyDescent="0.2">
      <c r="A521" s="39">
        <v>762</v>
      </c>
      <c r="B521" s="46" t="s">
        <v>925</v>
      </c>
      <c r="C521" s="46" t="s">
        <v>941</v>
      </c>
      <c r="D521" s="47">
        <v>42552</v>
      </c>
      <c r="E521" s="46" t="s">
        <v>74</v>
      </c>
      <c r="F521" s="46" t="s">
        <v>110</v>
      </c>
      <c r="G521" s="46" t="s">
        <v>1307</v>
      </c>
      <c r="H521" s="46" t="s">
        <v>75</v>
      </c>
      <c r="I521" s="46" t="s">
        <v>88</v>
      </c>
      <c r="J521" s="46"/>
      <c r="K521" s="46" t="s">
        <v>77</v>
      </c>
      <c r="L521" s="46"/>
      <c r="M521" s="48">
        <v>1000</v>
      </c>
      <c r="N521" s="48">
        <v>11.5</v>
      </c>
      <c r="O521" s="48">
        <v>20.5</v>
      </c>
      <c r="P521" s="48">
        <v>23.5</v>
      </c>
      <c r="Q521" s="48">
        <v>237.99</v>
      </c>
      <c r="R521" s="48">
        <v>1.78</v>
      </c>
      <c r="S521" s="48">
        <v>1080</v>
      </c>
      <c r="T521" s="48">
        <v>1920</v>
      </c>
      <c r="U521" s="48">
        <v>2.1</v>
      </c>
      <c r="V521" s="48">
        <v>8713</v>
      </c>
      <c r="W521" s="48">
        <v>60</v>
      </c>
      <c r="X521" s="48">
        <v>0.3</v>
      </c>
      <c r="Y521" s="46" t="s">
        <v>78</v>
      </c>
      <c r="Z521" s="46" t="s">
        <v>83</v>
      </c>
      <c r="AA521" s="46"/>
      <c r="AB521" s="46"/>
      <c r="AC521" s="46" t="s">
        <v>81</v>
      </c>
      <c r="AD521" s="46" t="s">
        <v>80</v>
      </c>
      <c r="AE521" s="46" t="s">
        <v>210</v>
      </c>
      <c r="AF521" s="46"/>
      <c r="AG521" s="46" t="s">
        <v>83</v>
      </c>
      <c r="AH521" s="46"/>
      <c r="AI521" s="46" t="s">
        <v>83</v>
      </c>
      <c r="AJ521" s="46" t="s">
        <v>83</v>
      </c>
      <c r="AK521" s="46" t="s">
        <v>84</v>
      </c>
      <c r="AL521" s="46"/>
      <c r="AM521" s="46" t="s">
        <v>83</v>
      </c>
      <c r="AN521" s="46" t="s">
        <v>83</v>
      </c>
      <c r="AO521" s="46" t="s">
        <v>83</v>
      </c>
      <c r="AP521" s="46" t="s">
        <v>91</v>
      </c>
      <c r="AQ521" s="46"/>
      <c r="AR521" s="46" t="s">
        <v>81</v>
      </c>
      <c r="AS521" s="46" t="s">
        <v>86</v>
      </c>
      <c r="AT521" s="46"/>
      <c r="AU521" s="48">
        <v>5</v>
      </c>
      <c r="AV521" s="46" t="s">
        <v>81</v>
      </c>
      <c r="AW521" s="46" t="s">
        <v>81</v>
      </c>
      <c r="AX521" s="48">
        <v>300</v>
      </c>
      <c r="AY521" s="48">
        <v>255.9</v>
      </c>
      <c r="AZ521" s="48">
        <v>211.6</v>
      </c>
      <c r="BA521" s="48">
        <v>200</v>
      </c>
      <c r="BB521" s="46"/>
      <c r="BC521" s="46"/>
      <c r="BD521" s="48">
        <v>14.16</v>
      </c>
      <c r="BE521" s="46"/>
      <c r="BF521" s="48">
        <v>0.14000000000000001</v>
      </c>
      <c r="BG521" s="48">
        <v>0</v>
      </c>
      <c r="BH521" s="46"/>
      <c r="BI521" s="48">
        <v>0</v>
      </c>
      <c r="BJ521" s="48">
        <v>44.23</v>
      </c>
      <c r="BK521" s="48">
        <v>44.23</v>
      </c>
      <c r="BL521" s="48">
        <v>53.3</v>
      </c>
      <c r="BM521" s="46"/>
      <c r="BN521" s="46"/>
      <c r="BO521" s="48">
        <v>0</v>
      </c>
      <c r="BP521" s="48">
        <v>0.14000000000000001</v>
      </c>
      <c r="BQ521" s="48">
        <v>0</v>
      </c>
      <c r="BR521" s="48">
        <v>13.74</v>
      </c>
      <c r="BS521" s="48">
        <v>42.95</v>
      </c>
      <c r="BT521" s="46"/>
      <c r="BU521" s="48">
        <v>0</v>
      </c>
      <c r="BV521" s="39">
        <v>762</v>
      </c>
      <c r="BW521" s="39">
        <f t="shared" si="48"/>
        <v>3</v>
      </c>
      <c r="BX521" s="39">
        <f>IF(COUNTIF($C$2:C521,C521)=1,1,0)</f>
        <v>1</v>
      </c>
      <c r="BY521" s="39">
        <f t="shared" si="49"/>
        <v>0</v>
      </c>
      <c r="BZ521" s="39" t="b">
        <f t="shared" si="50"/>
        <v>0</v>
      </c>
      <c r="CA521" s="39" t="b">
        <f t="array" ref="CA521">ISNUMBER(SEARCH("Touch Screen",$AI521))</f>
        <v>0</v>
      </c>
      <c r="CB521" s="39" t="b">
        <f t="array" ref="CB521">ISNUMBER(SEARCH("Occupancy Sensor",$AI521))</f>
        <v>0</v>
      </c>
      <c r="CC521" s="39" t="b">
        <f t="array" ref="CC521">ISNUMBER(SEARCH("Full Network Connectivity",$AI521))</f>
        <v>0</v>
      </c>
      <c r="CD521" s="49">
        <f t="shared" si="51"/>
        <v>44.21172</v>
      </c>
      <c r="CE521" s="50">
        <f t="shared" si="53"/>
        <v>2.1</v>
      </c>
      <c r="CF521" s="39">
        <f t="shared" si="52"/>
        <v>3</v>
      </c>
      <c r="CG521" s="49">
        <f>IF($BW521=1,($Q521*'2. Monitor Criteria'!$C$4)+('2. Monitor Criteria'!$D$4*'1. Data'!$CE521)+'2. Monitor Criteria'!$C$6,IF('1. Data'!$BW521=2,($Q521*'2. Monitor Criteria'!$C$4)+('2. Monitor Criteria'!$D$4*'1. Data'!$CE521)+'2. Monitor Criteria'!$D$6,IF('1. Data'!$BW521=5,($Q521*'2. Monitor Criteria'!$C$4)+('2. Monitor Criteria'!$D$4*'1. Data'!$CE521)+'2. Monitor Criteria'!$F$6,($Q521*'2. Monitor Criteria'!$C$4)+('2. Monitor Criteria'!$D$4*'1. Data'!$CE521)+'2. Monitor Criteria'!$E$6)))</f>
        <v>46.131770000000003</v>
      </c>
      <c r="CH521" s="51">
        <f>CD521-('2. Monitor Criteria'!$D$4*CE521)</f>
        <v>35.832719999999995</v>
      </c>
      <c r="CI521" s="49">
        <f>IF($BY521=0,CH521,IF($BY521=1,CH521-('2. Monitor Criteria'!$B$10*'1. Data'!CG521),CH521-('2. Monitor Criteria'!$C$10*'1. Data'!CG521)))</f>
        <v>35.832719999999995</v>
      </c>
      <c r="CJ521" s="51">
        <f>IF($CA521=TRUE,CI521-(CG521*'2. Monitor Criteria'!$E$10),CI521)</f>
        <v>35.832719999999995</v>
      </c>
      <c r="CK521" s="51">
        <f>IF($BZ521=TRUE,CJ521-('1. Data'!CG521*'2. Monitor Criteria'!$D$10),CJ521)</f>
        <v>35.832719999999995</v>
      </c>
    </row>
    <row r="522" spans="1:89" s="39" customFormat="1" ht="15.75" customHeight="1" x14ac:dyDescent="0.2">
      <c r="A522" s="39">
        <v>777</v>
      </c>
      <c r="B522" s="46" t="s">
        <v>925</v>
      </c>
      <c r="C522" s="46" t="s">
        <v>952</v>
      </c>
      <c r="D522" s="47">
        <v>42552</v>
      </c>
      <c r="E522" s="46" t="s">
        <v>74</v>
      </c>
      <c r="F522" s="46" t="s">
        <v>110</v>
      </c>
      <c r="G522" s="46" t="s">
        <v>1307</v>
      </c>
      <c r="H522" s="46" t="s">
        <v>75</v>
      </c>
      <c r="I522" s="46" t="s">
        <v>88</v>
      </c>
      <c r="J522" s="46"/>
      <c r="K522" s="46" t="s">
        <v>77</v>
      </c>
      <c r="L522" s="46"/>
      <c r="M522" s="48">
        <v>1000</v>
      </c>
      <c r="N522" s="48">
        <v>11.9</v>
      </c>
      <c r="O522" s="48">
        <v>14.8</v>
      </c>
      <c r="P522" s="48">
        <v>19</v>
      </c>
      <c r="Q522" s="48">
        <v>176.1</v>
      </c>
      <c r="R522" s="48">
        <v>1.25</v>
      </c>
      <c r="S522" s="48">
        <v>1024</v>
      </c>
      <c r="T522" s="48">
        <v>1280</v>
      </c>
      <c r="U522" s="48">
        <v>1.3</v>
      </c>
      <c r="V522" s="48">
        <v>7443</v>
      </c>
      <c r="W522" s="48">
        <v>60</v>
      </c>
      <c r="X522" s="48">
        <v>0.3</v>
      </c>
      <c r="Y522" s="46" t="s">
        <v>78</v>
      </c>
      <c r="Z522" s="46" t="s">
        <v>83</v>
      </c>
      <c r="AA522" s="46"/>
      <c r="AB522" s="46"/>
      <c r="AC522" s="46" t="s">
        <v>81</v>
      </c>
      <c r="AD522" s="46" t="s">
        <v>80</v>
      </c>
      <c r="AE522" s="46" t="s">
        <v>576</v>
      </c>
      <c r="AF522" s="46" t="s">
        <v>953</v>
      </c>
      <c r="AG522" s="46" t="s">
        <v>99</v>
      </c>
      <c r="AH522" s="46"/>
      <c r="AI522" s="46" t="s">
        <v>99</v>
      </c>
      <c r="AJ522" s="46" t="s">
        <v>83</v>
      </c>
      <c r="AK522" s="46" t="s">
        <v>94</v>
      </c>
      <c r="AL522" s="46" t="s">
        <v>953</v>
      </c>
      <c r="AM522" s="46" t="s">
        <v>83</v>
      </c>
      <c r="AN522" s="46" t="s">
        <v>83</v>
      </c>
      <c r="AO522" s="46" t="s">
        <v>83</v>
      </c>
      <c r="AP522" s="46" t="s">
        <v>91</v>
      </c>
      <c r="AQ522" s="46"/>
      <c r="AR522" s="46" t="s">
        <v>81</v>
      </c>
      <c r="AS522" s="46" t="s">
        <v>86</v>
      </c>
      <c r="AT522" s="46"/>
      <c r="AU522" s="48">
        <v>5</v>
      </c>
      <c r="AV522" s="46" t="s">
        <v>81</v>
      </c>
      <c r="AW522" s="46" t="s">
        <v>81</v>
      </c>
      <c r="AX522" s="48">
        <v>250</v>
      </c>
      <c r="AY522" s="48">
        <v>281</v>
      </c>
      <c r="AZ522" s="48">
        <v>280</v>
      </c>
      <c r="BA522" s="48">
        <v>201</v>
      </c>
      <c r="BB522" s="46"/>
      <c r="BC522" s="46"/>
      <c r="BD522" s="48">
        <v>15.93</v>
      </c>
      <c r="BE522" s="46"/>
      <c r="BF522" s="48">
        <v>0.13</v>
      </c>
      <c r="BG522" s="48">
        <v>0</v>
      </c>
      <c r="BH522" s="46"/>
      <c r="BI522" s="48">
        <v>0</v>
      </c>
      <c r="BJ522" s="48">
        <v>49.58</v>
      </c>
      <c r="BK522" s="48">
        <v>49.58</v>
      </c>
      <c r="BL522" s="48">
        <v>44.5</v>
      </c>
      <c r="BM522" s="46"/>
      <c r="BN522" s="46"/>
      <c r="BO522" s="48">
        <v>0</v>
      </c>
      <c r="BP522" s="48">
        <v>0.14000000000000001</v>
      </c>
      <c r="BQ522" s="48">
        <v>0</v>
      </c>
      <c r="BR522" s="48">
        <v>15.99</v>
      </c>
      <c r="BS522" s="48">
        <v>49.82</v>
      </c>
      <c r="BT522" s="46"/>
      <c r="BU522" s="48">
        <v>0</v>
      </c>
      <c r="BV522" s="39">
        <v>777</v>
      </c>
      <c r="BW522" s="39">
        <f t="shared" si="48"/>
        <v>2</v>
      </c>
      <c r="BX522" s="39">
        <f>IF(COUNTIF($C$2:C522,C522)=1,1,0)</f>
        <v>1</v>
      </c>
      <c r="BY522" s="39">
        <f t="shared" si="49"/>
        <v>0</v>
      </c>
      <c r="BZ522" s="39" t="b">
        <f t="shared" si="50"/>
        <v>0</v>
      </c>
      <c r="CA522" s="39" t="b">
        <f t="array" ref="CA522">ISNUMBER(SEARCH("Touch Screen",$AI522))</f>
        <v>0</v>
      </c>
      <c r="CB522" s="39" t="b">
        <f t="array" ref="CB522">ISNUMBER(SEARCH("Occupancy Sensor",$AI522))</f>
        <v>0</v>
      </c>
      <c r="CC522" s="39" t="b">
        <f t="array" ref="CC522">ISNUMBER(SEARCH("Full Network Connectivity",$AI522))</f>
        <v>0</v>
      </c>
      <c r="CD522" s="49">
        <f t="shared" si="51"/>
        <v>49.581600000000002</v>
      </c>
      <c r="CE522" s="50">
        <f t="shared" si="53"/>
        <v>1.3</v>
      </c>
      <c r="CF522" s="39">
        <f t="shared" si="52"/>
        <v>1</v>
      </c>
      <c r="CG522" s="49">
        <f>IF($BW522=1,($Q522*'2. Monitor Criteria'!$C$4)+('2. Monitor Criteria'!$D$4*'1. Data'!$CE522)+'2. Monitor Criteria'!$C$6,IF('1. Data'!$BW522=2,($Q522*'2. Monitor Criteria'!$C$4)+('2. Monitor Criteria'!$D$4*'1. Data'!$CE522)+'2. Monitor Criteria'!$D$6,IF('1. Data'!$BW522=5,($Q522*'2. Monitor Criteria'!$C$4)+('2. Monitor Criteria'!$D$4*'1. Data'!$CE522)+'2. Monitor Criteria'!$F$6,($Q522*'2. Monitor Criteria'!$C$4)+('2. Monitor Criteria'!$D$4*'1. Data'!$CE522)+'2. Monitor Criteria'!$E$6)))</f>
        <v>36.857300000000002</v>
      </c>
      <c r="CH522" s="51">
        <f>CD522-('2. Monitor Criteria'!$D$4*CE522)</f>
        <v>44.394600000000004</v>
      </c>
      <c r="CI522" s="49">
        <f>IF($BY522=0,CH522,IF($BY522=1,CH522-('2. Monitor Criteria'!$B$10*'1. Data'!CG522),CH522-('2. Monitor Criteria'!$C$10*'1. Data'!CG522)))</f>
        <v>44.394600000000004</v>
      </c>
      <c r="CJ522" s="51">
        <f>IF($CA522=TRUE,CI522-(CG522*'2. Monitor Criteria'!$E$10),CI522)</f>
        <v>44.394600000000004</v>
      </c>
      <c r="CK522" s="51">
        <f>IF($BZ522=TRUE,CJ522-('1. Data'!CG522*'2. Monitor Criteria'!$D$10),CJ522)</f>
        <v>44.394600000000004</v>
      </c>
    </row>
    <row r="523" spans="1:89" s="39" customFormat="1" ht="15.75" customHeight="1" x14ac:dyDescent="0.2">
      <c r="A523" s="39">
        <v>778</v>
      </c>
      <c r="B523" s="46" t="s">
        <v>925</v>
      </c>
      <c r="C523" s="46" t="s">
        <v>952</v>
      </c>
      <c r="D523" s="47">
        <v>42552</v>
      </c>
      <c r="E523" s="46" t="s">
        <v>74</v>
      </c>
      <c r="F523" s="46" t="s">
        <v>110</v>
      </c>
      <c r="G523" s="46" t="s">
        <v>1307</v>
      </c>
      <c r="H523" s="46" t="s">
        <v>75</v>
      </c>
      <c r="I523" s="46" t="s">
        <v>88</v>
      </c>
      <c r="J523" s="46"/>
      <c r="K523" s="46" t="s">
        <v>77</v>
      </c>
      <c r="L523" s="46"/>
      <c r="M523" s="48">
        <v>1000</v>
      </c>
      <c r="N523" s="48">
        <v>11.9</v>
      </c>
      <c r="O523" s="48">
        <v>14.8</v>
      </c>
      <c r="P523" s="48">
        <v>19</v>
      </c>
      <c r="Q523" s="48">
        <v>176.1</v>
      </c>
      <c r="R523" s="48">
        <v>1.25</v>
      </c>
      <c r="S523" s="48">
        <v>1024</v>
      </c>
      <c r="T523" s="48">
        <v>1280</v>
      </c>
      <c r="U523" s="48">
        <v>1.3</v>
      </c>
      <c r="V523" s="48">
        <v>7443</v>
      </c>
      <c r="W523" s="48">
        <v>60</v>
      </c>
      <c r="X523" s="48">
        <v>0.3</v>
      </c>
      <c r="Y523" s="46" t="s">
        <v>78</v>
      </c>
      <c r="Z523" s="46" t="s">
        <v>83</v>
      </c>
      <c r="AA523" s="46"/>
      <c r="AB523" s="46"/>
      <c r="AC523" s="46" t="s">
        <v>81</v>
      </c>
      <c r="AD523" s="46" t="s">
        <v>80</v>
      </c>
      <c r="AE523" s="46" t="s">
        <v>576</v>
      </c>
      <c r="AF523" s="46" t="s">
        <v>953</v>
      </c>
      <c r="AG523" s="46" t="s">
        <v>99</v>
      </c>
      <c r="AH523" s="46"/>
      <c r="AI523" s="46" t="s">
        <v>99</v>
      </c>
      <c r="AJ523" s="46" t="s">
        <v>83</v>
      </c>
      <c r="AK523" s="46" t="s">
        <v>94</v>
      </c>
      <c r="AL523" s="46" t="s">
        <v>953</v>
      </c>
      <c r="AM523" s="46" t="s">
        <v>83</v>
      </c>
      <c r="AN523" s="46" t="s">
        <v>83</v>
      </c>
      <c r="AO523" s="46" t="s">
        <v>83</v>
      </c>
      <c r="AP523" s="46" t="s">
        <v>91</v>
      </c>
      <c r="AQ523" s="46"/>
      <c r="AR523" s="46" t="s">
        <v>81</v>
      </c>
      <c r="AS523" s="46" t="s">
        <v>86</v>
      </c>
      <c r="AT523" s="46"/>
      <c r="AU523" s="48">
        <v>5</v>
      </c>
      <c r="AV523" s="46" t="s">
        <v>81</v>
      </c>
      <c r="AW523" s="46" t="s">
        <v>81</v>
      </c>
      <c r="AX523" s="48">
        <v>250</v>
      </c>
      <c r="AY523" s="48">
        <v>281</v>
      </c>
      <c r="AZ523" s="48">
        <v>280</v>
      </c>
      <c r="BA523" s="48">
        <v>201</v>
      </c>
      <c r="BB523" s="46"/>
      <c r="BC523" s="46"/>
      <c r="BD523" s="48">
        <v>13.58</v>
      </c>
      <c r="BE523" s="46"/>
      <c r="BF523" s="48">
        <v>0.13</v>
      </c>
      <c r="BG523" s="48">
        <v>0</v>
      </c>
      <c r="BH523" s="46"/>
      <c r="BI523" s="48">
        <v>0</v>
      </c>
      <c r="BJ523" s="48">
        <v>42.38</v>
      </c>
      <c r="BK523" s="48">
        <v>42.38</v>
      </c>
      <c r="BL523" s="48">
        <v>44.5</v>
      </c>
      <c r="BM523" s="46"/>
      <c r="BN523" s="46"/>
      <c r="BO523" s="48">
        <v>0</v>
      </c>
      <c r="BP523" s="48">
        <v>0.14000000000000001</v>
      </c>
      <c r="BQ523" s="48">
        <v>0</v>
      </c>
      <c r="BR523" s="48">
        <v>13.63</v>
      </c>
      <c r="BS523" s="48">
        <v>42.59</v>
      </c>
      <c r="BT523" s="46"/>
      <c r="BU523" s="48">
        <v>0</v>
      </c>
      <c r="BV523" s="39">
        <v>778</v>
      </c>
      <c r="BW523" s="39">
        <f t="shared" si="48"/>
        <v>2</v>
      </c>
      <c r="BX523" s="39">
        <f>IF(COUNTIF($C$2:C523,C523)=1,1,0)</f>
        <v>0</v>
      </c>
      <c r="BY523" s="39">
        <f t="shared" si="49"/>
        <v>0</v>
      </c>
      <c r="BZ523" s="39" t="b">
        <f t="shared" si="50"/>
        <v>0</v>
      </c>
      <c r="CA523" s="39" t="b">
        <f t="array" ref="CA523">ISNUMBER(SEARCH("Touch Screen",$AI523))</f>
        <v>0</v>
      </c>
      <c r="CB523" s="39" t="b">
        <f t="array" ref="CB523">ISNUMBER(SEARCH("Occupancy Sensor",$AI523))</f>
        <v>0</v>
      </c>
      <c r="CC523" s="39" t="b">
        <f t="array" ref="CC523">ISNUMBER(SEARCH("Full Network Connectivity",$AI523))</f>
        <v>0</v>
      </c>
      <c r="CD523" s="49">
        <f t="shared" si="51"/>
        <v>42.3765</v>
      </c>
      <c r="CE523" s="50">
        <f t="shared" si="53"/>
        <v>1.3</v>
      </c>
      <c r="CF523" s="39">
        <f t="shared" si="52"/>
        <v>1</v>
      </c>
      <c r="CG523" s="49">
        <f>IF($BW523=1,($Q523*'2. Monitor Criteria'!$C$4)+('2. Monitor Criteria'!$D$4*'1. Data'!$CE523)+'2. Monitor Criteria'!$C$6,IF('1. Data'!$BW523=2,($Q523*'2. Monitor Criteria'!$C$4)+('2. Monitor Criteria'!$D$4*'1. Data'!$CE523)+'2. Monitor Criteria'!$D$6,IF('1. Data'!$BW523=5,($Q523*'2. Monitor Criteria'!$C$4)+('2. Monitor Criteria'!$D$4*'1. Data'!$CE523)+'2. Monitor Criteria'!$F$6,($Q523*'2. Monitor Criteria'!$C$4)+('2. Monitor Criteria'!$D$4*'1. Data'!$CE523)+'2. Monitor Criteria'!$E$6)))</f>
        <v>36.857300000000002</v>
      </c>
      <c r="CH523" s="51">
        <f>CD523-('2. Monitor Criteria'!$D$4*CE523)</f>
        <v>37.189500000000002</v>
      </c>
      <c r="CI523" s="49">
        <f>IF($BY523=0,CH523,IF($BY523=1,CH523-('2. Monitor Criteria'!$B$10*'1. Data'!CG523),CH523-('2. Monitor Criteria'!$C$10*'1. Data'!CG523)))</f>
        <v>37.189500000000002</v>
      </c>
      <c r="CJ523" s="51">
        <f>IF($CA523=TRUE,CI523-(CG523*'2. Monitor Criteria'!$E$10),CI523)</f>
        <v>37.189500000000002</v>
      </c>
      <c r="CK523" s="51">
        <f>IF($BZ523=TRUE,CJ523-('1. Data'!CG523*'2. Monitor Criteria'!$D$10),CJ523)</f>
        <v>37.189500000000002</v>
      </c>
    </row>
    <row r="524" spans="1:89" s="39" customFormat="1" ht="15.75" customHeight="1" x14ac:dyDescent="0.2">
      <c r="A524" s="39">
        <v>779</v>
      </c>
      <c r="B524" s="46" t="s">
        <v>925</v>
      </c>
      <c r="C524" s="46" t="s">
        <v>954</v>
      </c>
      <c r="D524" s="47">
        <v>42552</v>
      </c>
      <c r="E524" s="46" t="s">
        <v>74</v>
      </c>
      <c r="F524" s="46"/>
      <c r="G524" s="46" t="s">
        <v>1307</v>
      </c>
      <c r="H524" s="46" t="s">
        <v>75</v>
      </c>
      <c r="I524" s="46" t="s">
        <v>88</v>
      </c>
      <c r="J524" s="46"/>
      <c r="K524" s="46" t="s">
        <v>77</v>
      </c>
      <c r="L524" s="46"/>
      <c r="M524" s="48">
        <v>1000</v>
      </c>
      <c r="N524" s="48">
        <v>10.6</v>
      </c>
      <c r="O524" s="48">
        <v>18.8</v>
      </c>
      <c r="P524" s="48">
        <v>21.5</v>
      </c>
      <c r="Q524" s="48">
        <v>197.52</v>
      </c>
      <c r="R524" s="48">
        <v>1.78</v>
      </c>
      <c r="S524" s="48">
        <v>1080</v>
      </c>
      <c r="T524" s="48">
        <v>1920</v>
      </c>
      <c r="U524" s="48">
        <v>2.1</v>
      </c>
      <c r="V524" s="48">
        <v>10498</v>
      </c>
      <c r="W524" s="48">
        <v>60</v>
      </c>
      <c r="X524" s="48">
        <v>0.3</v>
      </c>
      <c r="Y524" s="46" t="s">
        <v>78</v>
      </c>
      <c r="Z524" s="46" t="s">
        <v>83</v>
      </c>
      <c r="AA524" s="46"/>
      <c r="AB524" s="46"/>
      <c r="AC524" s="46" t="s">
        <v>81</v>
      </c>
      <c r="AD524" s="46" t="s">
        <v>80</v>
      </c>
      <c r="AE524" s="46" t="s">
        <v>93</v>
      </c>
      <c r="AF524" s="46"/>
      <c r="AG524" s="46" t="s">
        <v>83</v>
      </c>
      <c r="AH524" s="46"/>
      <c r="AI524" s="46" t="s">
        <v>83</v>
      </c>
      <c r="AJ524" s="46" t="s">
        <v>83</v>
      </c>
      <c r="AK524" s="46" t="s">
        <v>94</v>
      </c>
      <c r="AL524" s="46"/>
      <c r="AM524" s="46" t="s">
        <v>83</v>
      </c>
      <c r="AN524" s="46" t="s">
        <v>83</v>
      </c>
      <c r="AO524" s="46" t="s">
        <v>83</v>
      </c>
      <c r="AP524" s="46" t="s">
        <v>91</v>
      </c>
      <c r="AQ524" s="46"/>
      <c r="AR524" s="46" t="s">
        <v>81</v>
      </c>
      <c r="AS524" s="46" t="s">
        <v>86</v>
      </c>
      <c r="AT524" s="46"/>
      <c r="AU524" s="48">
        <v>5</v>
      </c>
      <c r="AV524" s="46" t="s">
        <v>81</v>
      </c>
      <c r="AW524" s="46" t="s">
        <v>81</v>
      </c>
      <c r="AX524" s="48">
        <v>250</v>
      </c>
      <c r="AY524" s="48">
        <v>238.2</v>
      </c>
      <c r="AZ524" s="48">
        <v>191.3</v>
      </c>
      <c r="BA524" s="48">
        <v>200</v>
      </c>
      <c r="BB524" s="46"/>
      <c r="BC524" s="46"/>
      <c r="BD524" s="48">
        <v>13.81</v>
      </c>
      <c r="BE524" s="46"/>
      <c r="BF524" s="48">
        <v>0.06</v>
      </c>
      <c r="BG524" s="48">
        <v>0</v>
      </c>
      <c r="BH524" s="46"/>
      <c r="BI524" s="48">
        <v>0.06</v>
      </c>
      <c r="BJ524" s="48">
        <v>42.68</v>
      </c>
      <c r="BK524" s="48">
        <v>42.68</v>
      </c>
      <c r="BL524" s="48">
        <v>50.6</v>
      </c>
      <c r="BM524" s="46"/>
      <c r="BN524" s="46"/>
      <c r="BO524" s="48">
        <v>0.08</v>
      </c>
      <c r="BP524" s="48">
        <v>0.08</v>
      </c>
      <c r="BQ524" s="48">
        <v>0</v>
      </c>
      <c r="BR524" s="48">
        <v>13.8</v>
      </c>
      <c r="BS524" s="48">
        <v>42.77</v>
      </c>
      <c r="BT524" s="46"/>
      <c r="BU524" s="48">
        <v>0</v>
      </c>
      <c r="BV524" s="39">
        <v>779</v>
      </c>
      <c r="BW524" s="39">
        <f t="shared" si="48"/>
        <v>2</v>
      </c>
      <c r="BX524" s="39">
        <f>IF(COUNTIF($C$2:C524,C524)=1,1,0)</f>
        <v>1</v>
      </c>
      <c r="BY524" s="39">
        <f t="shared" si="49"/>
        <v>0</v>
      </c>
      <c r="BZ524" s="39" t="b">
        <f t="shared" si="50"/>
        <v>0</v>
      </c>
      <c r="CA524" s="39" t="b">
        <f t="array" ref="CA524">ISNUMBER(SEARCH("Touch Screen",$AI524))</f>
        <v>0</v>
      </c>
      <c r="CB524" s="39" t="b">
        <f t="array" ref="CB524">ISNUMBER(SEARCH("Occupancy Sensor",$AI524))</f>
        <v>0</v>
      </c>
      <c r="CC524" s="39" t="b">
        <f t="array" ref="CC524">ISNUMBER(SEARCH("Full Network Connectivity",$AI524))</f>
        <v>0</v>
      </c>
      <c r="CD524" s="49">
        <f t="shared" si="51"/>
        <v>42.683099999999996</v>
      </c>
      <c r="CE524" s="50">
        <f t="shared" si="53"/>
        <v>2.1</v>
      </c>
      <c r="CF524" s="39">
        <f t="shared" si="52"/>
        <v>2</v>
      </c>
      <c r="CG524" s="49">
        <f>IF($BW524=1,($Q524*'2. Monitor Criteria'!$C$4)+('2. Monitor Criteria'!$D$4*'1. Data'!$CE524)+'2. Monitor Criteria'!$C$6,IF('1. Data'!$BW524=2,($Q524*'2. Monitor Criteria'!$C$4)+('2. Monitor Criteria'!$D$4*'1. Data'!$CE524)+'2. Monitor Criteria'!$D$6,IF('1. Data'!$BW524=5,($Q524*'2. Monitor Criteria'!$C$4)+('2. Monitor Criteria'!$D$4*'1. Data'!$CE524)+'2. Monitor Criteria'!$F$6,($Q524*'2. Monitor Criteria'!$C$4)+('2. Monitor Criteria'!$D$4*'1. Data'!$CE524)+'2. Monitor Criteria'!$E$6)))</f>
        <v>42.683959999999999</v>
      </c>
      <c r="CH524" s="51">
        <f>CD524-('2. Monitor Criteria'!$D$4*CE524)</f>
        <v>34.304099999999991</v>
      </c>
      <c r="CI524" s="49">
        <f>IF($BY524=0,CH524,IF($BY524=1,CH524-('2. Monitor Criteria'!$B$10*'1. Data'!CG524),CH524-('2. Monitor Criteria'!$C$10*'1. Data'!CG524)))</f>
        <v>34.304099999999991</v>
      </c>
      <c r="CJ524" s="51">
        <f>IF($CA524=TRUE,CI524-(CG524*'2. Monitor Criteria'!$E$10),CI524)</f>
        <v>34.304099999999991</v>
      </c>
      <c r="CK524" s="51">
        <f>IF($BZ524=TRUE,CJ524-('1. Data'!CG524*'2. Monitor Criteria'!$D$10),CJ524)</f>
        <v>34.304099999999991</v>
      </c>
    </row>
    <row r="525" spans="1:89" s="39" customFormat="1" ht="15.75" customHeight="1" x14ac:dyDescent="0.2">
      <c r="A525" s="39">
        <v>780</v>
      </c>
      <c r="B525" s="46" t="s">
        <v>925</v>
      </c>
      <c r="C525" s="46" t="s">
        <v>955</v>
      </c>
      <c r="D525" s="47">
        <v>42552</v>
      </c>
      <c r="E525" s="46" t="s">
        <v>74</v>
      </c>
      <c r="F525" s="46"/>
      <c r="G525" s="46" t="s">
        <v>1307</v>
      </c>
      <c r="H525" s="46" t="s">
        <v>75</v>
      </c>
      <c r="I525" s="46" t="s">
        <v>88</v>
      </c>
      <c r="J525" s="46"/>
      <c r="K525" s="46" t="s">
        <v>77</v>
      </c>
      <c r="L525" s="46"/>
      <c r="M525" s="48">
        <v>1000</v>
      </c>
      <c r="N525" s="48">
        <v>11.7</v>
      </c>
      <c r="O525" s="48">
        <v>18.7</v>
      </c>
      <c r="P525" s="48">
        <v>22</v>
      </c>
      <c r="Q525" s="48">
        <v>217.53</v>
      </c>
      <c r="R525" s="48">
        <v>1.6</v>
      </c>
      <c r="S525" s="48">
        <v>1050</v>
      </c>
      <c r="T525" s="48">
        <v>1680</v>
      </c>
      <c r="U525" s="48">
        <v>1.8</v>
      </c>
      <c r="V525" s="48">
        <v>8109</v>
      </c>
      <c r="W525" s="48">
        <v>60</v>
      </c>
      <c r="X525" s="48">
        <v>0.3</v>
      </c>
      <c r="Y525" s="46" t="s">
        <v>78</v>
      </c>
      <c r="Z525" s="46" t="s">
        <v>83</v>
      </c>
      <c r="AA525" s="46"/>
      <c r="AB525" s="46"/>
      <c r="AC525" s="46" t="s">
        <v>81</v>
      </c>
      <c r="AD525" s="46" t="s">
        <v>80</v>
      </c>
      <c r="AE525" s="46" t="s">
        <v>93</v>
      </c>
      <c r="AF525" s="46"/>
      <c r="AG525" s="46" t="s">
        <v>83</v>
      </c>
      <c r="AH525" s="46"/>
      <c r="AI525" s="46" t="s">
        <v>83</v>
      </c>
      <c r="AJ525" s="46" t="s">
        <v>83</v>
      </c>
      <c r="AK525" s="46" t="s">
        <v>94</v>
      </c>
      <c r="AL525" s="46"/>
      <c r="AM525" s="46" t="s">
        <v>83</v>
      </c>
      <c r="AN525" s="46" t="s">
        <v>83</v>
      </c>
      <c r="AO525" s="46" t="s">
        <v>83</v>
      </c>
      <c r="AP525" s="46" t="s">
        <v>91</v>
      </c>
      <c r="AQ525" s="46"/>
      <c r="AR525" s="46" t="s">
        <v>81</v>
      </c>
      <c r="AS525" s="46" t="s">
        <v>86</v>
      </c>
      <c r="AT525" s="46"/>
      <c r="AU525" s="48">
        <v>5</v>
      </c>
      <c r="AV525" s="46" t="s">
        <v>81</v>
      </c>
      <c r="AW525" s="46" t="s">
        <v>81</v>
      </c>
      <c r="AX525" s="48">
        <v>250</v>
      </c>
      <c r="AY525" s="48">
        <v>229.6</v>
      </c>
      <c r="AZ525" s="48">
        <v>180.9</v>
      </c>
      <c r="BA525" s="48">
        <v>199</v>
      </c>
      <c r="BB525" s="46"/>
      <c r="BC525" s="46"/>
      <c r="BD525" s="48">
        <v>12.85</v>
      </c>
      <c r="BE525" s="46"/>
      <c r="BF525" s="48">
        <v>0.06</v>
      </c>
      <c r="BG525" s="48">
        <v>0</v>
      </c>
      <c r="BH525" s="46"/>
      <c r="BI525" s="48">
        <v>0.06</v>
      </c>
      <c r="BJ525" s="48">
        <v>39.729999999999997</v>
      </c>
      <c r="BK525" s="48">
        <v>39.729999999999997</v>
      </c>
      <c r="BL525" s="48">
        <v>48.7</v>
      </c>
      <c r="BM525" s="46"/>
      <c r="BN525" s="46"/>
      <c r="BO525" s="48">
        <v>0.08</v>
      </c>
      <c r="BP525" s="48">
        <v>0.08</v>
      </c>
      <c r="BQ525" s="48">
        <v>0</v>
      </c>
      <c r="BR525" s="48">
        <v>12.84</v>
      </c>
      <c r="BS525" s="48">
        <v>39.83</v>
      </c>
      <c r="BT525" s="46"/>
      <c r="BU525" s="48">
        <v>0</v>
      </c>
      <c r="BV525" s="39">
        <v>780</v>
      </c>
      <c r="BW525" s="39">
        <f t="shared" si="48"/>
        <v>2</v>
      </c>
      <c r="BX525" s="39">
        <f>IF(COUNTIF($C$2:C525,C525)=1,1,0)</f>
        <v>1</v>
      </c>
      <c r="BY525" s="39">
        <f t="shared" si="49"/>
        <v>0</v>
      </c>
      <c r="BZ525" s="39" t="b">
        <f t="shared" si="50"/>
        <v>0</v>
      </c>
      <c r="CA525" s="39" t="b">
        <f t="array" ref="CA525">ISNUMBER(SEARCH("Touch Screen",$AI525))</f>
        <v>0</v>
      </c>
      <c r="CB525" s="39" t="b">
        <f t="array" ref="CB525">ISNUMBER(SEARCH("Occupancy Sensor",$AI525))</f>
        <v>0</v>
      </c>
      <c r="CC525" s="39" t="b">
        <f t="array" ref="CC525">ISNUMBER(SEARCH("Full Network Connectivity",$AI525))</f>
        <v>0</v>
      </c>
      <c r="CD525" s="49">
        <f t="shared" si="51"/>
        <v>39.739739999999991</v>
      </c>
      <c r="CE525" s="50">
        <f t="shared" si="53"/>
        <v>1.8</v>
      </c>
      <c r="CF525" s="39">
        <f t="shared" si="52"/>
        <v>2</v>
      </c>
      <c r="CG525" s="49">
        <f>IF($BW525=1,($Q525*'2. Monitor Criteria'!$C$4)+('2. Monitor Criteria'!$D$4*'1. Data'!$CE525)+'2. Monitor Criteria'!$C$6,IF('1. Data'!$BW525=2,($Q525*'2. Monitor Criteria'!$C$4)+('2. Monitor Criteria'!$D$4*'1. Data'!$CE525)+'2. Monitor Criteria'!$D$6,IF('1. Data'!$BW525=5,($Q525*'2. Monitor Criteria'!$C$4)+('2. Monitor Criteria'!$D$4*'1. Data'!$CE525)+'2. Monitor Criteria'!$F$6,($Q525*'2. Monitor Criteria'!$C$4)+('2. Monitor Criteria'!$D$4*'1. Data'!$CE525)+'2. Monitor Criteria'!$E$6)))</f>
        <v>43.948189999999997</v>
      </c>
      <c r="CH525" s="51">
        <f>CD525-('2. Monitor Criteria'!$D$4*CE525)</f>
        <v>32.557739999999988</v>
      </c>
      <c r="CI525" s="49">
        <f>IF($BY525=0,CH525,IF($BY525=1,CH525-('2. Monitor Criteria'!$B$10*'1. Data'!CG525),CH525-('2. Monitor Criteria'!$C$10*'1. Data'!CG525)))</f>
        <v>32.557739999999988</v>
      </c>
      <c r="CJ525" s="51">
        <f>IF($CA525=TRUE,CI525-(CG525*'2. Monitor Criteria'!$E$10),CI525)</f>
        <v>32.557739999999988</v>
      </c>
      <c r="CK525" s="51">
        <f>IF($BZ525=TRUE,CJ525-('1. Data'!CG525*'2. Monitor Criteria'!$D$10),CJ525)</f>
        <v>32.557739999999988</v>
      </c>
    </row>
    <row r="526" spans="1:89" s="39" customFormat="1" ht="15.75" customHeight="1" x14ac:dyDescent="0.2">
      <c r="A526" s="39">
        <v>781</v>
      </c>
      <c r="B526" s="46" t="s">
        <v>925</v>
      </c>
      <c r="C526" s="46" t="s">
        <v>956</v>
      </c>
      <c r="D526" s="47">
        <v>42552</v>
      </c>
      <c r="E526" s="46" t="s">
        <v>74</v>
      </c>
      <c r="F526" s="46"/>
      <c r="G526" s="46" t="s">
        <v>1307</v>
      </c>
      <c r="H526" s="46" t="s">
        <v>75</v>
      </c>
      <c r="I526" s="46" t="s">
        <v>88</v>
      </c>
      <c r="J526" s="46"/>
      <c r="K526" s="46" t="s">
        <v>77</v>
      </c>
      <c r="L526" s="46"/>
      <c r="M526" s="48">
        <v>1000</v>
      </c>
      <c r="N526" s="48">
        <v>11.3</v>
      </c>
      <c r="O526" s="48">
        <v>20.100000000000001</v>
      </c>
      <c r="P526" s="48">
        <v>23</v>
      </c>
      <c r="Q526" s="48">
        <v>226.04</v>
      </c>
      <c r="R526" s="48">
        <v>1.78</v>
      </c>
      <c r="S526" s="48">
        <v>1080</v>
      </c>
      <c r="T526" s="48">
        <v>1920</v>
      </c>
      <c r="U526" s="48">
        <v>2.1</v>
      </c>
      <c r="V526" s="48">
        <v>9174</v>
      </c>
      <c r="W526" s="48">
        <v>60</v>
      </c>
      <c r="X526" s="48">
        <v>0.3</v>
      </c>
      <c r="Y526" s="46" t="s">
        <v>78</v>
      </c>
      <c r="Z526" s="46" t="s">
        <v>83</v>
      </c>
      <c r="AA526" s="46"/>
      <c r="AB526" s="46"/>
      <c r="AC526" s="46" t="s">
        <v>81</v>
      </c>
      <c r="AD526" s="46" t="s">
        <v>80</v>
      </c>
      <c r="AE526" s="46" t="s">
        <v>93</v>
      </c>
      <c r="AF526" s="46"/>
      <c r="AG526" s="46" t="s">
        <v>83</v>
      </c>
      <c r="AH526" s="46"/>
      <c r="AI526" s="46" t="s">
        <v>83</v>
      </c>
      <c r="AJ526" s="46" t="s">
        <v>83</v>
      </c>
      <c r="AK526" s="46" t="s">
        <v>94</v>
      </c>
      <c r="AL526" s="46"/>
      <c r="AM526" s="46" t="s">
        <v>83</v>
      </c>
      <c r="AN526" s="46" t="s">
        <v>83</v>
      </c>
      <c r="AO526" s="46" t="s">
        <v>83</v>
      </c>
      <c r="AP526" s="46" t="s">
        <v>91</v>
      </c>
      <c r="AQ526" s="46"/>
      <c r="AR526" s="46" t="s">
        <v>81</v>
      </c>
      <c r="AS526" s="46" t="s">
        <v>86</v>
      </c>
      <c r="AT526" s="46"/>
      <c r="AU526" s="48">
        <v>5</v>
      </c>
      <c r="AV526" s="46" t="s">
        <v>81</v>
      </c>
      <c r="AW526" s="46" t="s">
        <v>81</v>
      </c>
      <c r="AX526" s="48">
        <v>250</v>
      </c>
      <c r="AY526" s="48">
        <v>254</v>
      </c>
      <c r="AZ526" s="48">
        <v>248</v>
      </c>
      <c r="BA526" s="48">
        <v>201</v>
      </c>
      <c r="BB526" s="46"/>
      <c r="BC526" s="46"/>
      <c r="BD526" s="48">
        <v>15.05</v>
      </c>
      <c r="BE526" s="46"/>
      <c r="BF526" s="48">
        <v>0.06</v>
      </c>
      <c r="BG526" s="48">
        <v>0</v>
      </c>
      <c r="BH526" s="46"/>
      <c r="BI526" s="48">
        <v>0.06</v>
      </c>
      <c r="BJ526" s="48">
        <v>46.47</v>
      </c>
      <c r="BK526" s="48">
        <v>46.47</v>
      </c>
      <c r="BL526" s="48">
        <v>50.8</v>
      </c>
      <c r="BM526" s="46"/>
      <c r="BN526" s="46"/>
      <c r="BO526" s="48">
        <v>7.0000000000000007E-2</v>
      </c>
      <c r="BP526" s="48">
        <v>0.08</v>
      </c>
      <c r="BQ526" s="48">
        <v>0</v>
      </c>
      <c r="BR526" s="48">
        <v>14.01</v>
      </c>
      <c r="BS526" s="48">
        <v>43.39</v>
      </c>
      <c r="BT526" s="46"/>
      <c r="BU526" s="48">
        <v>0</v>
      </c>
      <c r="BV526" s="39">
        <v>781</v>
      </c>
      <c r="BW526" s="39">
        <f t="shared" si="48"/>
        <v>3</v>
      </c>
      <c r="BX526" s="39">
        <f>IF(COUNTIF($C$2:C526,C526)=1,1,0)</f>
        <v>1</v>
      </c>
      <c r="BY526" s="39">
        <f t="shared" si="49"/>
        <v>0</v>
      </c>
      <c r="BZ526" s="39" t="b">
        <f t="shared" si="50"/>
        <v>0</v>
      </c>
      <c r="CA526" s="39" t="b">
        <f t="array" ref="CA526">ISNUMBER(SEARCH("Touch Screen",$AI526))</f>
        <v>0</v>
      </c>
      <c r="CB526" s="39" t="b">
        <f t="array" ref="CB526">ISNUMBER(SEARCH("Occupancy Sensor",$AI526))</f>
        <v>0</v>
      </c>
      <c r="CC526" s="39" t="b">
        <f t="array" ref="CC526">ISNUMBER(SEARCH("Full Network Connectivity",$AI526))</f>
        <v>0</v>
      </c>
      <c r="CD526" s="49">
        <f t="shared" si="51"/>
        <v>46.484939999999995</v>
      </c>
      <c r="CE526" s="50">
        <f t="shared" si="53"/>
        <v>2.1</v>
      </c>
      <c r="CF526" s="39">
        <f t="shared" si="52"/>
        <v>3</v>
      </c>
      <c r="CG526" s="49">
        <f>IF($BW526=1,($Q526*'2. Monitor Criteria'!$C$4)+('2. Monitor Criteria'!$D$4*'1. Data'!$CE526)+'2. Monitor Criteria'!$C$6,IF('1. Data'!$BW526=2,($Q526*'2. Monitor Criteria'!$C$4)+('2. Monitor Criteria'!$D$4*'1. Data'!$CE526)+'2. Monitor Criteria'!$D$6,IF('1. Data'!$BW526=5,($Q526*'2. Monitor Criteria'!$C$4)+('2. Monitor Criteria'!$D$4*'1. Data'!$CE526)+'2. Monitor Criteria'!$F$6,($Q526*'2. Monitor Criteria'!$C$4)+('2. Monitor Criteria'!$D$4*'1. Data'!$CE526)+'2. Monitor Criteria'!$E$6)))</f>
        <v>44.661920000000009</v>
      </c>
      <c r="CH526" s="51">
        <f>CD526-('2. Monitor Criteria'!$D$4*CE526)</f>
        <v>38.10593999999999</v>
      </c>
      <c r="CI526" s="49">
        <f>IF($BY526=0,CH526,IF($BY526=1,CH526-('2. Monitor Criteria'!$B$10*'1. Data'!CG526),CH526-('2. Monitor Criteria'!$C$10*'1. Data'!CG526)))</f>
        <v>38.10593999999999</v>
      </c>
      <c r="CJ526" s="51">
        <f>IF($CA526=TRUE,CI526-(CG526*'2. Monitor Criteria'!$E$10),CI526)</f>
        <v>38.10593999999999</v>
      </c>
      <c r="CK526" s="51">
        <f>IF($BZ526=TRUE,CJ526-('1. Data'!CG526*'2. Monitor Criteria'!$D$10),CJ526)</f>
        <v>38.10593999999999</v>
      </c>
    </row>
    <row r="527" spans="1:89" s="39" customFormat="1" ht="15.75" customHeight="1" x14ac:dyDescent="0.2">
      <c r="A527" s="39">
        <v>782</v>
      </c>
      <c r="B527" s="46" t="s">
        <v>925</v>
      </c>
      <c r="C527" s="46" t="s">
        <v>957</v>
      </c>
      <c r="D527" s="47">
        <v>42552</v>
      </c>
      <c r="E527" s="46" t="s">
        <v>74</v>
      </c>
      <c r="F527" s="46"/>
      <c r="G527" s="46" t="s">
        <v>1307</v>
      </c>
      <c r="H527" s="46" t="s">
        <v>75</v>
      </c>
      <c r="I527" s="46" t="s">
        <v>88</v>
      </c>
      <c r="J527" s="46"/>
      <c r="K527" s="46" t="s">
        <v>77</v>
      </c>
      <c r="L527" s="46"/>
      <c r="M527" s="48">
        <v>1000</v>
      </c>
      <c r="N527" s="48">
        <v>11.3</v>
      </c>
      <c r="O527" s="48">
        <v>20.100000000000001</v>
      </c>
      <c r="P527" s="48">
        <v>23</v>
      </c>
      <c r="Q527" s="48">
        <v>226.04</v>
      </c>
      <c r="R527" s="48">
        <v>1.78</v>
      </c>
      <c r="S527" s="48">
        <v>1080</v>
      </c>
      <c r="T527" s="48">
        <v>1920</v>
      </c>
      <c r="U527" s="48">
        <v>2.1</v>
      </c>
      <c r="V527" s="48">
        <v>9174</v>
      </c>
      <c r="W527" s="48">
        <v>60</v>
      </c>
      <c r="X527" s="48">
        <v>0.3</v>
      </c>
      <c r="Y527" s="46" t="s">
        <v>78</v>
      </c>
      <c r="Z527" s="46" t="s">
        <v>83</v>
      </c>
      <c r="AA527" s="46"/>
      <c r="AB527" s="46"/>
      <c r="AC527" s="46" t="s">
        <v>81</v>
      </c>
      <c r="AD527" s="46" t="s">
        <v>80</v>
      </c>
      <c r="AE527" s="46" t="s">
        <v>93</v>
      </c>
      <c r="AF527" s="46"/>
      <c r="AG527" s="46" t="s">
        <v>83</v>
      </c>
      <c r="AH527" s="46"/>
      <c r="AI527" s="46" t="s">
        <v>83</v>
      </c>
      <c r="AJ527" s="46" t="s">
        <v>83</v>
      </c>
      <c r="AK527" s="46" t="s">
        <v>94</v>
      </c>
      <c r="AL527" s="46"/>
      <c r="AM527" s="46" t="s">
        <v>83</v>
      </c>
      <c r="AN527" s="46" t="s">
        <v>83</v>
      </c>
      <c r="AO527" s="46" t="s">
        <v>83</v>
      </c>
      <c r="AP527" s="46" t="s">
        <v>91</v>
      </c>
      <c r="AQ527" s="46"/>
      <c r="AR527" s="46" t="s">
        <v>81</v>
      </c>
      <c r="AS527" s="46" t="s">
        <v>86</v>
      </c>
      <c r="AT527" s="46"/>
      <c r="AU527" s="48">
        <v>5</v>
      </c>
      <c r="AV527" s="46" t="s">
        <v>81</v>
      </c>
      <c r="AW527" s="46" t="s">
        <v>81</v>
      </c>
      <c r="AX527" s="48">
        <v>250</v>
      </c>
      <c r="AY527" s="48">
        <v>261</v>
      </c>
      <c r="AZ527" s="48">
        <v>261</v>
      </c>
      <c r="BA527" s="48">
        <v>201</v>
      </c>
      <c r="BB527" s="46"/>
      <c r="BC527" s="46"/>
      <c r="BD527" s="48">
        <v>15.28</v>
      </c>
      <c r="BE527" s="46"/>
      <c r="BF527" s="48">
        <v>0.14000000000000001</v>
      </c>
      <c r="BG527" s="48">
        <v>0</v>
      </c>
      <c r="BH527" s="46"/>
      <c r="BI527" s="48">
        <v>0</v>
      </c>
      <c r="BJ527" s="48">
        <v>47.63</v>
      </c>
      <c r="BK527" s="48">
        <v>47.63</v>
      </c>
      <c r="BL527" s="48">
        <v>50.8</v>
      </c>
      <c r="BM527" s="46"/>
      <c r="BN527" s="46"/>
      <c r="BO527" s="48">
        <v>0</v>
      </c>
      <c r="BP527" s="48">
        <v>0.14000000000000001</v>
      </c>
      <c r="BQ527" s="48">
        <v>0</v>
      </c>
      <c r="BR527" s="48">
        <v>13.91</v>
      </c>
      <c r="BS527" s="48">
        <v>43.43</v>
      </c>
      <c r="BT527" s="46"/>
      <c r="BU527" s="48">
        <v>0</v>
      </c>
      <c r="BV527" s="39">
        <v>782</v>
      </c>
      <c r="BW527" s="39">
        <f t="shared" si="48"/>
        <v>3</v>
      </c>
      <c r="BX527" s="39">
        <f>IF(COUNTIF($C$2:C527,C527)=1,1,0)</f>
        <v>1</v>
      </c>
      <c r="BY527" s="39">
        <f t="shared" si="49"/>
        <v>0</v>
      </c>
      <c r="BZ527" s="39" t="b">
        <f t="shared" si="50"/>
        <v>0</v>
      </c>
      <c r="CA527" s="39" t="b">
        <f t="array" ref="CA527">ISNUMBER(SEARCH("Touch Screen",$AI527))</f>
        <v>0</v>
      </c>
      <c r="CB527" s="39" t="b">
        <f t="array" ref="CB527">ISNUMBER(SEARCH("Occupancy Sensor",$AI527))</f>
        <v>0</v>
      </c>
      <c r="CC527" s="39" t="b">
        <f t="array" ref="CC527">ISNUMBER(SEARCH("Full Network Connectivity",$AI527))</f>
        <v>0</v>
      </c>
      <c r="CD527" s="49">
        <f t="shared" si="51"/>
        <v>47.64564</v>
      </c>
      <c r="CE527" s="50">
        <f t="shared" si="53"/>
        <v>2.1</v>
      </c>
      <c r="CF527" s="39">
        <f t="shared" si="52"/>
        <v>3</v>
      </c>
      <c r="CG527" s="49">
        <f>IF($BW527=1,($Q527*'2. Monitor Criteria'!$C$4)+('2. Monitor Criteria'!$D$4*'1. Data'!$CE527)+'2. Monitor Criteria'!$C$6,IF('1. Data'!$BW527=2,($Q527*'2. Monitor Criteria'!$C$4)+('2. Monitor Criteria'!$D$4*'1. Data'!$CE527)+'2. Monitor Criteria'!$D$6,IF('1. Data'!$BW527=5,($Q527*'2. Monitor Criteria'!$C$4)+('2. Monitor Criteria'!$D$4*'1. Data'!$CE527)+'2. Monitor Criteria'!$F$6,($Q527*'2. Monitor Criteria'!$C$4)+('2. Monitor Criteria'!$D$4*'1. Data'!$CE527)+'2. Monitor Criteria'!$E$6)))</f>
        <v>44.661920000000009</v>
      </c>
      <c r="CH527" s="51">
        <f>CD527-('2. Monitor Criteria'!$D$4*CE527)</f>
        <v>39.266639999999995</v>
      </c>
      <c r="CI527" s="49">
        <f>IF($BY527=0,CH527,IF($BY527=1,CH527-('2. Monitor Criteria'!$B$10*'1. Data'!CG527),CH527-('2. Monitor Criteria'!$C$10*'1. Data'!CG527)))</f>
        <v>39.266639999999995</v>
      </c>
      <c r="CJ527" s="51">
        <f>IF($CA527=TRUE,CI527-(CG527*'2. Monitor Criteria'!$E$10),CI527)</f>
        <v>39.266639999999995</v>
      </c>
      <c r="CK527" s="51">
        <f>IF($BZ527=TRUE,CJ527-('1. Data'!CG527*'2. Monitor Criteria'!$D$10),CJ527)</f>
        <v>39.266639999999995</v>
      </c>
    </row>
    <row r="528" spans="1:89" s="39" customFormat="1" ht="15.75" customHeight="1" x14ac:dyDescent="0.2">
      <c r="A528" s="39">
        <v>783</v>
      </c>
      <c r="B528" s="46" t="s">
        <v>925</v>
      </c>
      <c r="C528" s="46" t="s">
        <v>958</v>
      </c>
      <c r="D528" s="47">
        <v>42552</v>
      </c>
      <c r="E528" s="46" t="s">
        <v>74</v>
      </c>
      <c r="F528" s="46"/>
      <c r="G528" s="46" t="s">
        <v>1307</v>
      </c>
      <c r="H528" s="46" t="s">
        <v>75</v>
      </c>
      <c r="I528" s="46" t="s">
        <v>88</v>
      </c>
      <c r="J528" s="46"/>
      <c r="K528" s="46" t="s">
        <v>77</v>
      </c>
      <c r="L528" s="46"/>
      <c r="M528" s="48">
        <v>1000</v>
      </c>
      <c r="N528" s="48">
        <v>11.8</v>
      </c>
      <c r="O528" s="48">
        <v>20.9</v>
      </c>
      <c r="P528" s="48">
        <v>24</v>
      </c>
      <c r="Q528" s="48">
        <v>246.12</v>
      </c>
      <c r="R528" s="48">
        <v>1.78</v>
      </c>
      <c r="S528" s="48">
        <v>1080</v>
      </c>
      <c r="T528" s="48">
        <v>1920</v>
      </c>
      <c r="U528" s="48">
        <v>2.1</v>
      </c>
      <c r="V528" s="48">
        <v>8425</v>
      </c>
      <c r="W528" s="48">
        <v>60</v>
      </c>
      <c r="X528" s="48">
        <v>0.3</v>
      </c>
      <c r="Y528" s="46" t="s">
        <v>78</v>
      </c>
      <c r="Z528" s="46" t="s">
        <v>83</v>
      </c>
      <c r="AA528" s="46"/>
      <c r="AB528" s="46"/>
      <c r="AC528" s="46" t="s">
        <v>81</v>
      </c>
      <c r="AD528" s="46" t="s">
        <v>80</v>
      </c>
      <c r="AE528" s="46" t="s">
        <v>576</v>
      </c>
      <c r="AF528" s="46" t="s">
        <v>953</v>
      </c>
      <c r="AG528" s="46" t="s">
        <v>83</v>
      </c>
      <c r="AH528" s="46"/>
      <c r="AI528" s="46" t="s">
        <v>83</v>
      </c>
      <c r="AJ528" s="46" t="s">
        <v>83</v>
      </c>
      <c r="AK528" s="46" t="s">
        <v>94</v>
      </c>
      <c r="AL528" s="46" t="s">
        <v>953</v>
      </c>
      <c r="AM528" s="46" t="s">
        <v>83</v>
      </c>
      <c r="AN528" s="46" t="s">
        <v>83</v>
      </c>
      <c r="AO528" s="46" t="s">
        <v>83</v>
      </c>
      <c r="AP528" s="46" t="s">
        <v>91</v>
      </c>
      <c r="AQ528" s="46"/>
      <c r="AR528" s="46" t="s">
        <v>81</v>
      </c>
      <c r="AS528" s="46" t="s">
        <v>86</v>
      </c>
      <c r="AT528" s="46"/>
      <c r="AU528" s="48">
        <v>5</v>
      </c>
      <c r="AV528" s="46" t="s">
        <v>81</v>
      </c>
      <c r="AW528" s="46" t="s">
        <v>81</v>
      </c>
      <c r="AX528" s="48">
        <v>250</v>
      </c>
      <c r="AY528" s="48">
        <v>262</v>
      </c>
      <c r="AZ528" s="48">
        <v>257</v>
      </c>
      <c r="BA528" s="48">
        <v>200</v>
      </c>
      <c r="BB528" s="46"/>
      <c r="BC528" s="46"/>
      <c r="BD528" s="48">
        <v>15.46</v>
      </c>
      <c r="BE528" s="46"/>
      <c r="BF528" s="48">
        <v>0.16</v>
      </c>
      <c r="BG528" s="48">
        <v>0</v>
      </c>
      <c r="BH528" s="46"/>
      <c r="BI528" s="48">
        <v>0</v>
      </c>
      <c r="BJ528" s="48">
        <v>48.3</v>
      </c>
      <c r="BK528" s="48">
        <v>48.3</v>
      </c>
      <c r="BL528" s="48">
        <v>54.9</v>
      </c>
      <c r="BM528" s="46"/>
      <c r="BN528" s="46"/>
      <c r="BO528" s="48">
        <v>0</v>
      </c>
      <c r="BP528" s="48">
        <v>0.17</v>
      </c>
      <c r="BQ528" s="48">
        <v>0</v>
      </c>
      <c r="BR528" s="48">
        <v>14.75</v>
      </c>
      <c r="BS528" s="48">
        <v>46.18</v>
      </c>
      <c r="BT528" s="46"/>
      <c r="BU528" s="48">
        <v>0</v>
      </c>
      <c r="BV528" s="39">
        <v>783</v>
      </c>
      <c r="BW528" s="39">
        <f t="shared" si="48"/>
        <v>3</v>
      </c>
      <c r="BX528" s="39">
        <f>IF(COUNTIF($C$2:C528,C528)=1,1,0)</f>
        <v>1</v>
      </c>
      <c r="BY528" s="39">
        <f t="shared" si="49"/>
        <v>0</v>
      </c>
      <c r="BZ528" s="39" t="b">
        <f t="shared" si="50"/>
        <v>0</v>
      </c>
      <c r="CA528" s="39" t="b">
        <f t="array" ref="CA528">ISNUMBER(SEARCH("Touch Screen",$AI528))</f>
        <v>0</v>
      </c>
      <c r="CB528" s="39" t="b">
        <f t="array" ref="CB528">ISNUMBER(SEARCH("Occupancy Sensor",$AI528))</f>
        <v>0</v>
      </c>
      <c r="CC528" s="39" t="b">
        <f t="array" ref="CC528">ISNUMBER(SEARCH("Full Network Connectivity",$AI528))</f>
        <v>0</v>
      </c>
      <c r="CD528" s="49">
        <f t="shared" si="51"/>
        <v>48.311399999999999</v>
      </c>
      <c r="CE528" s="50">
        <f t="shared" si="53"/>
        <v>2.1</v>
      </c>
      <c r="CF528" s="39">
        <f t="shared" si="52"/>
        <v>3</v>
      </c>
      <c r="CG528" s="49">
        <f>IF($BW528=1,($Q528*'2. Monitor Criteria'!$C$4)+('2. Monitor Criteria'!$D$4*'1. Data'!$CE528)+'2. Monitor Criteria'!$C$6,IF('1. Data'!$BW528=2,($Q528*'2. Monitor Criteria'!$C$4)+('2. Monitor Criteria'!$D$4*'1. Data'!$CE528)+'2. Monitor Criteria'!$D$6,IF('1. Data'!$BW528=5,($Q528*'2. Monitor Criteria'!$C$4)+('2. Monitor Criteria'!$D$4*'1. Data'!$CE528)+'2. Monitor Criteria'!$F$6,($Q528*'2. Monitor Criteria'!$C$4)+('2. Monitor Criteria'!$D$4*'1. Data'!$CE528)+'2. Monitor Criteria'!$E$6)))</f>
        <v>47.13176</v>
      </c>
      <c r="CH528" s="51">
        <f>CD528-('2. Monitor Criteria'!$D$4*CE528)</f>
        <v>39.932400000000001</v>
      </c>
      <c r="CI528" s="49">
        <f>IF($BY528=0,CH528,IF($BY528=1,CH528-('2. Monitor Criteria'!$B$10*'1. Data'!CG528),CH528-('2. Monitor Criteria'!$C$10*'1. Data'!CG528)))</f>
        <v>39.932400000000001</v>
      </c>
      <c r="CJ528" s="51">
        <f>IF($CA528=TRUE,CI528-(CG528*'2. Monitor Criteria'!$E$10),CI528)</f>
        <v>39.932400000000001</v>
      </c>
      <c r="CK528" s="51">
        <f>IF($BZ528=TRUE,CJ528-('1. Data'!CG528*'2. Monitor Criteria'!$D$10),CJ528)</f>
        <v>39.932400000000001</v>
      </c>
    </row>
    <row r="529" spans="1:89" s="39" customFormat="1" ht="15.75" customHeight="1" x14ac:dyDescent="0.2">
      <c r="A529" s="39">
        <v>784</v>
      </c>
      <c r="B529" s="46" t="s">
        <v>925</v>
      </c>
      <c r="C529" s="46" t="s">
        <v>959</v>
      </c>
      <c r="D529" s="47">
        <v>42552</v>
      </c>
      <c r="E529" s="46" t="s">
        <v>74</v>
      </c>
      <c r="F529" s="46" t="s">
        <v>110</v>
      </c>
      <c r="G529" s="46" t="s">
        <v>1307</v>
      </c>
      <c r="H529" s="46" t="s">
        <v>75</v>
      </c>
      <c r="I529" s="46" t="s">
        <v>88</v>
      </c>
      <c r="J529" s="46"/>
      <c r="K529" s="46" t="s">
        <v>77</v>
      </c>
      <c r="L529" s="46"/>
      <c r="M529" s="48">
        <v>1000</v>
      </c>
      <c r="N529" s="48">
        <v>12.8</v>
      </c>
      <c r="O529" s="48">
        <v>20.399999999999999</v>
      </c>
      <c r="P529" s="48">
        <v>24.1</v>
      </c>
      <c r="Q529" s="48">
        <v>258.88</v>
      </c>
      <c r="R529" s="48">
        <v>1.6</v>
      </c>
      <c r="S529" s="48">
        <v>1200</v>
      </c>
      <c r="T529" s="48">
        <v>1920</v>
      </c>
      <c r="U529" s="48">
        <v>2.2999999999999998</v>
      </c>
      <c r="V529" s="48">
        <v>8900</v>
      </c>
      <c r="W529" s="48">
        <v>60</v>
      </c>
      <c r="X529" s="48">
        <v>0.3</v>
      </c>
      <c r="Y529" s="46" t="s">
        <v>78</v>
      </c>
      <c r="Z529" s="46" t="s">
        <v>83</v>
      </c>
      <c r="AA529" s="46"/>
      <c r="AB529" s="46"/>
      <c r="AC529" s="46" t="s">
        <v>81</v>
      </c>
      <c r="AD529" s="46" t="s">
        <v>80</v>
      </c>
      <c r="AE529" s="46" t="s">
        <v>576</v>
      </c>
      <c r="AF529" s="46" t="s">
        <v>953</v>
      </c>
      <c r="AG529" s="46" t="s">
        <v>99</v>
      </c>
      <c r="AH529" s="46"/>
      <c r="AI529" s="46" t="s">
        <v>99</v>
      </c>
      <c r="AJ529" s="46" t="s">
        <v>83</v>
      </c>
      <c r="AK529" s="46" t="s">
        <v>94</v>
      </c>
      <c r="AL529" s="46" t="s">
        <v>953</v>
      </c>
      <c r="AM529" s="46" t="s">
        <v>83</v>
      </c>
      <c r="AN529" s="46" t="s">
        <v>83</v>
      </c>
      <c r="AO529" s="46" t="s">
        <v>83</v>
      </c>
      <c r="AP529" s="46" t="s">
        <v>91</v>
      </c>
      <c r="AQ529" s="46"/>
      <c r="AR529" s="46" t="s">
        <v>81</v>
      </c>
      <c r="AS529" s="46" t="s">
        <v>86</v>
      </c>
      <c r="AT529" s="46"/>
      <c r="AU529" s="48">
        <v>5</v>
      </c>
      <c r="AV529" s="46" t="s">
        <v>81</v>
      </c>
      <c r="AW529" s="46" t="s">
        <v>81</v>
      </c>
      <c r="AX529" s="48">
        <v>250</v>
      </c>
      <c r="AY529" s="48">
        <v>288.5</v>
      </c>
      <c r="AZ529" s="48">
        <v>246.2</v>
      </c>
      <c r="BA529" s="48">
        <v>201</v>
      </c>
      <c r="BB529" s="46"/>
      <c r="BC529" s="46"/>
      <c r="BD529" s="48">
        <v>19.8</v>
      </c>
      <c r="BE529" s="46"/>
      <c r="BF529" s="48">
        <v>0.16</v>
      </c>
      <c r="BG529" s="48">
        <v>0</v>
      </c>
      <c r="BH529" s="46"/>
      <c r="BI529" s="48">
        <v>0</v>
      </c>
      <c r="BJ529" s="48">
        <v>61.64</v>
      </c>
      <c r="BK529" s="48">
        <v>61.64</v>
      </c>
      <c r="BL529" s="48">
        <v>58.9</v>
      </c>
      <c r="BM529" s="46"/>
      <c r="BN529" s="46"/>
      <c r="BO529" s="48">
        <v>0</v>
      </c>
      <c r="BP529" s="48">
        <v>0.16</v>
      </c>
      <c r="BQ529" s="48">
        <v>0</v>
      </c>
      <c r="BR529" s="48">
        <v>18.91</v>
      </c>
      <c r="BS529" s="48">
        <v>58.9</v>
      </c>
      <c r="BT529" s="46"/>
      <c r="BU529" s="48">
        <v>0</v>
      </c>
      <c r="BV529" s="39">
        <v>784</v>
      </c>
      <c r="BW529" s="39">
        <f t="shared" si="48"/>
        <v>3</v>
      </c>
      <c r="BX529" s="39">
        <f>IF(COUNTIF($C$2:C529,C529)=1,1,0)</f>
        <v>1</v>
      </c>
      <c r="BY529" s="39">
        <f t="shared" si="49"/>
        <v>0</v>
      </c>
      <c r="BZ529" s="39" t="b">
        <f t="shared" si="50"/>
        <v>0</v>
      </c>
      <c r="CA529" s="39" t="b">
        <f t="array" ref="CA529">ISNUMBER(SEARCH("Touch Screen",$AI529))</f>
        <v>0</v>
      </c>
      <c r="CB529" s="39" t="b">
        <f t="array" ref="CB529">ISNUMBER(SEARCH("Occupancy Sensor",$AI529))</f>
        <v>0</v>
      </c>
      <c r="CC529" s="39" t="b">
        <f t="array" ref="CC529">ISNUMBER(SEARCH("Full Network Connectivity",$AI529))</f>
        <v>0</v>
      </c>
      <c r="CD529" s="49">
        <f t="shared" si="51"/>
        <v>61.617839999999994</v>
      </c>
      <c r="CE529" s="50">
        <f t="shared" si="53"/>
        <v>2.2999999999999998</v>
      </c>
      <c r="CF529" s="39">
        <f t="shared" si="52"/>
        <v>3</v>
      </c>
      <c r="CG529" s="49">
        <f>IF($BW529=1,($Q529*'2. Monitor Criteria'!$C$4)+('2. Monitor Criteria'!$D$4*'1. Data'!$CE529)+'2. Monitor Criteria'!$C$6,IF('1. Data'!$BW529=2,($Q529*'2. Monitor Criteria'!$C$4)+('2. Monitor Criteria'!$D$4*'1. Data'!$CE529)+'2. Monitor Criteria'!$D$6,IF('1. Data'!$BW529=5,($Q529*'2. Monitor Criteria'!$C$4)+('2. Monitor Criteria'!$D$4*'1. Data'!$CE529)+'2. Monitor Criteria'!$F$6,($Q529*'2. Monitor Criteria'!$C$4)+('2. Monitor Criteria'!$D$4*'1. Data'!$CE529)+'2. Monitor Criteria'!$E$6)))</f>
        <v>49.49924</v>
      </c>
      <c r="CH529" s="51">
        <f>CD529-('2. Monitor Criteria'!$D$4*CE529)</f>
        <v>52.440839999999994</v>
      </c>
      <c r="CI529" s="49">
        <f>IF($BY529=0,CH529,IF($BY529=1,CH529-('2. Monitor Criteria'!$B$10*'1. Data'!CG529),CH529-('2. Monitor Criteria'!$C$10*'1. Data'!CG529)))</f>
        <v>52.440839999999994</v>
      </c>
      <c r="CJ529" s="51">
        <f>IF($CA529=TRUE,CI529-(CG529*'2. Monitor Criteria'!$E$10),CI529)</f>
        <v>52.440839999999994</v>
      </c>
      <c r="CK529" s="51">
        <f>IF($BZ529=TRUE,CJ529-('1. Data'!CG529*'2. Monitor Criteria'!$D$10),CJ529)</f>
        <v>52.440839999999994</v>
      </c>
    </row>
    <row r="530" spans="1:89" s="39" customFormat="1" ht="15.75" customHeight="1" x14ac:dyDescent="0.2">
      <c r="A530" s="39">
        <v>785</v>
      </c>
      <c r="B530" s="46" t="s">
        <v>925</v>
      </c>
      <c r="C530" s="46" t="s">
        <v>959</v>
      </c>
      <c r="D530" s="47">
        <v>42552</v>
      </c>
      <c r="E530" s="46" t="s">
        <v>74</v>
      </c>
      <c r="F530" s="46" t="s">
        <v>110</v>
      </c>
      <c r="G530" s="46" t="s">
        <v>1307</v>
      </c>
      <c r="H530" s="46" t="s">
        <v>75</v>
      </c>
      <c r="I530" s="46" t="s">
        <v>88</v>
      </c>
      <c r="J530" s="46"/>
      <c r="K530" s="46" t="s">
        <v>77</v>
      </c>
      <c r="L530" s="46"/>
      <c r="M530" s="48">
        <v>1000</v>
      </c>
      <c r="N530" s="48">
        <v>12.8</v>
      </c>
      <c r="O530" s="48">
        <v>20.399999999999999</v>
      </c>
      <c r="P530" s="48">
        <v>24.1</v>
      </c>
      <c r="Q530" s="48">
        <v>258.88</v>
      </c>
      <c r="R530" s="48">
        <v>1.6</v>
      </c>
      <c r="S530" s="48">
        <v>1200</v>
      </c>
      <c r="T530" s="48">
        <v>1920</v>
      </c>
      <c r="U530" s="48">
        <v>2.2999999999999998</v>
      </c>
      <c r="V530" s="48">
        <v>8900</v>
      </c>
      <c r="W530" s="48">
        <v>60</v>
      </c>
      <c r="X530" s="48">
        <v>0.3</v>
      </c>
      <c r="Y530" s="46" t="s">
        <v>78</v>
      </c>
      <c r="Z530" s="46" t="s">
        <v>83</v>
      </c>
      <c r="AA530" s="46"/>
      <c r="AB530" s="46"/>
      <c r="AC530" s="46" t="s">
        <v>81</v>
      </c>
      <c r="AD530" s="46" t="s">
        <v>80</v>
      </c>
      <c r="AE530" s="46" t="s">
        <v>576</v>
      </c>
      <c r="AF530" s="46" t="s">
        <v>953</v>
      </c>
      <c r="AG530" s="46" t="s">
        <v>99</v>
      </c>
      <c r="AH530" s="46"/>
      <c r="AI530" s="46" t="s">
        <v>99</v>
      </c>
      <c r="AJ530" s="46" t="s">
        <v>83</v>
      </c>
      <c r="AK530" s="46" t="s">
        <v>94</v>
      </c>
      <c r="AL530" s="46" t="s">
        <v>953</v>
      </c>
      <c r="AM530" s="46" t="s">
        <v>83</v>
      </c>
      <c r="AN530" s="46" t="s">
        <v>83</v>
      </c>
      <c r="AO530" s="46" t="s">
        <v>83</v>
      </c>
      <c r="AP530" s="46" t="s">
        <v>91</v>
      </c>
      <c r="AQ530" s="46"/>
      <c r="AR530" s="46" t="s">
        <v>81</v>
      </c>
      <c r="AS530" s="46" t="s">
        <v>86</v>
      </c>
      <c r="AT530" s="46"/>
      <c r="AU530" s="48">
        <v>5</v>
      </c>
      <c r="AV530" s="46" t="s">
        <v>81</v>
      </c>
      <c r="AW530" s="46" t="s">
        <v>81</v>
      </c>
      <c r="AX530" s="48">
        <v>250</v>
      </c>
      <c r="AY530" s="48">
        <v>288.5</v>
      </c>
      <c r="AZ530" s="48">
        <v>246.2</v>
      </c>
      <c r="BA530" s="48">
        <v>201</v>
      </c>
      <c r="BB530" s="46"/>
      <c r="BC530" s="46"/>
      <c r="BD530" s="48">
        <v>18.86</v>
      </c>
      <c r="BE530" s="46"/>
      <c r="BF530" s="48">
        <v>0.16</v>
      </c>
      <c r="BG530" s="48">
        <v>0</v>
      </c>
      <c r="BH530" s="46"/>
      <c r="BI530" s="48">
        <v>0</v>
      </c>
      <c r="BJ530" s="48">
        <v>58.75</v>
      </c>
      <c r="BK530" s="48">
        <v>58.75</v>
      </c>
      <c r="BL530" s="48">
        <v>58.9</v>
      </c>
      <c r="BM530" s="46"/>
      <c r="BN530" s="46"/>
      <c r="BO530" s="48">
        <v>0</v>
      </c>
      <c r="BP530" s="48">
        <v>0.16</v>
      </c>
      <c r="BQ530" s="48">
        <v>0</v>
      </c>
      <c r="BR530" s="48">
        <v>18.010000000000002</v>
      </c>
      <c r="BS530" s="48">
        <v>56.14</v>
      </c>
      <c r="BT530" s="46"/>
      <c r="BU530" s="48">
        <v>0</v>
      </c>
      <c r="BV530" s="39">
        <v>785</v>
      </c>
      <c r="BW530" s="39">
        <f t="shared" si="48"/>
        <v>3</v>
      </c>
      <c r="BX530" s="39">
        <f>IF(COUNTIF($C$2:C530,C530)=1,1,0)</f>
        <v>0</v>
      </c>
      <c r="BY530" s="39">
        <f t="shared" si="49"/>
        <v>0</v>
      </c>
      <c r="BZ530" s="39" t="b">
        <f t="shared" si="50"/>
        <v>0</v>
      </c>
      <c r="CA530" s="39" t="b">
        <f t="array" ref="CA530">ISNUMBER(SEARCH("Touch Screen",$AI530))</f>
        <v>0</v>
      </c>
      <c r="CB530" s="39" t="b">
        <f t="array" ref="CB530">ISNUMBER(SEARCH("Occupancy Sensor",$AI530))</f>
        <v>0</v>
      </c>
      <c r="CC530" s="39" t="b">
        <f t="array" ref="CC530">ISNUMBER(SEARCH("Full Network Connectivity",$AI530))</f>
        <v>0</v>
      </c>
      <c r="CD530" s="49">
        <f t="shared" si="51"/>
        <v>58.73579999999999</v>
      </c>
      <c r="CE530" s="50">
        <f t="shared" si="53"/>
        <v>2.2999999999999998</v>
      </c>
      <c r="CF530" s="39">
        <f t="shared" si="52"/>
        <v>3</v>
      </c>
      <c r="CG530" s="49">
        <f>IF($BW530=1,($Q530*'2. Monitor Criteria'!$C$4)+('2. Monitor Criteria'!$D$4*'1. Data'!$CE530)+'2. Monitor Criteria'!$C$6,IF('1. Data'!$BW530=2,($Q530*'2. Monitor Criteria'!$C$4)+('2. Monitor Criteria'!$D$4*'1. Data'!$CE530)+'2. Monitor Criteria'!$D$6,IF('1. Data'!$BW530=5,($Q530*'2. Monitor Criteria'!$C$4)+('2. Monitor Criteria'!$D$4*'1. Data'!$CE530)+'2. Monitor Criteria'!$F$6,($Q530*'2. Monitor Criteria'!$C$4)+('2. Monitor Criteria'!$D$4*'1. Data'!$CE530)+'2. Monitor Criteria'!$E$6)))</f>
        <v>49.49924</v>
      </c>
      <c r="CH530" s="51">
        <f>CD530-('2. Monitor Criteria'!$D$4*CE530)</f>
        <v>49.558799999999991</v>
      </c>
      <c r="CI530" s="49">
        <f>IF($BY530=0,CH530,IF($BY530=1,CH530-('2. Monitor Criteria'!$B$10*'1. Data'!CG530),CH530-('2. Monitor Criteria'!$C$10*'1. Data'!CG530)))</f>
        <v>49.558799999999991</v>
      </c>
      <c r="CJ530" s="51">
        <f>IF($CA530=TRUE,CI530-(CG530*'2. Monitor Criteria'!$E$10),CI530)</f>
        <v>49.558799999999991</v>
      </c>
      <c r="CK530" s="51">
        <f>IF($BZ530=TRUE,CJ530-('1. Data'!CG530*'2. Monitor Criteria'!$D$10),CJ530)</f>
        <v>49.558799999999991</v>
      </c>
    </row>
    <row r="531" spans="1:89" s="39" customFormat="1" ht="15.75" customHeight="1" x14ac:dyDescent="0.2">
      <c r="A531" s="39">
        <v>786</v>
      </c>
      <c r="B531" s="46" t="s">
        <v>925</v>
      </c>
      <c r="C531" s="46" t="s">
        <v>960</v>
      </c>
      <c r="D531" s="47">
        <v>42552</v>
      </c>
      <c r="E531" s="46" t="s">
        <v>74</v>
      </c>
      <c r="F531" s="46"/>
      <c r="G531" s="46" t="s">
        <v>1307</v>
      </c>
      <c r="H531" s="46" t="s">
        <v>75</v>
      </c>
      <c r="I531" s="46" t="s">
        <v>85</v>
      </c>
      <c r="J531" s="46" t="s">
        <v>961</v>
      </c>
      <c r="K531" s="46" t="s">
        <v>77</v>
      </c>
      <c r="L531" s="46"/>
      <c r="M531" s="48">
        <v>1000</v>
      </c>
      <c r="N531" s="48">
        <v>11.5</v>
      </c>
      <c r="O531" s="48">
        <v>20.5</v>
      </c>
      <c r="P531" s="48">
        <v>23.5</v>
      </c>
      <c r="Q531" s="48">
        <v>237.99</v>
      </c>
      <c r="R531" s="48">
        <v>1.78</v>
      </c>
      <c r="S531" s="48">
        <v>1080</v>
      </c>
      <c r="T531" s="48">
        <v>1920</v>
      </c>
      <c r="U531" s="48">
        <v>2.1</v>
      </c>
      <c r="V531" s="48">
        <v>8713</v>
      </c>
      <c r="W531" s="48">
        <v>60</v>
      </c>
      <c r="X531" s="48">
        <v>0.3</v>
      </c>
      <c r="Y531" s="46" t="s">
        <v>78</v>
      </c>
      <c r="Z531" s="46" t="s">
        <v>83</v>
      </c>
      <c r="AA531" s="46"/>
      <c r="AB531" s="46"/>
      <c r="AC531" s="46" t="s">
        <v>81</v>
      </c>
      <c r="AD531" s="46" t="s">
        <v>80</v>
      </c>
      <c r="AE531" s="46" t="s">
        <v>586</v>
      </c>
      <c r="AF531" s="46" t="s">
        <v>962</v>
      </c>
      <c r="AG531" s="46" t="s">
        <v>83</v>
      </c>
      <c r="AH531" s="46"/>
      <c r="AI531" s="46" t="s">
        <v>99</v>
      </c>
      <c r="AJ531" s="46" t="s">
        <v>83</v>
      </c>
      <c r="AK531" s="46" t="s">
        <v>84</v>
      </c>
      <c r="AL531" s="46" t="s">
        <v>962</v>
      </c>
      <c r="AM531" s="46" t="s">
        <v>83</v>
      </c>
      <c r="AN531" s="46" t="s">
        <v>83</v>
      </c>
      <c r="AO531" s="46" t="s">
        <v>83</v>
      </c>
      <c r="AP531" s="46" t="s">
        <v>91</v>
      </c>
      <c r="AQ531" s="46"/>
      <c r="AR531" s="46" t="s">
        <v>81</v>
      </c>
      <c r="AS531" s="46" t="s">
        <v>86</v>
      </c>
      <c r="AT531" s="46"/>
      <c r="AU531" s="48">
        <v>5</v>
      </c>
      <c r="AV531" s="46" t="s">
        <v>81</v>
      </c>
      <c r="AW531" s="46" t="s">
        <v>81</v>
      </c>
      <c r="AX531" s="48">
        <v>250</v>
      </c>
      <c r="AY531" s="48">
        <v>266.10000000000002</v>
      </c>
      <c r="AZ531" s="48">
        <v>226.6</v>
      </c>
      <c r="BA531" s="48">
        <v>201</v>
      </c>
      <c r="BB531" s="46"/>
      <c r="BC531" s="46"/>
      <c r="BD531" s="48">
        <v>15.89</v>
      </c>
      <c r="BE531" s="46"/>
      <c r="BF531" s="48">
        <v>0.13</v>
      </c>
      <c r="BG531" s="48">
        <v>0</v>
      </c>
      <c r="BH531" s="46"/>
      <c r="BI531" s="48">
        <v>0</v>
      </c>
      <c r="BJ531" s="48">
        <v>49.48</v>
      </c>
      <c r="BK531" s="48">
        <v>49.48</v>
      </c>
      <c r="BL531" s="48">
        <v>53.3</v>
      </c>
      <c r="BM531" s="46"/>
      <c r="BN531" s="46"/>
      <c r="BO531" s="48">
        <v>0</v>
      </c>
      <c r="BP531" s="48">
        <v>0.14000000000000001</v>
      </c>
      <c r="BQ531" s="48">
        <v>0</v>
      </c>
      <c r="BR531" s="48">
        <v>15.79</v>
      </c>
      <c r="BS531" s="48">
        <v>49.2</v>
      </c>
      <c r="BT531" s="46"/>
      <c r="BU531" s="48">
        <v>0</v>
      </c>
      <c r="BV531" s="39">
        <v>786</v>
      </c>
      <c r="BW531" s="39">
        <f t="shared" si="48"/>
        <v>3</v>
      </c>
      <c r="BX531" s="39">
        <f>IF(COUNTIF($C$2:C531,C531)=1,1,0)</f>
        <v>1</v>
      </c>
      <c r="BY531" s="39">
        <f t="shared" si="49"/>
        <v>0</v>
      </c>
      <c r="BZ531" s="39" t="b">
        <f t="shared" si="50"/>
        <v>0</v>
      </c>
      <c r="CA531" s="39" t="b">
        <f t="array" ref="CA531">ISNUMBER(SEARCH("Touch Screen",$AI531))</f>
        <v>0</v>
      </c>
      <c r="CB531" s="39" t="b">
        <f t="array" ref="CB531">ISNUMBER(SEARCH("Occupancy Sensor",$AI531))</f>
        <v>0</v>
      </c>
      <c r="CC531" s="39" t="b">
        <f t="array" ref="CC531">ISNUMBER(SEARCH("Full Network Connectivity",$AI531))</f>
        <v>0</v>
      </c>
      <c r="CD531" s="49">
        <f t="shared" si="51"/>
        <v>49.458959999999998</v>
      </c>
      <c r="CE531" s="50">
        <f t="shared" si="53"/>
        <v>2.1</v>
      </c>
      <c r="CF531" s="39">
        <f t="shared" si="52"/>
        <v>3</v>
      </c>
      <c r="CG531" s="49">
        <f>IF($BW531=1,($Q531*'2. Monitor Criteria'!$C$4)+('2. Monitor Criteria'!$D$4*'1. Data'!$CE531)+'2. Monitor Criteria'!$C$6,IF('1. Data'!$BW531=2,($Q531*'2. Monitor Criteria'!$C$4)+('2. Monitor Criteria'!$D$4*'1. Data'!$CE531)+'2. Monitor Criteria'!$D$6,IF('1. Data'!$BW531=5,($Q531*'2. Monitor Criteria'!$C$4)+('2. Monitor Criteria'!$D$4*'1. Data'!$CE531)+'2. Monitor Criteria'!$F$6,($Q531*'2. Monitor Criteria'!$C$4)+('2. Monitor Criteria'!$D$4*'1. Data'!$CE531)+'2. Monitor Criteria'!$E$6)))</f>
        <v>46.131770000000003</v>
      </c>
      <c r="CH531" s="51">
        <f>CD531-('2. Monitor Criteria'!$D$4*CE531)</f>
        <v>41.07996</v>
      </c>
      <c r="CI531" s="49">
        <f>IF($BY531=0,CH531,IF($BY531=1,CH531-('2. Monitor Criteria'!$B$10*'1. Data'!CG531),CH531-('2. Monitor Criteria'!$C$10*'1. Data'!CG531)))</f>
        <v>41.07996</v>
      </c>
      <c r="CJ531" s="51">
        <f>IF($CA531=TRUE,CI531-(CG531*'2. Monitor Criteria'!$E$10),CI531)</f>
        <v>41.07996</v>
      </c>
      <c r="CK531" s="51">
        <f>IF($BZ531=TRUE,CJ531-('1. Data'!CG531*'2. Monitor Criteria'!$D$10),CJ531)</f>
        <v>41.07996</v>
      </c>
    </row>
    <row r="532" spans="1:89" s="39" customFormat="1" ht="15.75" customHeight="1" x14ac:dyDescent="0.2">
      <c r="A532" s="39">
        <v>787</v>
      </c>
      <c r="B532" s="46" t="s">
        <v>925</v>
      </c>
      <c r="C532" s="46" t="s">
        <v>1229</v>
      </c>
      <c r="D532" s="47">
        <v>42856</v>
      </c>
      <c r="E532" s="46" t="s">
        <v>74</v>
      </c>
      <c r="F532" s="46"/>
      <c r="G532" s="46" t="s">
        <v>1307</v>
      </c>
      <c r="H532" s="46" t="s">
        <v>75</v>
      </c>
      <c r="I532" s="46" t="s">
        <v>88</v>
      </c>
      <c r="J532" s="46"/>
      <c r="K532" s="46" t="s">
        <v>77</v>
      </c>
      <c r="L532" s="46"/>
      <c r="M532" s="48">
        <v>1000</v>
      </c>
      <c r="N532" s="48">
        <v>11.7</v>
      </c>
      <c r="O532" s="48">
        <v>20.7</v>
      </c>
      <c r="P532" s="48">
        <v>23.8</v>
      </c>
      <c r="Q532" s="48">
        <v>242.04</v>
      </c>
      <c r="R532" s="48">
        <v>1.78</v>
      </c>
      <c r="S532" s="48">
        <v>1080</v>
      </c>
      <c r="T532" s="48">
        <v>1920</v>
      </c>
      <c r="U532" s="48">
        <v>2.1</v>
      </c>
      <c r="V532" s="48">
        <v>8567</v>
      </c>
      <c r="W532" s="48">
        <v>60</v>
      </c>
      <c r="X532" s="48">
        <v>0.3</v>
      </c>
      <c r="Y532" s="46" t="s">
        <v>83</v>
      </c>
      <c r="Z532" s="46" t="s">
        <v>83</v>
      </c>
      <c r="AA532" s="46"/>
      <c r="AB532" s="46"/>
      <c r="AC532" s="46" t="s">
        <v>81</v>
      </c>
      <c r="AD532" s="46" t="s">
        <v>80</v>
      </c>
      <c r="AE532" s="46" t="s">
        <v>1293</v>
      </c>
      <c r="AF532" s="46" t="s">
        <v>1434</v>
      </c>
      <c r="AG532" s="46" t="s">
        <v>83</v>
      </c>
      <c r="AH532" s="46"/>
      <c r="AI532" s="46" t="s">
        <v>83</v>
      </c>
      <c r="AJ532" s="46" t="s">
        <v>83</v>
      </c>
      <c r="AK532" s="46" t="s">
        <v>84</v>
      </c>
      <c r="AL532" s="46" t="s">
        <v>1434</v>
      </c>
      <c r="AM532" s="46" t="s">
        <v>83</v>
      </c>
      <c r="AN532" s="46" t="s">
        <v>83</v>
      </c>
      <c r="AO532" s="46" t="s">
        <v>83</v>
      </c>
      <c r="AP532" s="46" t="s">
        <v>91</v>
      </c>
      <c r="AQ532" s="46"/>
      <c r="AR532" s="46" t="s">
        <v>81</v>
      </c>
      <c r="AS532" s="46" t="s">
        <v>86</v>
      </c>
      <c r="AT532" s="46"/>
      <c r="AU532" s="48">
        <v>5</v>
      </c>
      <c r="AV532" s="46" t="s">
        <v>81</v>
      </c>
      <c r="AW532" s="46" t="s">
        <v>81</v>
      </c>
      <c r="AX532" s="48">
        <v>250</v>
      </c>
      <c r="AY532" s="48">
        <v>244.7</v>
      </c>
      <c r="AZ532" s="48">
        <v>239.1</v>
      </c>
      <c r="BA532" s="48">
        <v>201</v>
      </c>
      <c r="BB532" s="46"/>
      <c r="BC532" s="46"/>
      <c r="BD532" s="48">
        <v>16.3</v>
      </c>
      <c r="BE532" s="46"/>
      <c r="BF532" s="48">
        <v>0.1</v>
      </c>
      <c r="BG532" s="48">
        <v>0</v>
      </c>
      <c r="BH532" s="46"/>
      <c r="BI532" s="48">
        <v>0</v>
      </c>
      <c r="BJ532" s="48">
        <v>50.83</v>
      </c>
      <c r="BK532" s="48">
        <v>50.83</v>
      </c>
      <c r="BL532" s="48">
        <v>54.1</v>
      </c>
      <c r="BM532" s="46"/>
      <c r="BN532" s="46"/>
      <c r="BO532" s="48">
        <v>0</v>
      </c>
      <c r="BP532" s="48">
        <v>0.15</v>
      </c>
      <c r="BQ532" s="46"/>
      <c r="BR532" s="48">
        <v>16.34</v>
      </c>
      <c r="BS532" s="48">
        <v>50.95</v>
      </c>
      <c r="BT532" s="46"/>
      <c r="BU532" s="48">
        <v>0</v>
      </c>
      <c r="BV532" s="39">
        <v>787</v>
      </c>
      <c r="BW532" s="39">
        <f t="shared" si="48"/>
        <v>3</v>
      </c>
      <c r="BX532" s="39">
        <f>IF(COUNTIF($C$2:C532,C532)=1,1,0)</f>
        <v>1</v>
      </c>
      <c r="BY532" s="39">
        <f t="shared" si="49"/>
        <v>0</v>
      </c>
      <c r="BZ532" s="39" t="b">
        <f t="shared" si="50"/>
        <v>0</v>
      </c>
      <c r="CA532" s="39" t="b">
        <f t="array" ref="CA532">ISNUMBER(SEARCH("Touch Screen",$AI532))</f>
        <v>0</v>
      </c>
      <c r="CB532" s="39" t="b">
        <f t="array" ref="CB532">ISNUMBER(SEARCH("Occupancy Sensor",$AI532))</f>
        <v>0</v>
      </c>
      <c r="CC532" s="39" t="b">
        <f t="array" ref="CC532">ISNUMBER(SEARCH("Full Network Connectivity",$AI532))</f>
        <v>0</v>
      </c>
      <c r="CD532" s="49">
        <f t="shared" si="51"/>
        <v>50.545200000000001</v>
      </c>
      <c r="CE532" s="50">
        <f t="shared" si="53"/>
        <v>2.1</v>
      </c>
      <c r="CF532" s="39">
        <f t="shared" si="52"/>
        <v>3</v>
      </c>
      <c r="CG532" s="49">
        <f>IF($BW532=1,($Q532*'2. Monitor Criteria'!$C$4)+('2. Monitor Criteria'!$D$4*'1. Data'!$CE532)+'2. Monitor Criteria'!$C$6,IF('1. Data'!$BW532=2,($Q532*'2. Monitor Criteria'!$C$4)+('2. Monitor Criteria'!$D$4*'1. Data'!$CE532)+'2. Monitor Criteria'!$D$6,IF('1. Data'!$BW532=5,($Q532*'2. Monitor Criteria'!$C$4)+('2. Monitor Criteria'!$D$4*'1. Data'!$CE532)+'2. Monitor Criteria'!$F$6,($Q532*'2. Monitor Criteria'!$C$4)+('2. Monitor Criteria'!$D$4*'1. Data'!$CE532)+'2. Monitor Criteria'!$E$6)))</f>
        <v>46.629919999999998</v>
      </c>
      <c r="CH532" s="51">
        <f>CD532-('2. Monitor Criteria'!$D$4*CE532)</f>
        <v>42.166200000000003</v>
      </c>
      <c r="CI532" s="49">
        <f>IF($BY532=0,CH532,IF($BY532=1,CH532-('2. Monitor Criteria'!$B$10*'1. Data'!CG532),CH532-('2. Monitor Criteria'!$C$10*'1. Data'!CG532)))</f>
        <v>42.166200000000003</v>
      </c>
      <c r="CJ532" s="51">
        <f>IF($CA532=TRUE,CI532-(CG532*'2. Monitor Criteria'!$E$10),CI532)</f>
        <v>42.166200000000003</v>
      </c>
      <c r="CK532" s="51">
        <f>IF($BZ532=TRUE,CJ532-('1. Data'!CG532*'2. Monitor Criteria'!$D$10),CJ532)</f>
        <v>42.166200000000003</v>
      </c>
    </row>
    <row r="533" spans="1:89" s="39" customFormat="1" ht="15.75" customHeight="1" x14ac:dyDescent="0.2">
      <c r="A533" s="39">
        <v>788</v>
      </c>
      <c r="B533" s="46" t="s">
        <v>925</v>
      </c>
      <c r="C533" s="46" t="s">
        <v>1236</v>
      </c>
      <c r="D533" s="47">
        <v>42876</v>
      </c>
      <c r="E533" s="46" t="s">
        <v>74</v>
      </c>
      <c r="F533" s="46"/>
      <c r="G533" s="46" t="s">
        <v>1307</v>
      </c>
      <c r="H533" s="46" t="s">
        <v>75</v>
      </c>
      <c r="I533" s="46" t="s">
        <v>85</v>
      </c>
      <c r="J533" s="46" t="s">
        <v>119</v>
      </c>
      <c r="K533" s="46" t="s">
        <v>77</v>
      </c>
      <c r="L533" s="46"/>
      <c r="M533" s="48">
        <v>1000</v>
      </c>
      <c r="N533" s="48">
        <v>12.8</v>
      </c>
      <c r="O533" s="48">
        <v>20.399999999999999</v>
      </c>
      <c r="P533" s="48">
        <v>24.1</v>
      </c>
      <c r="Q533" s="48">
        <v>258.88</v>
      </c>
      <c r="R533" s="48">
        <v>1.6</v>
      </c>
      <c r="S533" s="48">
        <v>1200</v>
      </c>
      <c r="T533" s="48">
        <v>1920</v>
      </c>
      <c r="U533" s="48">
        <v>2.2999999999999998</v>
      </c>
      <c r="V533" s="48">
        <v>8900</v>
      </c>
      <c r="W533" s="48">
        <v>60</v>
      </c>
      <c r="X533" s="48">
        <v>0.3</v>
      </c>
      <c r="Y533" s="46" t="s">
        <v>83</v>
      </c>
      <c r="Z533" s="46" t="s">
        <v>83</v>
      </c>
      <c r="AA533" s="46"/>
      <c r="AB533" s="46"/>
      <c r="AC533" s="46" t="s">
        <v>81</v>
      </c>
      <c r="AD533" s="46" t="s">
        <v>80</v>
      </c>
      <c r="AE533" s="46" t="s">
        <v>505</v>
      </c>
      <c r="AF533" s="46"/>
      <c r="AG533" s="46" t="s">
        <v>83</v>
      </c>
      <c r="AH533" s="46"/>
      <c r="AI533" s="46" t="s">
        <v>83</v>
      </c>
      <c r="AJ533" s="46" t="s">
        <v>83</v>
      </c>
      <c r="AK533" s="46" t="s">
        <v>84</v>
      </c>
      <c r="AL533" s="46"/>
      <c r="AM533" s="46" t="s">
        <v>83</v>
      </c>
      <c r="AN533" s="46" t="s">
        <v>83</v>
      </c>
      <c r="AO533" s="46" t="s">
        <v>83</v>
      </c>
      <c r="AP533" s="46" t="s">
        <v>91</v>
      </c>
      <c r="AQ533" s="46"/>
      <c r="AR533" s="46" t="s">
        <v>81</v>
      </c>
      <c r="AS533" s="46" t="s">
        <v>86</v>
      </c>
      <c r="AT533" s="46"/>
      <c r="AU533" s="48">
        <v>1</v>
      </c>
      <c r="AV533" s="46" t="s">
        <v>81</v>
      </c>
      <c r="AW533" s="46" t="s">
        <v>81</v>
      </c>
      <c r="AX533" s="48">
        <v>269.39999999999998</v>
      </c>
      <c r="AY533" s="48">
        <v>269.39999999999998</v>
      </c>
      <c r="AZ533" s="48">
        <v>269.39999999999998</v>
      </c>
      <c r="BA533" s="48">
        <v>200.8</v>
      </c>
      <c r="BB533" s="46"/>
      <c r="BC533" s="46"/>
      <c r="BD533" s="48">
        <v>16.2</v>
      </c>
      <c r="BE533" s="46"/>
      <c r="BF533" s="48">
        <v>0.16</v>
      </c>
      <c r="BG533" s="48">
        <v>0.16</v>
      </c>
      <c r="BH533" s="46"/>
      <c r="BI533" s="48">
        <v>0</v>
      </c>
      <c r="BJ533" s="48">
        <v>50.59</v>
      </c>
      <c r="BK533" s="48">
        <v>50.59</v>
      </c>
      <c r="BL533" s="48">
        <v>58.9</v>
      </c>
      <c r="BM533" s="46"/>
      <c r="BN533" s="46"/>
      <c r="BO533" s="48">
        <v>0</v>
      </c>
      <c r="BP533" s="48">
        <v>0.19</v>
      </c>
      <c r="BQ533" s="48">
        <v>0.18</v>
      </c>
      <c r="BR533" s="48">
        <v>16.260000000000002</v>
      </c>
      <c r="BS533" s="48">
        <v>50.92</v>
      </c>
      <c r="BT533" s="46"/>
      <c r="BU533" s="48">
        <v>0</v>
      </c>
      <c r="BV533" s="39">
        <v>788</v>
      </c>
      <c r="BW533" s="39">
        <f t="shared" si="48"/>
        <v>3</v>
      </c>
      <c r="BX533" s="39">
        <f>IF(COUNTIF($C$2:C533,C533)=1,1,0)</f>
        <v>1</v>
      </c>
      <c r="BY533" s="39">
        <f t="shared" si="49"/>
        <v>0</v>
      </c>
      <c r="BZ533" s="39" t="b">
        <f t="shared" si="50"/>
        <v>0</v>
      </c>
      <c r="CA533" s="39" t="b">
        <f t="array" ref="CA533">ISNUMBER(SEARCH("Touch Screen",$AI533))</f>
        <v>0</v>
      </c>
      <c r="CB533" s="39" t="b">
        <f t="array" ref="CB533">ISNUMBER(SEARCH("Occupancy Sensor",$AI533))</f>
        <v>0</v>
      </c>
      <c r="CC533" s="39" t="b">
        <f t="array" ref="CC533">ISNUMBER(SEARCH("Full Network Connectivity",$AI533))</f>
        <v>0</v>
      </c>
      <c r="CD533" s="49">
        <f t="shared" si="51"/>
        <v>50.580239999999989</v>
      </c>
      <c r="CE533" s="50">
        <f t="shared" si="53"/>
        <v>2.2999999999999998</v>
      </c>
      <c r="CF533" s="39">
        <f t="shared" si="52"/>
        <v>3</v>
      </c>
      <c r="CG533" s="49">
        <f>IF($BW533=1,($Q533*'2. Monitor Criteria'!$C$4)+('2. Monitor Criteria'!$D$4*'1. Data'!$CE533)+'2. Monitor Criteria'!$C$6,IF('1. Data'!$BW533=2,($Q533*'2. Monitor Criteria'!$C$4)+('2. Monitor Criteria'!$D$4*'1. Data'!$CE533)+'2. Monitor Criteria'!$D$6,IF('1. Data'!$BW533=5,($Q533*'2. Monitor Criteria'!$C$4)+('2. Monitor Criteria'!$D$4*'1. Data'!$CE533)+'2. Monitor Criteria'!$F$6,($Q533*'2. Monitor Criteria'!$C$4)+('2. Monitor Criteria'!$D$4*'1. Data'!$CE533)+'2. Monitor Criteria'!$E$6)))</f>
        <v>49.49924</v>
      </c>
      <c r="CH533" s="51">
        <f>CD533-('2. Monitor Criteria'!$D$4*CE533)</f>
        <v>41.40323999999999</v>
      </c>
      <c r="CI533" s="49">
        <f>IF($BY533=0,CH533,IF($BY533=1,CH533-('2. Monitor Criteria'!$B$10*'1. Data'!CG533),CH533-('2. Monitor Criteria'!$C$10*'1. Data'!CG533)))</f>
        <v>41.40323999999999</v>
      </c>
      <c r="CJ533" s="51">
        <f>IF($CA533=TRUE,CI533-(CG533*'2. Monitor Criteria'!$E$10),CI533)</f>
        <v>41.40323999999999</v>
      </c>
      <c r="CK533" s="51">
        <f>IF($BZ533=TRUE,CJ533-('1. Data'!CG533*'2. Monitor Criteria'!$D$10),CJ533)</f>
        <v>41.40323999999999</v>
      </c>
    </row>
    <row r="534" spans="1:89" s="39" customFormat="1" ht="15.75" customHeight="1" x14ac:dyDescent="0.2">
      <c r="A534" s="39">
        <v>789</v>
      </c>
      <c r="B534" s="46" t="s">
        <v>925</v>
      </c>
      <c r="C534" s="46" t="s">
        <v>963</v>
      </c>
      <c r="D534" s="47">
        <v>42552</v>
      </c>
      <c r="E534" s="46" t="s">
        <v>74</v>
      </c>
      <c r="F534" s="46"/>
      <c r="G534" s="46" t="s">
        <v>1307</v>
      </c>
      <c r="H534" s="46" t="s">
        <v>75</v>
      </c>
      <c r="I534" s="46" t="s">
        <v>88</v>
      </c>
      <c r="J534" s="46"/>
      <c r="K534" s="46" t="s">
        <v>77</v>
      </c>
      <c r="L534" s="46"/>
      <c r="M534" s="48">
        <v>1000</v>
      </c>
      <c r="N534" s="48">
        <v>13.2</v>
      </c>
      <c r="O534" s="48">
        <v>23.5</v>
      </c>
      <c r="P534" s="48">
        <v>27</v>
      </c>
      <c r="Q534" s="48">
        <v>311.5</v>
      </c>
      <c r="R534" s="48">
        <v>1.78</v>
      </c>
      <c r="S534" s="48">
        <v>1080</v>
      </c>
      <c r="T534" s="48">
        <v>1920</v>
      </c>
      <c r="U534" s="48">
        <v>2.1</v>
      </c>
      <c r="V534" s="48">
        <v>6657</v>
      </c>
      <c r="W534" s="48">
        <v>60</v>
      </c>
      <c r="X534" s="48">
        <v>0.3</v>
      </c>
      <c r="Y534" s="46" t="s">
        <v>78</v>
      </c>
      <c r="Z534" s="46" t="s">
        <v>83</v>
      </c>
      <c r="AA534" s="46"/>
      <c r="AB534" s="46"/>
      <c r="AC534" s="46" t="s">
        <v>81</v>
      </c>
      <c r="AD534" s="46" t="s">
        <v>80</v>
      </c>
      <c r="AE534" s="46" t="s">
        <v>210</v>
      </c>
      <c r="AF534" s="46"/>
      <c r="AG534" s="46" t="s">
        <v>83</v>
      </c>
      <c r="AH534" s="46"/>
      <c r="AI534" s="46" t="s">
        <v>83</v>
      </c>
      <c r="AJ534" s="46" t="s">
        <v>83</v>
      </c>
      <c r="AK534" s="46" t="s">
        <v>84</v>
      </c>
      <c r="AL534" s="46"/>
      <c r="AM534" s="46" t="s">
        <v>83</v>
      </c>
      <c r="AN534" s="46" t="s">
        <v>83</v>
      </c>
      <c r="AO534" s="46" t="s">
        <v>83</v>
      </c>
      <c r="AP534" s="46" t="s">
        <v>91</v>
      </c>
      <c r="AQ534" s="46"/>
      <c r="AR534" s="46" t="s">
        <v>81</v>
      </c>
      <c r="AS534" s="46" t="s">
        <v>86</v>
      </c>
      <c r="AT534" s="46"/>
      <c r="AU534" s="48">
        <v>5</v>
      </c>
      <c r="AV534" s="46" t="s">
        <v>81</v>
      </c>
      <c r="AW534" s="46" t="s">
        <v>81</v>
      </c>
      <c r="AX534" s="48">
        <v>300</v>
      </c>
      <c r="AY534" s="48">
        <v>328</v>
      </c>
      <c r="AZ534" s="48">
        <v>297.39999999999998</v>
      </c>
      <c r="BA534" s="48">
        <v>200</v>
      </c>
      <c r="BB534" s="46"/>
      <c r="BC534" s="46"/>
      <c r="BD534" s="48">
        <v>19.82</v>
      </c>
      <c r="BE534" s="46"/>
      <c r="BF534" s="48">
        <v>0.14000000000000001</v>
      </c>
      <c r="BG534" s="48">
        <v>0</v>
      </c>
      <c r="BH534" s="46"/>
      <c r="BI534" s="48">
        <v>0</v>
      </c>
      <c r="BJ534" s="48">
        <v>61.59</v>
      </c>
      <c r="BK534" s="48">
        <v>61.59</v>
      </c>
      <c r="BL534" s="48">
        <v>64</v>
      </c>
      <c r="BM534" s="46"/>
      <c r="BN534" s="46"/>
      <c r="BO534" s="48">
        <v>0</v>
      </c>
      <c r="BP534" s="48">
        <v>0.15</v>
      </c>
      <c r="BQ534" s="48">
        <v>0</v>
      </c>
      <c r="BR534" s="48">
        <v>19.28</v>
      </c>
      <c r="BS534" s="48">
        <v>59.97</v>
      </c>
      <c r="BT534" s="46"/>
      <c r="BU534" s="48">
        <v>0</v>
      </c>
      <c r="BV534" s="39">
        <v>789</v>
      </c>
      <c r="BW534" s="39">
        <f t="shared" si="48"/>
        <v>4</v>
      </c>
      <c r="BX534" s="39">
        <f>IF(COUNTIF($C$2:C534,C534)=1,1,0)</f>
        <v>1</v>
      </c>
      <c r="BY534" s="39">
        <f t="shared" si="49"/>
        <v>0</v>
      </c>
      <c r="BZ534" s="39" t="b">
        <f t="shared" si="50"/>
        <v>0</v>
      </c>
      <c r="CA534" s="39" t="b">
        <f t="array" ref="CA534">ISNUMBER(SEARCH("Touch Screen",$AI534))</f>
        <v>0</v>
      </c>
      <c r="CB534" s="39" t="b">
        <f t="array" ref="CB534">ISNUMBER(SEARCH("Occupancy Sensor",$AI534))</f>
        <v>0</v>
      </c>
      <c r="CC534" s="39" t="b">
        <f t="array" ref="CC534">ISNUMBER(SEARCH("Full Network Connectivity",$AI534))</f>
        <v>0</v>
      </c>
      <c r="CD534" s="49">
        <f t="shared" si="51"/>
        <v>61.565279999999994</v>
      </c>
      <c r="CE534" s="50">
        <f t="shared" si="53"/>
        <v>2.1</v>
      </c>
      <c r="CF534" s="39">
        <f t="shared" si="52"/>
        <v>4</v>
      </c>
      <c r="CG534" s="49">
        <f>IF($BW534=1,($Q534*'2. Monitor Criteria'!$C$4)+('2. Monitor Criteria'!$D$4*'1. Data'!$CE534)+'2. Monitor Criteria'!$C$6,IF('1. Data'!$BW534=2,($Q534*'2. Monitor Criteria'!$C$4)+('2. Monitor Criteria'!$D$4*'1. Data'!$CE534)+'2. Monitor Criteria'!$D$6,IF('1. Data'!$BW534=5,($Q534*'2. Monitor Criteria'!$C$4)+('2. Monitor Criteria'!$D$4*'1. Data'!$CE534)+'2. Monitor Criteria'!$F$6,($Q534*'2. Monitor Criteria'!$C$4)+('2. Monitor Criteria'!$D$4*'1. Data'!$CE534)+'2. Monitor Criteria'!$E$6)))</f>
        <v>55.173500000000004</v>
      </c>
      <c r="CH534" s="51">
        <f>CD534-('2. Monitor Criteria'!$D$4*CE534)</f>
        <v>53.186279999999996</v>
      </c>
      <c r="CI534" s="49">
        <f>IF($BY534=0,CH534,IF($BY534=1,CH534-('2. Monitor Criteria'!$B$10*'1. Data'!CG534),CH534-('2. Monitor Criteria'!$C$10*'1. Data'!CG534)))</f>
        <v>53.186279999999996</v>
      </c>
      <c r="CJ534" s="51">
        <f>IF($CA534=TRUE,CI534-(CG534*'2. Monitor Criteria'!$E$10),CI534)</f>
        <v>53.186279999999996</v>
      </c>
      <c r="CK534" s="51">
        <f>IF($BZ534=TRUE,CJ534-('1. Data'!CG534*'2. Monitor Criteria'!$D$10),CJ534)</f>
        <v>53.186279999999996</v>
      </c>
    </row>
    <row r="535" spans="1:89" s="39" customFormat="1" ht="15.75" customHeight="1" x14ac:dyDescent="0.2">
      <c r="A535" s="39">
        <v>790</v>
      </c>
      <c r="B535" s="46" t="s">
        <v>925</v>
      </c>
      <c r="C535" s="46" t="s">
        <v>964</v>
      </c>
      <c r="D535" s="47">
        <v>42552</v>
      </c>
      <c r="E535" s="46" t="s">
        <v>74</v>
      </c>
      <c r="F535" s="46" t="s">
        <v>110</v>
      </c>
      <c r="G535" s="46" t="s">
        <v>1307</v>
      </c>
      <c r="H535" s="46" t="s">
        <v>75</v>
      </c>
      <c r="I535" s="46" t="s">
        <v>85</v>
      </c>
      <c r="J535" s="46" t="s">
        <v>961</v>
      </c>
      <c r="K535" s="46" t="s">
        <v>77</v>
      </c>
      <c r="L535" s="46"/>
      <c r="M535" s="48">
        <v>1000</v>
      </c>
      <c r="N535" s="48">
        <v>13.2</v>
      </c>
      <c r="O535" s="48">
        <v>7.8</v>
      </c>
      <c r="P535" s="48">
        <v>15.4</v>
      </c>
      <c r="Q535" s="48">
        <v>311.5</v>
      </c>
      <c r="R535" s="48">
        <v>1.78</v>
      </c>
      <c r="S535" s="48">
        <v>1080</v>
      </c>
      <c r="T535" s="48">
        <v>1920</v>
      </c>
      <c r="U535" s="48">
        <v>2.1</v>
      </c>
      <c r="V535" s="48">
        <v>6657</v>
      </c>
      <c r="W535" s="48">
        <v>60</v>
      </c>
      <c r="X535" s="48">
        <v>0.3</v>
      </c>
      <c r="Y535" s="46" t="s">
        <v>78</v>
      </c>
      <c r="Z535" s="46" t="s">
        <v>83</v>
      </c>
      <c r="AA535" s="46"/>
      <c r="AB535" s="46"/>
      <c r="AC535" s="46" t="s">
        <v>81</v>
      </c>
      <c r="AD535" s="46" t="s">
        <v>80</v>
      </c>
      <c r="AE535" s="46" t="s">
        <v>586</v>
      </c>
      <c r="AF535" s="46" t="s">
        <v>953</v>
      </c>
      <c r="AG535" s="46" t="s">
        <v>99</v>
      </c>
      <c r="AH535" s="46"/>
      <c r="AI535" s="46" t="s">
        <v>99</v>
      </c>
      <c r="AJ535" s="46" t="s">
        <v>83</v>
      </c>
      <c r="AK535" s="46" t="s">
        <v>84</v>
      </c>
      <c r="AL535" s="46" t="s">
        <v>953</v>
      </c>
      <c r="AM535" s="46" t="s">
        <v>83</v>
      </c>
      <c r="AN535" s="46" t="s">
        <v>83</v>
      </c>
      <c r="AO535" s="46" t="s">
        <v>83</v>
      </c>
      <c r="AP535" s="46" t="s">
        <v>91</v>
      </c>
      <c r="AQ535" s="46"/>
      <c r="AR535" s="46" t="s">
        <v>81</v>
      </c>
      <c r="AS535" s="46" t="s">
        <v>86</v>
      </c>
      <c r="AT535" s="46"/>
      <c r="AU535" s="48">
        <v>5</v>
      </c>
      <c r="AV535" s="46" t="s">
        <v>81</v>
      </c>
      <c r="AW535" s="46" t="s">
        <v>81</v>
      </c>
      <c r="AX535" s="48">
        <v>300</v>
      </c>
      <c r="AY535" s="48">
        <v>341</v>
      </c>
      <c r="AZ535" s="48">
        <v>337</v>
      </c>
      <c r="BA535" s="48">
        <v>200</v>
      </c>
      <c r="BB535" s="46"/>
      <c r="BC535" s="46"/>
      <c r="BD535" s="48">
        <v>15.75</v>
      </c>
      <c r="BE535" s="46"/>
      <c r="BF535" s="48">
        <v>0.14000000000000001</v>
      </c>
      <c r="BG535" s="48">
        <v>0</v>
      </c>
      <c r="BH535" s="46"/>
      <c r="BI535" s="48">
        <v>0</v>
      </c>
      <c r="BJ535" s="48">
        <v>49.1</v>
      </c>
      <c r="BK535" s="48">
        <v>49.1</v>
      </c>
      <c r="BL535" s="48">
        <v>64</v>
      </c>
      <c r="BM535" s="46"/>
      <c r="BN535" s="46"/>
      <c r="BO535" s="48">
        <v>0</v>
      </c>
      <c r="BP535" s="48">
        <v>0.14000000000000001</v>
      </c>
      <c r="BQ535" s="48">
        <v>0</v>
      </c>
      <c r="BR535" s="48">
        <v>15.21</v>
      </c>
      <c r="BS535" s="48">
        <v>47.47</v>
      </c>
      <c r="BT535" s="46"/>
      <c r="BU535" s="48">
        <v>0</v>
      </c>
      <c r="BV535" s="39">
        <v>790</v>
      </c>
      <c r="BW535" s="39">
        <f t="shared" si="48"/>
        <v>4</v>
      </c>
      <c r="BX535" s="39">
        <f>IF(COUNTIF($C$2:C535,C535)=1,1,0)</f>
        <v>1</v>
      </c>
      <c r="BY535" s="39">
        <f t="shared" si="49"/>
        <v>0</v>
      </c>
      <c r="BZ535" s="39" t="b">
        <f t="shared" si="50"/>
        <v>0</v>
      </c>
      <c r="CA535" s="39" t="b">
        <f t="array" ref="CA535">ISNUMBER(SEARCH("Touch Screen",$AI535))</f>
        <v>0</v>
      </c>
      <c r="CB535" s="39" t="b">
        <f t="array" ref="CB535">ISNUMBER(SEARCH("Occupancy Sensor",$AI535))</f>
        <v>0</v>
      </c>
      <c r="CC535" s="39" t="b">
        <f t="array" ref="CC535">ISNUMBER(SEARCH("Full Network Connectivity",$AI535))</f>
        <v>0</v>
      </c>
      <c r="CD535" s="49">
        <f t="shared" si="51"/>
        <v>49.086659999999995</v>
      </c>
      <c r="CE535" s="50">
        <f t="shared" si="53"/>
        <v>2.1</v>
      </c>
      <c r="CF535" s="39">
        <f t="shared" si="52"/>
        <v>1</v>
      </c>
      <c r="CG535" s="49">
        <f>IF($BW535=1,($Q535*'2. Monitor Criteria'!$C$4)+('2. Monitor Criteria'!$D$4*'1. Data'!$CE535)+'2. Monitor Criteria'!$C$6,IF('1. Data'!$BW535=2,($Q535*'2. Monitor Criteria'!$C$4)+('2. Monitor Criteria'!$D$4*'1. Data'!$CE535)+'2. Monitor Criteria'!$D$6,IF('1. Data'!$BW535=5,($Q535*'2. Monitor Criteria'!$C$4)+('2. Monitor Criteria'!$D$4*'1. Data'!$CE535)+'2. Monitor Criteria'!$F$6,($Q535*'2. Monitor Criteria'!$C$4)+('2. Monitor Criteria'!$D$4*'1. Data'!$CE535)+'2. Monitor Criteria'!$E$6)))</f>
        <v>55.173500000000004</v>
      </c>
      <c r="CH535" s="51">
        <f>CD535-('2. Monitor Criteria'!$D$4*CE535)</f>
        <v>40.70765999999999</v>
      </c>
      <c r="CI535" s="49">
        <f>IF($BY535=0,CH535,IF($BY535=1,CH535-('2. Monitor Criteria'!$B$10*'1. Data'!CG535),CH535-('2. Monitor Criteria'!$C$10*'1. Data'!CG535)))</f>
        <v>40.70765999999999</v>
      </c>
      <c r="CJ535" s="51">
        <f>IF($CA535=TRUE,CI535-(CG535*'2. Monitor Criteria'!$E$10),CI535)</f>
        <v>40.70765999999999</v>
      </c>
      <c r="CK535" s="51">
        <f>IF($BZ535=TRUE,CJ535-('1. Data'!CG535*'2. Monitor Criteria'!$D$10),CJ535)</f>
        <v>40.70765999999999</v>
      </c>
    </row>
    <row r="536" spans="1:89" s="39" customFormat="1" ht="15.75" customHeight="1" x14ac:dyDescent="0.2">
      <c r="A536" s="39">
        <v>791</v>
      </c>
      <c r="B536" s="46" t="s">
        <v>925</v>
      </c>
      <c r="C536" s="46" t="s">
        <v>1260</v>
      </c>
      <c r="D536" s="47">
        <v>42876</v>
      </c>
      <c r="E536" s="46" t="s">
        <v>74</v>
      </c>
      <c r="F536" s="46"/>
      <c r="G536" s="46" t="s">
        <v>1307</v>
      </c>
      <c r="H536" s="46" t="s">
        <v>75</v>
      </c>
      <c r="I536" s="46" t="s">
        <v>85</v>
      </c>
      <c r="J536" s="46" t="s">
        <v>119</v>
      </c>
      <c r="K536" s="46" t="s">
        <v>77</v>
      </c>
      <c r="L536" s="46"/>
      <c r="M536" s="48">
        <v>1000</v>
      </c>
      <c r="N536" s="48">
        <v>13.2</v>
      </c>
      <c r="O536" s="48">
        <v>23.5</v>
      </c>
      <c r="P536" s="48">
        <v>27</v>
      </c>
      <c r="Q536" s="48">
        <v>311.5</v>
      </c>
      <c r="R536" s="48">
        <v>1.78</v>
      </c>
      <c r="S536" s="48">
        <v>1080</v>
      </c>
      <c r="T536" s="48">
        <v>1920</v>
      </c>
      <c r="U536" s="48">
        <v>2.1</v>
      </c>
      <c r="V536" s="48">
        <v>6657</v>
      </c>
      <c r="W536" s="48">
        <v>60</v>
      </c>
      <c r="X536" s="48">
        <v>0.3</v>
      </c>
      <c r="Y536" s="46" t="s">
        <v>83</v>
      </c>
      <c r="Z536" s="46" t="s">
        <v>83</v>
      </c>
      <c r="AA536" s="46"/>
      <c r="AB536" s="46"/>
      <c r="AC536" s="46" t="s">
        <v>81</v>
      </c>
      <c r="AD536" s="46" t="s">
        <v>80</v>
      </c>
      <c r="AE536" s="46" t="s">
        <v>505</v>
      </c>
      <c r="AF536" s="46"/>
      <c r="AG536" s="46" t="s">
        <v>83</v>
      </c>
      <c r="AH536" s="46"/>
      <c r="AI536" s="46" t="s">
        <v>83</v>
      </c>
      <c r="AJ536" s="46" t="s">
        <v>83</v>
      </c>
      <c r="AK536" s="46" t="s">
        <v>84</v>
      </c>
      <c r="AL536" s="46"/>
      <c r="AM536" s="46" t="s">
        <v>83</v>
      </c>
      <c r="AN536" s="46" t="s">
        <v>83</v>
      </c>
      <c r="AO536" s="46" t="s">
        <v>83</v>
      </c>
      <c r="AP536" s="46" t="s">
        <v>91</v>
      </c>
      <c r="AQ536" s="46"/>
      <c r="AR536" s="46" t="s">
        <v>81</v>
      </c>
      <c r="AS536" s="46" t="s">
        <v>86</v>
      </c>
      <c r="AT536" s="46"/>
      <c r="AU536" s="48">
        <v>1</v>
      </c>
      <c r="AV536" s="46" t="s">
        <v>81</v>
      </c>
      <c r="AW536" s="46" t="s">
        <v>81</v>
      </c>
      <c r="AX536" s="48">
        <v>300</v>
      </c>
      <c r="AY536" s="48">
        <v>343.3</v>
      </c>
      <c r="AZ536" s="48">
        <v>342</v>
      </c>
      <c r="BA536" s="48">
        <v>200.8</v>
      </c>
      <c r="BB536" s="46"/>
      <c r="BC536" s="46"/>
      <c r="BD536" s="48">
        <v>14.03</v>
      </c>
      <c r="BE536" s="46"/>
      <c r="BF536" s="48">
        <v>0.16</v>
      </c>
      <c r="BG536" s="48">
        <v>0.16</v>
      </c>
      <c r="BH536" s="46"/>
      <c r="BI536" s="48">
        <v>0.04</v>
      </c>
      <c r="BJ536" s="48">
        <v>43.94</v>
      </c>
      <c r="BK536" s="48">
        <v>43.94</v>
      </c>
      <c r="BL536" s="48">
        <v>64</v>
      </c>
      <c r="BM536" s="46"/>
      <c r="BN536" s="46"/>
      <c r="BO536" s="48">
        <v>0.04</v>
      </c>
      <c r="BP536" s="48">
        <v>0.19</v>
      </c>
      <c r="BQ536" s="48">
        <v>0.18</v>
      </c>
      <c r="BR536" s="48">
        <v>14.16</v>
      </c>
      <c r="BS536" s="48">
        <v>44.48</v>
      </c>
      <c r="BT536" s="46"/>
      <c r="BU536" s="48">
        <v>0</v>
      </c>
      <c r="BV536" s="39">
        <v>791</v>
      </c>
      <c r="BW536" s="39">
        <f t="shared" si="48"/>
        <v>4</v>
      </c>
      <c r="BX536" s="39">
        <f>IF(COUNTIF($C$2:C536,C536)=1,1,0)</f>
        <v>1</v>
      </c>
      <c r="BY536" s="39">
        <f t="shared" si="49"/>
        <v>0</v>
      </c>
      <c r="BZ536" s="39" t="b">
        <f t="shared" si="50"/>
        <v>0</v>
      </c>
      <c r="CA536" s="39" t="b">
        <f t="array" ref="CA536">ISNUMBER(SEARCH("Touch Screen",$AI536))</f>
        <v>0</v>
      </c>
      <c r="CB536" s="39" t="b">
        <f t="array" ref="CB536">ISNUMBER(SEARCH("Occupancy Sensor",$AI536))</f>
        <v>0</v>
      </c>
      <c r="CC536" s="39" t="b">
        <f t="array" ref="CC536">ISNUMBER(SEARCH("Full Network Connectivity",$AI536))</f>
        <v>0</v>
      </c>
      <c r="CD536" s="49">
        <f t="shared" si="51"/>
        <v>43.927019999999999</v>
      </c>
      <c r="CE536" s="50">
        <f t="shared" si="53"/>
        <v>2.1</v>
      </c>
      <c r="CF536" s="39">
        <f t="shared" si="52"/>
        <v>4</v>
      </c>
      <c r="CG536" s="49">
        <f>IF($BW536=1,($Q536*'2. Monitor Criteria'!$C$4)+('2. Monitor Criteria'!$D$4*'1. Data'!$CE536)+'2. Monitor Criteria'!$C$6,IF('1. Data'!$BW536=2,($Q536*'2. Monitor Criteria'!$C$4)+('2. Monitor Criteria'!$D$4*'1. Data'!$CE536)+'2. Monitor Criteria'!$D$6,IF('1. Data'!$BW536=5,($Q536*'2. Monitor Criteria'!$C$4)+('2. Monitor Criteria'!$D$4*'1. Data'!$CE536)+'2. Monitor Criteria'!$F$6,($Q536*'2. Monitor Criteria'!$C$4)+('2. Monitor Criteria'!$D$4*'1. Data'!$CE536)+'2. Monitor Criteria'!$E$6)))</f>
        <v>55.173500000000004</v>
      </c>
      <c r="CH536" s="51">
        <f>CD536-('2. Monitor Criteria'!$D$4*CE536)</f>
        <v>35.548019999999994</v>
      </c>
      <c r="CI536" s="49">
        <f>IF($BY536=0,CH536,IF($BY536=1,CH536-('2. Monitor Criteria'!$B$10*'1. Data'!CG536),CH536-('2. Monitor Criteria'!$C$10*'1. Data'!CG536)))</f>
        <v>35.548019999999994</v>
      </c>
      <c r="CJ536" s="51">
        <f>IF($CA536=TRUE,CI536-(CG536*'2. Monitor Criteria'!$E$10),CI536)</f>
        <v>35.548019999999994</v>
      </c>
      <c r="CK536" s="51">
        <f>IF($BZ536=TRUE,CJ536-('1. Data'!CG536*'2. Monitor Criteria'!$D$10),CJ536)</f>
        <v>35.548019999999994</v>
      </c>
    </row>
    <row r="537" spans="1:89" s="39" customFormat="1" ht="15.75" customHeight="1" x14ac:dyDescent="0.2">
      <c r="A537" s="39">
        <v>796</v>
      </c>
      <c r="B537" s="46" t="s">
        <v>971</v>
      </c>
      <c r="C537" s="46" t="s">
        <v>1306</v>
      </c>
      <c r="D537" s="47">
        <v>43008</v>
      </c>
      <c r="E537" s="46" t="s">
        <v>323</v>
      </c>
      <c r="F537" s="46"/>
      <c r="G537" s="46" t="s">
        <v>1309</v>
      </c>
      <c r="H537" s="46" t="s">
        <v>75</v>
      </c>
      <c r="I537" s="46" t="s">
        <v>88</v>
      </c>
      <c r="J537" s="46"/>
      <c r="K537" s="46" t="s">
        <v>77</v>
      </c>
      <c r="L537" s="46"/>
      <c r="M537" s="48">
        <v>3000</v>
      </c>
      <c r="N537" s="48">
        <v>13.2</v>
      </c>
      <c r="O537" s="48">
        <v>23.5</v>
      </c>
      <c r="P537" s="48">
        <v>27</v>
      </c>
      <c r="Q537" s="48">
        <v>311.5</v>
      </c>
      <c r="R537" s="48">
        <v>1.78</v>
      </c>
      <c r="S537" s="48">
        <v>1080</v>
      </c>
      <c r="T537" s="48">
        <v>1920</v>
      </c>
      <c r="U537" s="48">
        <v>2.1</v>
      </c>
      <c r="V537" s="48">
        <v>6657</v>
      </c>
      <c r="W537" s="48">
        <v>60</v>
      </c>
      <c r="X537" s="48">
        <v>0.3</v>
      </c>
      <c r="Y537" s="46" t="s">
        <v>83</v>
      </c>
      <c r="Z537" s="46" t="s">
        <v>83</v>
      </c>
      <c r="AA537" s="46"/>
      <c r="AB537" s="46"/>
      <c r="AC537" s="46" t="s">
        <v>81</v>
      </c>
      <c r="AD537" s="46" t="s">
        <v>80</v>
      </c>
      <c r="AE537" s="46" t="s">
        <v>1301</v>
      </c>
      <c r="AF537" s="46"/>
      <c r="AG537" s="46" t="s">
        <v>83</v>
      </c>
      <c r="AH537" s="46"/>
      <c r="AI537" s="46" t="s">
        <v>83</v>
      </c>
      <c r="AJ537" s="46" t="s">
        <v>83</v>
      </c>
      <c r="AK537" s="46" t="s">
        <v>84</v>
      </c>
      <c r="AL537" s="46"/>
      <c r="AM537" s="46" t="s">
        <v>83</v>
      </c>
      <c r="AN537" s="46" t="s">
        <v>83</v>
      </c>
      <c r="AO537" s="46" t="s">
        <v>83</v>
      </c>
      <c r="AP537" s="46" t="s">
        <v>91</v>
      </c>
      <c r="AQ537" s="46"/>
      <c r="AR537" s="46" t="s">
        <v>81</v>
      </c>
      <c r="AS537" s="46" t="s">
        <v>86</v>
      </c>
      <c r="AT537" s="46"/>
      <c r="AU537" s="48">
        <v>1</v>
      </c>
      <c r="AV537" s="46" t="s">
        <v>81</v>
      </c>
      <c r="AW537" s="46" t="s">
        <v>81</v>
      </c>
      <c r="AX537" s="48">
        <v>220</v>
      </c>
      <c r="AY537" s="48">
        <v>233</v>
      </c>
      <c r="AZ537" s="48">
        <v>115</v>
      </c>
      <c r="BA537" s="48">
        <v>200</v>
      </c>
      <c r="BB537" s="46"/>
      <c r="BC537" s="46"/>
      <c r="BD537" s="48">
        <v>19.89</v>
      </c>
      <c r="BE537" s="46"/>
      <c r="BF537" s="48">
        <v>0.2</v>
      </c>
      <c r="BG537" s="46"/>
      <c r="BH537" s="46"/>
      <c r="BI537" s="48">
        <v>0.22</v>
      </c>
      <c r="BJ537" s="48">
        <v>62.12</v>
      </c>
      <c r="BK537" s="48">
        <v>62.12</v>
      </c>
      <c r="BL537" s="48">
        <v>64</v>
      </c>
      <c r="BM537" s="46"/>
      <c r="BN537" s="46"/>
      <c r="BO537" s="46"/>
      <c r="BP537" s="46"/>
      <c r="BQ537" s="46"/>
      <c r="BR537" s="46"/>
      <c r="BS537" s="46"/>
      <c r="BT537" s="46"/>
      <c r="BU537" s="48">
        <v>0</v>
      </c>
      <c r="BV537" s="39">
        <v>796</v>
      </c>
      <c r="BW537" s="39">
        <f t="shared" si="48"/>
        <v>4</v>
      </c>
      <c r="BX537" s="39">
        <f>IF(COUNTIF($C$2:C537,C537)=1,1,0)</f>
        <v>1</v>
      </c>
      <c r="BY537" s="39">
        <f t="shared" si="49"/>
        <v>0</v>
      </c>
      <c r="BZ537" s="39" t="b">
        <f t="shared" si="50"/>
        <v>0</v>
      </c>
      <c r="CA537" s="39" t="b">
        <f t="array" ref="CA537">ISNUMBER(SEARCH("Touch Screen",$AI537))</f>
        <v>0</v>
      </c>
      <c r="CB537" s="39" t="b">
        <f t="array" ref="CB537">ISNUMBER(SEARCH("Occupancy Sensor",$AI537))</f>
        <v>0</v>
      </c>
      <c r="CC537" s="39" t="b">
        <f t="array" ref="CC537">ISNUMBER(SEARCH("Full Network Connectivity",$AI537))</f>
        <v>0</v>
      </c>
      <c r="CD537" s="49">
        <f t="shared" si="51"/>
        <v>62.121539999999996</v>
      </c>
      <c r="CE537" s="50">
        <f t="shared" si="53"/>
        <v>2.1</v>
      </c>
      <c r="CF537" s="39">
        <f t="shared" si="52"/>
        <v>4</v>
      </c>
      <c r="CG537" s="49">
        <f>IF($BW537=1,($Q537*'2. Monitor Criteria'!$C$4)+('2. Monitor Criteria'!$D$4*'1. Data'!$CE537)+'2. Monitor Criteria'!$C$6,IF('1. Data'!$BW537=2,($Q537*'2. Monitor Criteria'!$C$4)+('2. Monitor Criteria'!$D$4*'1. Data'!$CE537)+'2. Monitor Criteria'!$D$6,IF('1. Data'!$BW537=5,($Q537*'2. Monitor Criteria'!$C$4)+('2. Monitor Criteria'!$D$4*'1. Data'!$CE537)+'2. Monitor Criteria'!$F$6,($Q537*'2. Monitor Criteria'!$C$4)+('2. Monitor Criteria'!$D$4*'1. Data'!$CE537)+'2. Monitor Criteria'!$E$6)))</f>
        <v>55.173500000000004</v>
      </c>
      <c r="CH537" s="51">
        <f>CD537-('2. Monitor Criteria'!$D$4*CE537)</f>
        <v>53.742539999999991</v>
      </c>
      <c r="CI537" s="49">
        <f>IF($BY537=0,CH537,IF($BY537=1,CH537-('2. Monitor Criteria'!$B$10*'1. Data'!CG537),CH537-('2. Monitor Criteria'!$C$10*'1. Data'!CG537)))</f>
        <v>53.742539999999991</v>
      </c>
      <c r="CJ537" s="51">
        <f>IF($CA537=TRUE,CI537-(CG537*'2. Monitor Criteria'!$E$10),CI537)</f>
        <v>53.742539999999991</v>
      </c>
      <c r="CK537" s="51">
        <f>IF($BZ537=TRUE,CJ537-('1. Data'!CG537*'2. Monitor Criteria'!$D$10),CJ537)</f>
        <v>53.742539999999991</v>
      </c>
    </row>
    <row r="538" spans="1:89" s="39" customFormat="1" ht="15.75" customHeight="1" x14ac:dyDescent="0.2">
      <c r="A538" s="39">
        <v>797</v>
      </c>
      <c r="B538" s="46" t="s">
        <v>971</v>
      </c>
      <c r="C538" s="46" t="s">
        <v>972</v>
      </c>
      <c r="D538" s="47">
        <v>42643</v>
      </c>
      <c r="E538" s="46" t="s">
        <v>323</v>
      </c>
      <c r="F538" s="46"/>
      <c r="G538" s="46" t="s">
        <v>1309</v>
      </c>
      <c r="H538" s="46" t="s">
        <v>75</v>
      </c>
      <c r="I538" s="46" t="s">
        <v>88</v>
      </c>
      <c r="J538" s="46"/>
      <c r="K538" s="46" t="s">
        <v>77</v>
      </c>
      <c r="L538" s="46"/>
      <c r="M538" s="48">
        <v>3000</v>
      </c>
      <c r="N538" s="48">
        <v>15.5</v>
      </c>
      <c r="O538" s="48">
        <v>27.5</v>
      </c>
      <c r="P538" s="48">
        <v>31.5</v>
      </c>
      <c r="Q538" s="48">
        <v>423.99</v>
      </c>
      <c r="R538" s="48">
        <v>1.78</v>
      </c>
      <c r="S538" s="48">
        <v>1080</v>
      </c>
      <c r="T538" s="48">
        <v>1920</v>
      </c>
      <c r="U538" s="48">
        <v>2.1</v>
      </c>
      <c r="V538" s="48">
        <v>4891</v>
      </c>
      <c r="W538" s="48">
        <v>60</v>
      </c>
      <c r="X538" s="48">
        <v>0.3</v>
      </c>
      <c r="Y538" s="46" t="s">
        <v>83</v>
      </c>
      <c r="Z538" s="46" t="s">
        <v>83</v>
      </c>
      <c r="AA538" s="46"/>
      <c r="AB538" s="46"/>
      <c r="AC538" s="46" t="s">
        <v>81</v>
      </c>
      <c r="AD538" s="46" t="s">
        <v>80</v>
      </c>
      <c r="AE538" s="46" t="s">
        <v>1304</v>
      </c>
      <c r="AF538" s="46" t="s">
        <v>1435</v>
      </c>
      <c r="AG538" s="46" t="s">
        <v>83</v>
      </c>
      <c r="AH538" s="46"/>
      <c r="AI538" s="46" t="s">
        <v>83</v>
      </c>
      <c r="AJ538" s="46" t="s">
        <v>83</v>
      </c>
      <c r="AK538" s="46" t="s">
        <v>84</v>
      </c>
      <c r="AL538" s="46" t="s">
        <v>1435</v>
      </c>
      <c r="AM538" s="46" t="s">
        <v>83</v>
      </c>
      <c r="AN538" s="46" t="s">
        <v>83</v>
      </c>
      <c r="AO538" s="46" t="s">
        <v>83</v>
      </c>
      <c r="AP538" s="46" t="s">
        <v>91</v>
      </c>
      <c r="AQ538" s="46"/>
      <c r="AR538" s="46" t="s">
        <v>81</v>
      </c>
      <c r="AS538" s="46" t="s">
        <v>86</v>
      </c>
      <c r="AT538" s="46"/>
      <c r="AU538" s="48">
        <v>1</v>
      </c>
      <c r="AV538" s="46" t="s">
        <v>81</v>
      </c>
      <c r="AW538" s="46" t="s">
        <v>81</v>
      </c>
      <c r="AX538" s="48">
        <v>250</v>
      </c>
      <c r="AY538" s="48">
        <v>312</v>
      </c>
      <c r="AZ538" s="48">
        <v>299</v>
      </c>
      <c r="BA538" s="48">
        <v>200</v>
      </c>
      <c r="BB538" s="46"/>
      <c r="BC538" s="46"/>
      <c r="BD538" s="48">
        <v>26.88</v>
      </c>
      <c r="BE538" s="46"/>
      <c r="BF538" s="48">
        <v>0.23</v>
      </c>
      <c r="BG538" s="46"/>
      <c r="BH538" s="46"/>
      <c r="BI538" s="48">
        <v>0.18</v>
      </c>
      <c r="BJ538" s="48">
        <v>83.72</v>
      </c>
      <c r="BK538" s="48">
        <v>83.72</v>
      </c>
      <c r="BL538" s="48">
        <v>86.5</v>
      </c>
      <c r="BM538" s="46"/>
      <c r="BN538" s="46"/>
      <c r="BO538" s="46"/>
      <c r="BP538" s="46"/>
      <c r="BQ538" s="46"/>
      <c r="BR538" s="46"/>
      <c r="BS538" s="46"/>
      <c r="BT538" s="46"/>
      <c r="BU538" s="48">
        <v>0</v>
      </c>
      <c r="BV538" s="39">
        <v>797</v>
      </c>
      <c r="BW538" s="39">
        <f t="shared" si="48"/>
        <v>5</v>
      </c>
      <c r="BX538" s="39">
        <f>IF(COUNTIF($C$2:C538,C538)=1,1,0)</f>
        <v>1</v>
      </c>
      <c r="BY538" s="39">
        <f t="shared" si="49"/>
        <v>0</v>
      </c>
      <c r="BZ538" s="39" t="b">
        <f t="shared" si="50"/>
        <v>0</v>
      </c>
      <c r="CA538" s="39" t="b">
        <f t="array" ref="CA538">ISNUMBER(SEARCH("Touch Screen",$AI538))</f>
        <v>0</v>
      </c>
      <c r="CB538" s="39" t="b">
        <f t="array" ref="CB538">ISNUMBER(SEARCH("Occupancy Sensor",$AI538))</f>
        <v>0</v>
      </c>
      <c r="CC538" s="39" t="b">
        <f t="array" ref="CC538">ISNUMBER(SEARCH("Full Network Connectivity",$AI538))</f>
        <v>0</v>
      </c>
      <c r="CD538" s="49">
        <f t="shared" si="51"/>
        <v>83.723699999999994</v>
      </c>
      <c r="CE538" s="50">
        <f t="shared" si="53"/>
        <v>2.1</v>
      </c>
      <c r="CF538" s="39">
        <f t="shared" si="52"/>
        <v>5</v>
      </c>
      <c r="CG538" s="49">
        <f>IF($BW538=1,($Q538*'2. Monitor Criteria'!$C$4)+('2. Monitor Criteria'!$D$4*'1. Data'!$CE538)+'2. Monitor Criteria'!$C$6,IF('1. Data'!$BW538=2,($Q538*'2. Monitor Criteria'!$C$4)+('2. Monitor Criteria'!$D$4*'1. Data'!$CE538)+'2. Monitor Criteria'!$D$6,IF('1. Data'!$BW538=5,($Q538*'2. Monitor Criteria'!$C$4)+('2. Monitor Criteria'!$D$4*'1. Data'!$CE538)+'2. Monitor Criteria'!$F$6,($Q538*'2. Monitor Criteria'!$C$4)+('2. Monitor Criteria'!$D$4*'1. Data'!$CE538)+'2. Monitor Criteria'!$E$6)))</f>
        <v>76.05977</v>
      </c>
      <c r="CH538" s="51">
        <f>CD538-('2. Monitor Criteria'!$D$4*CE538)</f>
        <v>75.344699999999989</v>
      </c>
      <c r="CI538" s="49">
        <f>IF($BY538=0,CH538,IF($BY538=1,CH538-('2. Monitor Criteria'!$B$10*'1. Data'!CG538),CH538-('2. Monitor Criteria'!$C$10*'1. Data'!CG538)))</f>
        <v>75.344699999999989</v>
      </c>
      <c r="CJ538" s="51">
        <f>IF($CA538=TRUE,CI538-(CG538*'2. Monitor Criteria'!$E$10),CI538)</f>
        <v>75.344699999999989</v>
      </c>
      <c r="CK538" s="51">
        <f>IF($BZ538=TRUE,CJ538-('1. Data'!CG538*'2. Monitor Criteria'!$D$10),CJ538)</f>
        <v>75.344699999999989</v>
      </c>
    </row>
    <row r="539" spans="1:89" s="39" customFormat="1" ht="15.75" customHeight="1" x14ac:dyDescent="0.2">
      <c r="A539" s="39">
        <v>799</v>
      </c>
      <c r="B539" s="46" t="s">
        <v>971</v>
      </c>
      <c r="C539" s="46" t="s">
        <v>973</v>
      </c>
      <c r="D539" s="47">
        <v>42734</v>
      </c>
      <c r="E539" s="46" t="s">
        <v>74</v>
      </c>
      <c r="F539" s="46"/>
      <c r="G539" s="46" t="s">
        <v>1307</v>
      </c>
      <c r="H539" s="46" t="s">
        <v>75</v>
      </c>
      <c r="I539" s="46" t="s">
        <v>88</v>
      </c>
      <c r="J539" s="46"/>
      <c r="K539" s="46" t="s">
        <v>77</v>
      </c>
      <c r="L539" s="46"/>
      <c r="M539" s="48">
        <v>500</v>
      </c>
      <c r="N539" s="48">
        <v>7.6</v>
      </c>
      <c r="O539" s="48">
        <v>13.6</v>
      </c>
      <c r="P539" s="48">
        <v>15.5</v>
      </c>
      <c r="Q539" s="48">
        <v>102.63</v>
      </c>
      <c r="R539" s="48">
        <v>1.78</v>
      </c>
      <c r="S539" s="48">
        <v>768</v>
      </c>
      <c r="T539" s="48">
        <v>1366</v>
      </c>
      <c r="U539" s="48">
        <v>1</v>
      </c>
      <c r="V539" s="48">
        <v>10222</v>
      </c>
      <c r="W539" s="48">
        <v>60</v>
      </c>
      <c r="X539" s="48">
        <v>0.2</v>
      </c>
      <c r="Y539" s="46" t="s">
        <v>83</v>
      </c>
      <c r="Z539" s="46" t="s">
        <v>83</v>
      </c>
      <c r="AA539" s="46"/>
      <c r="AB539" s="46"/>
      <c r="AC539" s="46" t="s">
        <v>80</v>
      </c>
      <c r="AD539" s="46" t="s">
        <v>81</v>
      </c>
      <c r="AE539" s="46" t="s">
        <v>154</v>
      </c>
      <c r="AF539" s="46"/>
      <c r="AG539" s="46" t="s">
        <v>83</v>
      </c>
      <c r="AH539" s="46"/>
      <c r="AI539" s="46" t="s">
        <v>83</v>
      </c>
      <c r="AJ539" s="46" t="s">
        <v>83</v>
      </c>
      <c r="AK539" s="46" t="s">
        <v>90</v>
      </c>
      <c r="AL539" s="46"/>
      <c r="AM539" s="46" t="s">
        <v>83</v>
      </c>
      <c r="AN539" s="46" t="s">
        <v>83</v>
      </c>
      <c r="AO539" s="46" t="s">
        <v>83</v>
      </c>
      <c r="AP539" s="46" t="s">
        <v>91</v>
      </c>
      <c r="AQ539" s="46"/>
      <c r="AR539" s="46" t="s">
        <v>81</v>
      </c>
      <c r="AS539" s="46" t="s">
        <v>86</v>
      </c>
      <c r="AT539" s="46"/>
      <c r="AU539" s="48">
        <v>1</v>
      </c>
      <c r="AV539" s="46" t="s">
        <v>81</v>
      </c>
      <c r="AW539" s="46" t="s">
        <v>81</v>
      </c>
      <c r="AX539" s="48">
        <v>220</v>
      </c>
      <c r="AY539" s="48">
        <v>158</v>
      </c>
      <c r="AZ539" s="48">
        <v>133</v>
      </c>
      <c r="BA539" s="48">
        <v>148</v>
      </c>
      <c r="BB539" s="46"/>
      <c r="BC539" s="46"/>
      <c r="BD539" s="48">
        <v>4.6100000000000003</v>
      </c>
      <c r="BE539" s="46"/>
      <c r="BF539" s="48">
        <v>0.22</v>
      </c>
      <c r="BG539" s="48">
        <v>0</v>
      </c>
      <c r="BH539" s="46"/>
      <c r="BI539" s="48">
        <v>0.23</v>
      </c>
      <c r="BJ539" s="48">
        <v>15.4</v>
      </c>
      <c r="BK539" s="48">
        <v>15.4</v>
      </c>
      <c r="BL539" s="48">
        <v>21.6</v>
      </c>
      <c r="BM539" s="46"/>
      <c r="BN539" s="46"/>
      <c r="BO539" s="48">
        <v>0.28000000000000003</v>
      </c>
      <c r="BP539" s="48">
        <v>0.26</v>
      </c>
      <c r="BQ539" s="48">
        <v>0</v>
      </c>
      <c r="BR539" s="48">
        <v>4.67</v>
      </c>
      <c r="BS539" s="48">
        <v>15.8</v>
      </c>
      <c r="BT539" s="46"/>
      <c r="BU539" s="48">
        <v>0</v>
      </c>
      <c r="BV539" s="39">
        <v>799</v>
      </c>
      <c r="BW539" s="39">
        <f t="shared" si="48"/>
        <v>1</v>
      </c>
      <c r="BX539" s="39">
        <f>IF(COUNTIF($C$2:C539,C539)=1,1,0)</f>
        <v>1</v>
      </c>
      <c r="BY539" s="39">
        <f t="shared" si="49"/>
        <v>0</v>
      </c>
      <c r="BZ539" s="39" t="b">
        <f t="shared" si="50"/>
        <v>0</v>
      </c>
      <c r="CA539" s="39" t="b">
        <f t="array" ref="CA539">ISNUMBER(SEARCH("Touch Screen",$AI539))</f>
        <v>0</v>
      </c>
      <c r="CB539" s="39" t="b">
        <f t="array" ref="CB539">ISNUMBER(SEARCH("Occupancy Sensor",$AI539))</f>
        <v>0</v>
      </c>
      <c r="CC539" s="39" t="b">
        <f t="array" ref="CC539">ISNUMBER(SEARCH("Full Network Connectivity",$AI539))</f>
        <v>0</v>
      </c>
      <c r="CD539" s="49">
        <f t="shared" si="51"/>
        <v>15.386939999999999</v>
      </c>
      <c r="CE539" s="50">
        <f t="shared" si="53"/>
        <v>1</v>
      </c>
      <c r="CF539" s="39">
        <f t="shared" si="52"/>
        <v>1</v>
      </c>
      <c r="CG539" s="49">
        <f>IF($BW539=1,($Q539*'2. Monitor Criteria'!$C$4)+('2. Monitor Criteria'!$D$4*'1. Data'!$CE539)+'2. Monitor Criteria'!$C$6,IF('1. Data'!$BW539=2,($Q539*'2. Monitor Criteria'!$C$4)+('2. Monitor Criteria'!$D$4*'1. Data'!$CE539)+'2. Monitor Criteria'!$D$6,IF('1. Data'!$BW539=5,($Q539*'2. Monitor Criteria'!$C$4)+('2. Monitor Criteria'!$D$4*'1. Data'!$CE539)+'2. Monitor Criteria'!$F$6,($Q539*'2. Monitor Criteria'!$C$4)+('2. Monitor Criteria'!$D$4*'1. Data'!$CE539)+'2. Monitor Criteria'!$E$6)))</f>
        <v>25.39349</v>
      </c>
      <c r="CH539" s="51">
        <f>CD539-('2. Monitor Criteria'!$D$4*CE539)</f>
        <v>11.396939999999999</v>
      </c>
      <c r="CI539" s="49">
        <f>IF($BY539=0,CH539,IF($BY539=1,CH539-('2. Monitor Criteria'!$B$10*'1. Data'!CG539),CH539-('2. Monitor Criteria'!$C$10*'1. Data'!CG539)))</f>
        <v>11.396939999999999</v>
      </c>
      <c r="CJ539" s="51">
        <f>IF($CA539=TRUE,CI539-(CG539*'2. Monitor Criteria'!$E$10),CI539)</f>
        <v>11.396939999999999</v>
      </c>
      <c r="CK539" s="51">
        <f>IF($BZ539=TRUE,CJ539-('1. Data'!CG539*'2. Monitor Criteria'!$D$10),CJ539)</f>
        <v>11.396939999999999</v>
      </c>
    </row>
    <row r="540" spans="1:89" s="39" customFormat="1" ht="15.75" customHeight="1" x14ac:dyDescent="0.2">
      <c r="A540" s="39">
        <v>800</v>
      </c>
      <c r="B540" s="46" t="s">
        <v>971</v>
      </c>
      <c r="C540" s="46" t="s">
        <v>974</v>
      </c>
      <c r="D540" s="47">
        <v>42652</v>
      </c>
      <c r="E540" s="46" t="s">
        <v>74</v>
      </c>
      <c r="F540" s="46"/>
      <c r="G540" s="46" t="s">
        <v>1309</v>
      </c>
      <c r="H540" s="46" t="s">
        <v>75</v>
      </c>
      <c r="I540" s="46" t="s">
        <v>85</v>
      </c>
      <c r="J540" s="46" t="s">
        <v>119</v>
      </c>
      <c r="K540" s="46" t="s">
        <v>77</v>
      </c>
      <c r="L540" s="46"/>
      <c r="M540" s="48">
        <v>1000</v>
      </c>
      <c r="N540" s="48">
        <v>9.6</v>
      </c>
      <c r="O540" s="48">
        <v>17</v>
      </c>
      <c r="P540" s="48">
        <v>19.5</v>
      </c>
      <c r="Q540" s="48">
        <v>162.47999999999999</v>
      </c>
      <c r="R540" s="48">
        <v>1.78</v>
      </c>
      <c r="S540" s="48">
        <v>900</v>
      </c>
      <c r="T540" s="48">
        <v>1600</v>
      </c>
      <c r="U540" s="48">
        <v>1.4</v>
      </c>
      <c r="V540" s="48">
        <v>8863</v>
      </c>
      <c r="W540" s="48">
        <v>60</v>
      </c>
      <c r="X540" s="48">
        <v>0.3</v>
      </c>
      <c r="Y540" s="46" t="s">
        <v>83</v>
      </c>
      <c r="Z540" s="46" t="s">
        <v>83</v>
      </c>
      <c r="AA540" s="46"/>
      <c r="AB540" s="46"/>
      <c r="AC540" s="46" t="s">
        <v>81</v>
      </c>
      <c r="AD540" s="46" t="s">
        <v>81</v>
      </c>
      <c r="AE540" s="46" t="s">
        <v>105</v>
      </c>
      <c r="AF540" s="46"/>
      <c r="AG540" s="46" t="s">
        <v>83</v>
      </c>
      <c r="AH540" s="46"/>
      <c r="AI540" s="46" t="s">
        <v>83</v>
      </c>
      <c r="AJ540" s="46" t="s">
        <v>83</v>
      </c>
      <c r="AK540" s="46" t="s">
        <v>90</v>
      </c>
      <c r="AL540" s="46"/>
      <c r="AM540" s="46" t="s">
        <v>83</v>
      </c>
      <c r="AN540" s="46" t="s">
        <v>83</v>
      </c>
      <c r="AO540" s="46" t="s">
        <v>83</v>
      </c>
      <c r="AP540" s="46" t="s">
        <v>91</v>
      </c>
      <c r="AQ540" s="46"/>
      <c r="AR540" s="46" t="s">
        <v>81</v>
      </c>
      <c r="AS540" s="46" t="s">
        <v>86</v>
      </c>
      <c r="AT540" s="46"/>
      <c r="AU540" s="48">
        <v>0</v>
      </c>
      <c r="AV540" s="46" t="s">
        <v>81</v>
      </c>
      <c r="AW540" s="46" t="s">
        <v>81</v>
      </c>
      <c r="AX540" s="48">
        <v>142.4</v>
      </c>
      <c r="AY540" s="48">
        <v>142.4</v>
      </c>
      <c r="AZ540" s="48">
        <v>137.5</v>
      </c>
      <c r="BA540" s="48">
        <v>142.4</v>
      </c>
      <c r="BB540" s="46"/>
      <c r="BC540" s="46"/>
      <c r="BD540" s="48">
        <v>12.79</v>
      </c>
      <c r="BE540" s="46"/>
      <c r="BF540" s="48">
        <v>0.2</v>
      </c>
      <c r="BG540" s="46"/>
      <c r="BH540" s="46"/>
      <c r="BI540" s="48">
        <v>0.31</v>
      </c>
      <c r="BJ540" s="48">
        <v>40.35</v>
      </c>
      <c r="BK540" s="48">
        <v>40.35</v>
      </c>
      <c r="BL540" s="48">
        <v>42.4</v>
      </c>
      <c r="BM540" s="46"/>
      <c r="BN540" s="46"/>
      <c r="BO540" s="48">
        <v>0.37</v>
      </c>
      <c r="BP540" s="48">
        <v>0.24</v>
      </c>
      <c r="BQ540" s="46"/>
      <c r="BR540" s="48">
        <v>12.84</v>
      </c>
      <c r="BS540" s="48">
        <v>40.729999999999997</v>
      </c>
      <c r="BT540" s="46"/>
      <c r="BU540" s="48">
        <v>0</v>
      </c>
      <c r="BV540" s="39">
        <v>800</v>
      </c>
      <c r="BW540" s="39">
        <f t="shared" si="48"/>
        <v>1</v>
      </c>
      <c r="BX540" s="39">
        <f>IF(COUNTIF($C$2:C540,C540)=1,1,0)</f>
        <v>1</v>
      </c>
      <c r="BY540" s="39">
        <f t="shared" si="49"/>
        <v>0</v>
      </c>
      <c r="BZ540" s="39" t="b">
        <f t="shared" si="50"/>
        <v>0</v>
      </c>
      <c r="CA540" s="39" t="b">
        <f t="array" ref="CA540">ISNUMBER(SEARCH("Touch Screen",$AI540))</f>
        <v>0</v>
      </c>
      <c r="CB540" s="39" t="b">
        <f t="array" ref="CB540">ISNUMBER(SEARCH("Occupancy Sensor",$AI540))</f>
        <v>0</v>
      </c>
      <c r="CC540" s="39" t="b">
        <f t="array" ref="CC540">ISNUMBER(SEARCH("Full Network Connectivity",$AI540))</f>
        <v>0</v>
      </c>
      <c r="CD540" s="49">
        <f t="shared" si="51"/>
        <v>40.352939999999997</v>
      </c>
      <c r="CE540" s="50">
        <f t="shared" si="53"/>
        <v>1.4</v>
      </c>
      <c r="CF540" s="39">
        <f t="shared" si="52"/>
        <v>1</v>
      </c>
      <c r="CG540" s="49">
        <f>IF($BW540=1,($Q540*'2. Monitor Criteria'!$C$4)+('2. Monitor Criteria'!$D$4*'1. Data'!$CE540)+'2. Monitor Criteria'!$C$6,IF('1. Data'!$BW540=2,($Q540*'2. Monitor Criteria'!$C$4)+('2. Monitor Criteria'!$D$4*'1. Data'!$CE540)+'2. Monitor Criteria'!$D$6,IF('1. Data'!$BW540=5,($Q540*'2. Monitor Criteria'!$C$4)+('2. Monitor Criteria'!$D$4*'1. Data'!$CE540)+'2. Monitor Criteria'!$F$6,($Q540*'2. Monitor Criteria'!$C$4)+('2. Monitor Criteria'!$D$4*'1. Data'!$CE540)+'2. Monitor Criteria'!$E$6)))</f>
        <v>34.351039999999998</v>
      </c>
      <c r="CH540" s="51">
        <f>CD540-('2. Monitor Criteria'!$D$4*CE540)</f>
        <v>34.766939999999998</v>
      </c>
      <c r="CI540" s="49">
        <f>IF($BY540=0,CH540,IF($BY540=1,CH540-('2. Monitor Criteria'!$B$10*'1. Data'!CG540),CH540-('2. Monitor Criteria'!$C$10*'1. Data'!CG540)))</f>
        <v>34.766939999999998</v>
      </c>
      <c r="CJ540" s="51">
        <f>IF($CA540=TRUE,CI540-(CG540*'2. Monitor Criteria'!$E$10),CI540)</f>
        <v>34.766939999999998</v>
      </c>
      <c r="CK540" s="51">
        <f>IF($BZ540=TRUE,CJ540-('1. Data'!CG540*'2. Monitor Criteria'!$D$10),CJ540)</f>
        <v>34.766939999999998</v>
      </c>
    </row>
    <row r="541" spans="1:89" s="39" customFormat="1" ht="15.75" customHeight="1" x14ac:dyDescent="0.2">
      <c r="A541" s="39">
        <v>801</v>
      </c>
      <c r="B541" s="46" t="s">
        <v>971</v>
      </c>
      <c r="C541" s="46" t="s">
        <v>975</v>
      </c>
      <c r="D541" s="47">
        <v>42683</v>
      </c>
      <c r="E541" s="46" t="s">
        <v>74</v>
      </c>
      <c r="F541" s="46"/>
      <c r="G541" s="46" t="s">
        <v>1309</v>
      </c>
      <c r="H541" s="46" t="s">
        <v>75</v>
      </c>
      <c r="I541" s="46" t="s">
        <v>85</v>
      </c>
      <c r="J541" s="46" t="s">
        <v>119</v>
      </c>
      <c r="K541" s="46" t="s">
        <v>77</v>
      </c>
      <c r="L541" s="46"/>
      <c r="M541" s="48">
        <v>1000</v>
      </c>
      <c r="N541" s="48">
        <v>10.6</v>
      </c>
      <c r="O541" s="48">
        <v>18.8</v>
      </c>
      <c r="P541" s="48">
        <v>21.6</v>
      </c>
      <c r="Q541" s="48">
        <v>199.36</v>
      </c>
      <c r="R541" s="48">
        <v>1.78</v>
      </c>
      <c r="S541" s="48">
        <v>1080</v>
      </c>
      <c r="T541" s="48">
        <v>1920</v>
      </c>
      <c r="U541" s="48">
        <v>2.1</v>
      </c>
      <c r="V541" s="48">
        <v>10401</v>
      </c>
      <c r="W541" s="48">
        <v>60</v>
      </c>
      <c r="X541" s="48">
        <v>0.3</v>
      </c>
      <c r="Y541" s="46" t="s">
        <v>83</v>
      </c>
      <c r="Z541" s="46" t="s">
        <v>83</v>
      </c>
      <c r="AA541" s="46"/>
      <c r="AB541" s="46"/>
      <c r="AC541" s="46" t="s">
        <v>81</v>
      </c>
      <c r="AD541" s="46" t="s">
        <v>81</v>
      </c>
      <c r="AE541" s="46" t="s">
        <v>105</v>
      </c>
      <c r="AF541" s="46"/>
      <c r="AG541" s="46" t="s">
        <v>83</v>
      </c>
      <c r="AH541" s="46"/>
      <c r="AI541" s="46" t="s">
        <v>83</v>
      </c>
      <c r="AJ541" s="46" t="s">
        <v>83</v>
      </c>
      <c r="AK541" s="46" t="s">
        <v>90</v>
      </c>
      <c r="AL541" s="46"/>
      <c r="AM541" s="46" t="s">
        <v>83</v>
      </c>
      <c r="AN541" s="46" t="s">
        <v>83</v>
      </c>
      <c r="AO541" s="46" t="s">
        <v>83</v>
      </c>
      <c r="AP541" s="46" t="s">
        <v>91</v>
      </c>
      <c r="AQ541" s="46"/>
      <c r="AR541" s="46" t="s">
        <v>81</v>
      </c>
      <c r="AS541" s="46" t="s">
        <v>86</v>
      </c>
      <c r="AT541" s="46"/>
      <c r="AU541" s="48">
        <v>0</v>
      </c>
      <c r="AV541" s="46" t="s">
        <v>81</v>
      </c>
      <c r="AW541" s="46" t="s">
        <v>81</v>
      </c>
      <c r="AX541" s="48">
        <v>219.2</v>
      </c>
      <c r="AY541" s="48">
        <v>219.2</v>
      </c>
      <c r="AZ541" s="48">
        <v>209.7</v>
      </c>
      <c r="BA541" s="48">
        <v>200.1</v>
      </c>
      <c r="BB541" s="46"/>
      <c r="BC541" s="46"/>
      <c r="BD541" s="48">
        <v>14.92</v>
      </c>
      <c r="BE541" s="46"/>
      <c r="BF541" s="48">
        <v>0.22</v>
      </c>
      <c r="BG541" s="46"/>
      <c r="BH541" s="46"/>
      <c r="BI541" s="48">
        <v>0.32</v>
      </c>
      <c r="BJ541" s="48">
        <v>47</v>
      </c>
      <c r="BK541" s="48">
        <v>47</v>
      </c>
      <c r="BL541" s="48">
        <v>50.7</v>
      </c>
      <c r="BM541" s="46"/>
      <c r="BN541" s="46"/>
      <c r="BO541" s="48">
        <v>0.38</v>
      </c>
      <c r="BP541" s="48">
        <v>0.27</v>
      </c>
      <c r="BQ541" s="46"/>
      <c r="BR541" s="48">
        <v>15.03</v>
      </c>
      <c r="BS541" s="48">
        <v>47.62</v>
      </c>
      <c r="BT541" s="46"/>
      <c r="BU541" s="48">
        <v>0</v>
      </c>
      <c r="BV541" s="39">
        <v>801</v>
      </c>
      <c r="BW541" s="39">
        <f t="shared" si="48"/>
        <v>2</v>
      </c>
      <c r="BX541" s="39">
        <f>IF(COUNTIF($C$2:C541,C541)=1,1,0)</f>
        <v>1</v>
      </c>
      <c r="BY541" s="39">
        <f t="shared" si="49"/>
        <v>0</v>
      </c>
      <c r="BZ541" s="39" t="b">
        <f t="shared" si="50"/>
        <v>0</v>
      </c>
      <c r="CA541" s="39" t="b">
        <f t="array" ref="CA541">ISNUMBER(SEARCH("Touch Screen",$AI541))</f>
        <v>0</v>
      </c>
      <c r="CB541" s="39" t="b">
        <f t="array" ref="CB541">ISNUMBER(SEARCH("Occupancy Sensor",$AI541))</f>
        <v>0</v>
      </c>
      <c r="CC541" s="39" t="b">
        <f t="array" ref="CC541">ISNUMBER(SEARCH("Full Network Connectivity",$AI541))</f>
        <v>0</v>
      </c>
      <c r="CD541" s="49">
        <f t="shared" si="51"/>
        <v>46.997399999999992</v>
      </c>
      <c r="CE541" s="50">
        <f t="shared" si="53"/>
        <v>2.1</v>
      </c>
      <c r="CF541" s="39">
        <f t="shared" si="52"/>
        <v>2</v>
      </c>
      <c r="CG541" s="49">
        <f>IF($BW541=1,($Q541*'2. Monitor Criteria'!$C$4)+('2. Monitor Criteria'!$D$4*'1. Data'!$CE541)+'2. Monitor Criteria'!$C$6,IF('1. Data'!$BW541=2,($Q541*'2. Monitor Criteria'!$C$4)+('2. Monitor Criteria'!$D$4*'1. Data'!$CE541)+'2. Monitor Criteria'!$D$6,IF('1. Data'!$BW541=5,($Q541*'2. Monitor Criteria'!$C$4)+('2. Monitor Criteria'!$D$4*'1. Data'!$CE541)+'2. Monitor Criteria'!$F$6,($Q541*'2. Monitor Criteria'!$C$4)+('2. Monitor Criteria'!$D$4*'1. Data'!$CE541)+'2. Monitor Criteria'!$E$6)))</f>
        <v>42.91028</v>
      </c>
      <c r="CH541" s="51">
        <f>CD541-('2. Monitor Criteria'!$D$4*CE541)</f>
        <v>38.618399999999994</v>
      </c>
      <c r="CI541" s="49">
        <f>IF($BY541=0,CH541,IF($BY541=1,CH541-('2. Monitor Criteria'!$B$10*'1. Data'!CG541),CH541-('2. Monitor Criteria'!$C$10*'1. Data'!CG541)))</f>
        <v>38.618399999999994</v>
      </c>
      <c r="CJ541" s="51">
        <f>IF($CA541=TRUE,CI541-(CG541*'2. Monitor Criteria'!$E$10),CI541)</f>
        <v>38.618399999999994</v>
      </c>
      <c r="CK541" s="51">
        <f>IF($BZ541=TRUE,CJ541-('1. Data'!CG541*'2. Monitor Criteria'!$D$10),CJ541)</f>
        <v>38.618399999999994</v>
      </c>
    </row>
    <row r="542" spans="1:89" s="39" customFormat="1" ht="15.75" customHeight="1" x14ac:dyDescent="0.2">
      <c r="A542" s="39">
        <v>802</v>
      </c>
      <c r="B542" s="46" t="s">
        <v>971</v>
      </c>
      <c r="C542" s="46" t="s">
        <v>976</v>
      </c>
      <c r="D542" s="47">
        <v>42643</v>
      </c>
      <c r="E542" s="46" t="s">
        <v>277</v>
      </c>
      <c r="F542" s="46" t="s">
        <v>103</v>
      </c>
      <c r="G542" s="46" t="s">
        <v>1307</v>
      </c>
      <c r="H542" s="46" t="s">
        <v>75</v>
      </c>
      <c r="I542" s="46" t="s">
        <v>76</v>
      </c>
      <c r="J542" s="46"/>
      <c r="K542" s="46" t="s">
        <v>77</v>
      </c>
      <c r="L542" s="46"/>
      <c r="M542" s="48">
        <v>1000</v>
      </c>
      <c r="N542" s="48">
        <v>18.8</v>
      </c>
      <c r="O542" s="48">
        <v>10.6</v>
      </c>
      <c r="P542" s="48">
        <v>21.6</v>
      </c>
      <c r="Q542" s="48">
        <v>199.28</v>
      </c>
      <c r="R542" s="48">
        <v>1.78</v>
      </c>
      <c r="S542" s="48">
        <v>1080</v>
      </c>
      <c r="T542" s="48">
        <v>1920</v>
      </c>
      <c r="U542" s="48">
        <v>2.1</v>
      </c>
      <c r="V542" s="48">
        <v>102</v>
      </c>
      <c r="W542" s="48">
        <v>60</v>
      </c>
      <c r="X542" s="48">
        <v>76.099999999999994</v>
      </c>
      <c r="Y542" s="46" t="s">
        <v>78</v>
      </c>
      <c r="Z542" s="46" t="s">
        <v>83</v>
      </c>
      <c r="AA542" s="48">
        <v>121</v>
      </c>
      <c r="AB542" s="48">
        <v>114</v>
      </c>
      <c r="AC542" s="46" t="s">
        <v>80</v>
      </c>
      <c r="AD542" s="46" t="s">
        <v>81</v>
      </c>
      <c r="AE542" s="46" t="s">
        <v>154</v>
      </c>
      <c r="AF542" s="46"/>
      <c r="AG542" s="46" t="s">
        <v>252</v>
      </c>
      <c r="AH542" s="46"/>
      <c r="AI542" s="46" t="s">
        <v>83</v>
      </c>
      <c r="AJ542" s="46" t="s">
        <v>83</v>
      </c>
      <c r="AK542" s="46" t="s">
        <v>90</v>
      </c>
      <c r="AL542" s="46"/>
      <c r="AM542" s="46" t="s">
        <v>83</v>
      </c>
      <c r="AN542" s="46" t="s">
        <v>83</v>
      </c>
      <c r="AO542" s="46" t="s">
        <v>83</v>
      </c>
      <c r="AP542" s="46" t="s">
        <v>91</v>
      </c>
      <c r="AQ542" s="46"/>
      <c r="AR542" s="46" t="s">
        <v>81</v>
      </c>
      <c r="AS542" s="46" t="s">
        <v>100</v>
      </c>
      <c r="AT542" s="46"/>
      <c r="AU542" s="48">
        <v>10</v>
      </c>
      <c r="AV542" s="46" t="s">
        <v>81</v>
      </c>
      <c r="AW542" s="46" t="s">
        <v>81</v>
      </c>
      <c r="AX542" s="48">
        <v>250</v>
      </c>
      <c r="AY542" s="48">
        <v>217.8</v>
      </c>
      <c r="AZ542" s="48">
        <v>162.69999999999999</v>
      </c>
      <c r="BA542" s="48">
        <v>217.8</v>
      </c>
      <c r="BB542" s="46"/>
      <c r="BC542" s="46"/>
      <c r="BD542" s="48">
        <v>12.83</v>
      </c>
      <c r="BE542" s="46"/>
      <c r="BF542" s="48">
        <v>0.2</v>
      </c>
      <c r="BG542" s="48">
        <v>0.2</v>
      </c>
      <c r="BH542" s="46"/>
      <c r="BI542" s="46"/>
      <c r="BJ542" s="48">
        <v>40.479999999999997</v>
      </c>
      <c r="BK542" s="48">
        <v>40.479999999999997</v>
      </c>
      <c r="BL542" s="48">
        <v>50.8</v>
      </c>
      <c r="BM542" s="46"/>
      <c r="BN542" s="46"/>
      <c r="BO542" s="46"/>
      <c r="BP542" s="46"/>
      <c r="BQ542" s="46"/>
      <c r="BR542" s="46"/>
      <c r="BS542" s="46"/>
      <c r="BT542" s="46"/>
      <c r="BU542" s="48">
        <v>1</v>
      </c>
      <c r="BV542" s="39">
        <v>802</v>
      </c>
      <c r="BW542" s="39">
        <f t="shared" si="48"/>
        <v>2</v>
      </c>
      <c r="BX542" s="39">
        <f>IF(COUNTIF($C$2:C542,C542)=1,1,0)</f>
        <v>1</v>
      </c>
      <c r="BY542" s="39">
        <f t="shared" si="49"/>
        <v>0</v>
      </c>
      <c r="BZ542" s="39" t="b">
        <f t="shared" si="50"/>
        <v>0</v>
      </c>
      <c r="CA542" s="39" t="b">
        <f t="array" ref="CA542">ISNUMBER(SEARCH("Touch Screen",$AI542))</f>
        <v>0</v>
      </c>
      <c r="CB542" s="39" t="b">
        <f t="array" ref="CB542">ISNUMBER(SEARCH("Occupancy Sensor",$AI542))</f>
        <v>0</v>
      </c>
      <c r="CC542" s="39" t="b">
        <f t="array" ref="CC542">ISNUMBER(SEARCH("Full Network Connectivity",$AI542))</f>
        <v>0</v>
      </c>
      <c r="CD542" s="49">
        <f t="shared" si="51"/>
        <v>40.475580000000001</v>
      </c>
      <c r="CE542" s="50">
        <f t="shared" si="53"/>
        <v>2.1</v>
      </c>
      <c r="CF542" s="39">
        <f t="shared" si="52"/>
        <v>2</v>
      </c>
      <c r="CG542" s="49">
        <f>IF($BW542=1,($Q542*'2. Monitor Criteria'!$C$4)+('2. Monitor Criteria'!$D$4*'1. Data'!$CE542)+'2. Monitor Criteria'!$C$6,IF('1. Data'!$BW542=2,($Q542*'2. Monitor Criteria'!$C$4)+('2. Monitor Criteria'!$D$4*'1. Data'!$CE542)+'2. Monitor Criteria'!$D$6,IF('1. Data'!$BW542=5,($Q542*'2. Monitor Criteria'!$C$4)+('2. Monitor Criteria'!$D$4*'1. Data'!$CE542)+'2. Monitor Criteria'!$F$6,($Q542*'2. Monitor Criteria'!$C$4)+('2. Monitor Criteria'!$D$4*'1. Data'!$CE542)+'2. Monitor Criteria'!$E$6)))</f>
        <v>42.900439999999996</v>
      </c>
      <c r="CH542" s="51">
        <f>CD542-('2. Monitor Criteria'!$D$4*CE542)</f>
        <v>32.096580000000003</v>
      </c>
      <c r="CI542" s="49">
        <f>IF($BY542=0,CH542,IF($BY542=1,CH542-('2. Monitor Criteria'!$B$10*'1. Data'!CG542),CH542-('2. Monitor Criteria'!$C$10*'1. Data'!CG542)))</f>
        <v>32.096580000000003</v>
      </c>
      <c r="CJ542" s="51">
        <f>IF($CA542=TRUE,CI542-(CG542*'2. Monitor Criteria'!$E$10),CI542)</f>
        <v>32.096580000000003</v>
      </c>
      <c r="CK542" s="51">
        <f>IF($BZ542=TRUE,CJ542-('1. Data'!CG542*'2. Monitor Criteria'!$D$10),CJ542)</f>
        <v>32.096580000000003</v>
      </c>
    </row>
    <row r="543" spans="1:89" s="39" customFormat="1" ht="15.75" customHeight="1" x14ac:dyDescent="0.2">
      <c r="A543" s="39">
        <v>803</v>
      </c>
      <c r="B543" s="46" t="s">
        <v>971</v>
      </c>
      <c r="C543" s="46" t="s">
        <v>977</v>
      </c>
      <c r="D543" s="47">
        <v>42618</v>
      </c>
      <c r="E543" s="46" t="s">
        <v>74</v>
      </c>
      <c r="F543" s="46"/>
      <c r="G543" s="46" t="s">
        <v>1309</v>
      </c>
      <c r="H543" s="46" t="s">
        <v>75</v>
      </c>
      <c r="I543" s="46" t="s">
        <v>85</v>
      </c>
      <c r="J543" s="46" t="s">
        <v>119</v>
      </c>
      <c r="K543" s="46" t="s">
        <v>77</v>
      </c>
      <c r="L543" s="46"/>
      <c r="M543" s="48">
        <v>1000</v>
      </c>
      <c r="N543" s="48">
        <v>11.7</v>
      </c>
      <c r="O543" s="48">
        <v>20.7</v>
      </c>
      <c r="P543" s="48">
        <v>23.8</v>
      </c>
      <c r="Q543" s="48">
        <v>242.04</v>
      </c>
      <c r="R543" s="48">
        <v>1.78</v>
      </c>
      <c r="S543" s="48">
        <v>1080</v>
      </c>
      <c r="T543" s="48">
        <v>1920</v>
      </c>
      <c r="U543" s="48">
        <v>2.1</v>
      </c>
      <c r="V543" s="48">
        <v>8567</v>
      </c>
      <c r="W543" s="48">
        <v>60</v>
      </c>
      <c r="X543" s="48">
        <v>0.3</v>
      </c>
      <c r="Y543" s="46" t="s">
        <v>78</v>
      </c>
      <c r="Z543" s="46" t="s">
        <v>83</v>
      </c>
      <c r="AA543" s="46"/>
      <c r="AB543" s="46"/>
      <c r="AC543" s="46" t="s">
        <v>81</v>
      </c>
      <c r="AD543" s="46" t="s">
        <v>81</v>
      </c>
      <c r="AE543" s="46" t="s">
        <v>105</v>
      </c>
      <c r="AF543" s="46"/>
      <c r="AG543" s="46" t="s">
        <v>83</v>
      </c>
      <c r="AH543" s="46"/>
      <c r="AI543" s="46" t="s">
        <v>83</v>
      </c>
      <c r="AJ543" s="46" t="s">
        <v>83</v>
      </c>
      <c r="AK543" s="46" t="s">
        <v>90</v>
      </c>
      <c r="AL543" s="46"/>
      <c r="AM543" s="46" t="s">
        <v>83</v>
      </c>
      <c r="AN543" s="46" t="s">
        <v>83</v>
      </c>
      <c r="AO543" s="46" t="s">
        <v>83</v>
      </c>
      <c r="AP543" s="46" t="s">
        <v>91</v>
      </c>
      <c r="AQ543" s="46"/>
      <c r="AR543" s="46" t="s">
        <v>81</v>
      </c>
      <c r="AS543" s="46" t="s">
        <v>86</v>
      </c>
      <c r="AT543" s="46"/>
      <c r="AU543" s="48">
        <v>0</v>
      </c>
      <c r="AV543" s="46" t="s">
        <v>81</v>
      </c>
      <c r="AW543" s="46" t="s">
        <v>81</v>
      </c>
      <c r="AX543" s="48">
        <v>206.6</v>
      </c>
      <c r="AY543" s="48">
        <v>206.6</v>
      </c>
      <c r="AZ543" s="48">
        <v>121.1</v>
      </c>
      <c r="BA543" s="48">
        <v>200.1</v>
      </c>
      <c r="BB543" s="46"/>
      <c r="BC543" s="46"/>
      <c r="BD543" s="48">
        <v>15.98</v>
      </c>
      <c r="BE543" s="46"/>
      <c r="BF543" s="48">
        <v>0.2</v>
      </c>
      <c r="BG543" s="46"/>
      <c r="BH543" s="46"/>
      <c r="BI543" s="48">
        <v>0.32</v>
      </c>
      <c r="BJ543" s="48">
        <v>50.13</v>
      </c>
      <c r="BK543" s="48">
        <v>50.13</v>
      </c>
      <c r="BL543" s="48">
        <v>53.8</v>
      </c>
      <c r="BM543" s="46"/>
      <c r="BN543" s="46"/>
      <c r="BO543" s="48">
        <v>0.33</v>
      </c>
      <c r="BP543" s="48">
        <v>0.22</v>
      </c>
      <c r="BQ543" s="46"/>
      <c r="BR543" s="48">
        <v>15.9</v>
      </c>
      <c r="BS543" s="48">
        <v>50</v>
      </c>
      <c r="BT543" s="46"/>
      <c r="BU543" s="48">
        <v>0</v>
      </c>
      <c r="BV543" s="39">
        <v>803</v>
      </c>
      <c r="BW543" s="39">
        <f t="shared" si="48"/>
        <v>3</v>
      </c>
      <c r="BX543" s="39">
        <f>IF(COUNTIF($C$2:C543,C543)=1,1,0)</f>
        <v>1</v>
      </c>
      <c r="BY543" s="39">
        <f t="shared" si="49"/>
        <v>0</v>
      </c>
      <c r="BZ543" s="39" t="b">
        <f t="shared" si="50"/>
        <v>0</v>
      </c>
      <c r="CA543" s="39" t="b">
        <f t="array" ref="CA543">ISNUMBER(SEARCH("Touch Screen",$AI543))</f>
        <v>0</v>
      </c>
      <c r="CB543" s="39" t="b">
        <f t="array" ref="CB543">ISNUMBER(SEARCH("Occupancy Sensor",$AI543))</f>
        <v>0</v>
      </c>
      <c r="CC543" s="39" t="b">
        <f t="array" ref="CC543">ISNUMBER(SEARCH("Full Network Connectivity",$AI543))</f>
        <v>0</v>
      </c>
      <c r="CD543" s="49">
        <f t="shared" si="51"/>
        <v>50.133479999999999</v>
      </c>
      <c r="CE543" s="50">
        <f t="shared" si="53"/>
        <v>2.1</v>
      </c>
      <c r="CF543" s="39">
        <f t="shared" si="52"/>
        <v>3</v>
      </c>
      <c r="CG543" s="49">
        <f>IF($BW543=1,($Q543*'2. Monitor Criteria'!$C$4)+('2. Monitor Criteria'!$D$4*'1. Data'!$CE543)+'2. Monitor Criteria'!$C$6,IF('1. Data'!$BW543=2,($Q543*'2. Monitor Criteria'!$C$4)+('2. Monitor Criteria'!$D$4*'1. Data'!$CE543)+'2. Monitor Criteria'!$D$6,IF('1. Data'!$BW543=5,($Q543*'2. Monitor Criteria'!$C$4)+('2. Monitor Criteria'!$D$4*'1. Data'!$CE543)+'2. Monitor Criteria'!$F$6,($Q543*'2. Monitor Criteria'!$C$4)+('2. Monitor Criteria'!$D$4*'1. Data'!$CE543)+'2. Monitor Criteria'!$E$6)))</f>
        <v>46.629919999999998</v>
      </c>
      <c r="CH543" s="51">
        <f>CD543-('2. Monitor Criteria'!$D$4*CE543)</f>
        <v>41.754480000000001</v>
      </c>
      <c r="CI543" s="49">
        <f>IF($BY543=0,CH543,IF($BY543=1,CH543-('2. Monitor Criteria'!$B$10*'1. Data'!CG543),CH543-('2. Monitor Criteria'!$C$10*'1. Data'!CG543)))</f>
        <v>41.754480000000001</v>
      </c>
      <c r="CJ543" s="51">
        <f>IF($CA543=TRUE,CI543-(CG543*'2. Monitor Criteria'!$E$10),CI543)</f>
        <v>41.754480000000001</v>
      </c>
      <c r="CK543" s="51">
        <f>IF($BZ543=TRUE,CJ543-('1. Data'!CG543*'2. Monitor Criteria'!$D$10),CJ543)</f>
        <v>41.754480000000001</v>
      </c>
    </row>
    <row r="544" spans="1:89" s="39" customFormat="1" ht="15.75" customHeight="1" x14ac:dyDescent="0.2">
      <c r="A544" s="39">
        <v>805</v>
      </c>
      <c r="B544" s="46" t="s">
        <v>971</v>
      </c>
      <c r="C544" s="46" t="s">
        <v>1197</v>
      </c>
      <c r="D544" s="47">
        <v>42773</v>
      </c>
      <c r="E544" s="46" t="s">
        <v>323</v>
      </c>
      <c r="F544" s="46"/>
      <c r="G544" s="46" t="s">
        <v>1309</v>
      </c>
      <c r="H544" s="46" t="s">
        <v>75</v>
      </c>
      <c r="I544" s="46" t="s">
        <v>85</v>
      </c>
      <c r="J544" s="46" t="s">
        <v>119</v>
      </c>
      <c r="K544" s="46" t="s">
        <v>77</v>
      </c>
      <c r="L544" s="46"/>
      <c r="M544" s="48">
        <v>500</v>
      </c>
      <c r="N544" s="48">
        <v>10.5</v>
      </c>
      <c r="O544" s="48">
        <v>18.7</v>
      </c>
      <c r="P544" s="48">
        <v>21.5</v>
      </c>
      <c r="Q544" s="48">
        <v>197.68</v>
      </c>
      <c r="R544" s="48">
        <v>1.78</v>
      </c>
      <c r="S544" s="48">
        <v>1080</v>
      </c>
      <c r="T544" s="48">
        <v>1920</v>
      </c>
      <c r="U544" s="48">
        <v>2.1</v>
      </c>
      <c r="V544" s="48">
        <v>10490</v>
      </c>
      <c r="W544" s="48">
        <v>60</v>
      </c>
      <c r="X544" s="48">
        <v>0.3</v>
      </c>
      <c r="Y544" s="46" t="s">
        <v>83</v>
      </c>
      <c r="Z544" s="46" t="s">
        <v>83</v>
      </c>
      <c r="AA544" s="46"/>
      <c r="AB544" s="46"/>
      <c r="AC544" s="46" t="s">
        <v>81</v>
      </c>
      <c r="AD544" s="46" t="s">
        <v>81</v>
      </c>
      <c r="AE544" s="46" t="s">
        <v>154</v>
      </c>
      <c r="AF544" s="46"/>
      <c r="AG544" s="46" t="s">
        <v>99</v>
      </c>
      <c r="AH544" s="46"/>
      <c r="AI544" s="46" t="s">
        <v>83</v>
      </c>
      <c r="AJ544" s="46" t="s">
        <v>83</v>
      </c>
      <c r="AK544" s="46" t="s">
        <v>90</v>
      </c>
      <c r="AL544" s="46"/>
      <c r="AM544" s="46" t="s">
        <v>83</v>
      </c>
      <c r="AN544" s="46" t="s">
        <v>83</v>
      </c>
      <c r="AO544" s="46" t="s">
        <v>83</v>
      </c>
      <c r="AP544" s="46" t="s">
        <v>91</v>
      </c>
      <c r="AQ544" s="46"/>
      <c r="AR544" s="46" t="s">
        <v>81</v>
      </c>
      <c r="AS544" s="46" t="s">
        <v>86</v>
      </c>
      <c r="AT544" s="46"/>
      <c r="AU544" s="48">
        <v>1</v>
      </c>
      <c r="AV544" s="46" t="s">
        <v>81</v>
      </c>
      <c r="AW544" s="46" t="s">
        <v>80</v>
      </c>
      <c r="AX544" s="48">
        <v>223</v>
      </c>
      <c r="AY544" s="48">
        <v>223</v>
      </c>
      <c r="AZ544" s="48">
        <v>200</v>
      </c>
      <c r="BA544" s="48">
        <v>200</v>
      </c>
      <c r="BB544" s="46"/>
      <c r="BC544" s="46"/>
      <c r="BD544" s="48">
        <v>15.02</v>
      </c>
      <c r="BE544" s="46"/>
      <c r="BF544" s="48">
        <v>0.21</v>
      </c>
      <c r="BG544" s="48">
        <v>0.21</v>
      </c>
      <c r="BH544" s="46"/>
      <c r="BI544" s="48">
        <v>0.21</v>
      </c>
      <c r="BJ544" s="48">
        <v>47.25</v>
      </c>
      <c r="BK544" s="48">
        <v>47.25</v>
      </c>
      <c r="BL544" s="48">
        <v>50.6</v>
      </c>
      <c r="BM544" s="46"/>
      <c r="BN544" s="46"/>
      <c r="BO544" s="48">
        <v>0</v>
      </c>
      <c r="BP544" s="48">
        <v>0</v>
      </c>
      <c r="BQ544" s="48">
        <v>0</v>
      </c>
      <c r="BR544" s="48">
        <v>0</v>
      </c>
      <c r="BS544" s="46"/>
      <c r="BT544" s="46"/>
      <c r="BU544" s="48">
        <v>0</v>
      </c>
      <c r="BV544" s="39">
        <v>805</v>
      </c>
      <c r="BW544" s="39">
        <f t="shared" si="48"/>
        <v>2</v>
      </c>
      <c r="BX544" s="39">
        <f>IF(COUNTIF($C$2:C544,C544)=1,1,0)</f>
        <v>1</v>
      </c>
      <c r="BY544" s="39">
        <f t="shared" si="49"/>
        <v>0</v>
      </c>
      <c r="BZ544" s="39" t="b">
        <f t="shared" si="50"/>
        <v>0</v>
      </c>
      <c r="CA544" s="39" t="b">
        <f t="array" ref="CA544">ISNUMBER(SEARCH("Touch Screen",$AI544))</f>
        <v>0</v>
      </c>
      <c r="CB544" s="39" t="b">
        <f t="array" ref="CB544">ISNUMBER(SEARCH("Occupancy Sensor",$AI544))</f>
        <v>0</v>
      </c>
      <c r="CC544" s="39" t="b">
        <f t="array" ref="CC544">ISNUMBER(SEARCH("Full Network Connectivity",$AI544))</f>
        <v>0</v>
      </c>
      <c r="CD544" s="49">
        <f t="shared" si="51"/>
        <v>47.247059999999998</v>
      </c>
      <c r="CE544" s="50">
        <f t="shared" si="53"/>
        <v>2.1</v>
      </c>
      <c r="CF544" s="39">
        <f t="shared" si="52"/>
        <v>2</v>
      </c>
      <c r="CG544" s="49">
        <f>IF($BW544=1,($Q544*'2. Monitor Criteria'!$C$4)+('2. Monitor Criteria'!$D$4*'1. Data'!$CE544)+'2. Monitor Criteria'!$C$6,IF('1. Data'!$BW544=2,($Q544*'2. Monitor Criteria'!$C$4)+('2. Monitor Criteria'!$D$4*'1. Data'!$CE544)+'2. Monitor Criteria'!$D$6,IF('1. Data'!$BW544=5,($Q544*'2. Monitor Criteria'!$C$4)+('2. Monitor Criteria'!$D$4*'1. Data'!$CE544)+'2. Monitor Criteria'!$F$6,($Q544*'2. Monitor Criteria'!$C$4)+('2. Monitor Criteria'!$D$4*'1. Data'!$CE544)+'2. Monitor Criteria'!$E$6)))</f>
        <v>42.70364</v>
      </c>
      <c r="CH544" s="51">
        <f>CD544-('2. Monitor Criteria'!$D$4*CE544)</f>
        <v>38.86806</v>
      </c>
      <c r="CI544" s="49">
        <f>IF($BY544=0,CH544,IF($BY544=1,CH544-('2. Monitor Criteria'!$B$10*'1. Data'!CG544),CH544-('2. Monitor Criteria'!$C$10*'1. Data'!CG544)))</f>
        <v>38.86806</v>
      </c>
      <c r="CJ544" s="51">
        <f>IF($CA544=TRUE,CI544-(CG544*'2. Monitor Criteria'!$E$10),CI544)</f>
        <v>38.86806</v>
      </c>
      <c r="CK544" s="51">
        <f>IF($BZ544=TRUE,CJ544-('1. Data'!CG544*'2. Monitor Criteria'!$D$10),CJ544)</f>
        <v>38.86806</v>
      </c>
    </row>
    <row r="545" spans="1:89" s="39" customFormat="1" ht="15.75" customHeight="1" x14ac:dyDescent="0.2">
      <c r="A545" s="39">
        <v>806</v>
      </c>
      <c r="B545" s="46" t="s">
        <v>971</v>
      </c>
      <c r="C545" s="46" t="s">
        <v>1209</v>
      </c>
      <c r="D545" s="47">
        <v>42773</v>
      </c>
      <c r="E545" s="46" t="s">
        <v>323</v>
      </c>
      <c r="F545" s="46"/>
      <c r="G545" s="46" t="s">
        <v>1309</v>
      </c>
      <c r="H545" s="46" t="s">
        <v>75</v>
      </c>
      <c r="I545" s="46" t="s">
        <v>85</v>
      </c>
      <c r="J545" s="46" t="s">
        <v>119</v>
      </c>
      <c r="K545" s="46" t="s">
        <v>77</v>
      </c>
      <c r="L545" s="46"/>
      <c r="M545" s="48">
        <v>500</v>
      </c>
      <c r="N545" s="48">
        <v>11.6</v>
      </c>
      <c r="O545" s="48">
        <v>20.6</v>
      </c>
      <c r="P545" s="48">
        <v>23.6</v>
      </c>
      <c r="Q545" s="48">
        <v>237.79</v>
      </c>
      <c r="R545" s="48">
        <v>1.78</v>
      </c>
      <c r="S545" s="48">
        <v>1080</v>
      </c>
      <c r="T545" s="48">
        <v>1920</v>
      </c>
      <c r="U545" s="48">
        <v>2.1</v>
      </c>
      <c r="V545" s="48">
        <v>8720</v>
      </c>
      <c r="W545" s="48">
        <v>60</v>
      </c>
      <c r="X545" s="48">
        <v>0.3</v>
      </c>
      <c r="Y545" s="46" t="s">
        <v>83</v>
      </c>
      <c r="Z545" s="46" t="s">
        <v>83</v>
      </c>
      <c r="AA545" s="46"/>
      <c r="AB545" s="46"/>
      <c r="AC545" s="46" t="s">
        <v>81</v>
      </c>
      <c r="AD545" s="46" t="s">
        <v>81</v>
      </c>
      <c r="AE545" s="46" t="s">
        <v>154</v>
      </c>
      <c r="AF545" s="46"/>
      <c r="AG545" s="46" t="s">
        <v>99</v>
      </c>
      <c r="AH545" s="46"/>
      <c r="AI545" s="46" t="s">
        <v>83</v>
      </c>
      <c r="AJ545" s="46" t="s">
        <v>83</v>
      </c>
      <c r="AK545" s="46" t="s">
        <v>90</v>
      </c>
      <c r="AL545" s="46"/>
      <c r="AM545" s="46" t="s">
        <v>83</v>
      </c>
      <c r="AN545" s="46" t="s">
        <v>83</v>
      </c>
      <c r="AO545" s="46" t="s">
        <v>83</v>
      </c>
      <c r="AP545" s="46" t="s">
        <v>91</v>
      </c>
      <c r="AQ545" s="46"/>
      <c r="AR545" s="46" t="s">
        <v>81</v>
      </c>
      <c r="AS545" s="46" t="s">
        <v>86</v>
      </c>
      <c r="AT545" s="46"/>
      <c r="AU545" s="48">
        <v>1</v>
      </c>
      <c r="AV545" s="46" t="s">
        <v>81</v>
      </c>
      <c r="AW545" s="46" t="s">
        <v>80</v>
      </c>
      <c r="AX545" s="48">
        <v>255</v>
      </c>
      <c r="AY545" s="48">
        <v>255</v>
      </c>
      <c r="AZ545" s="48">
        <v>200</v>
      </c>
      <c r="BA545" s="48">
        <v>200</v>
      </c>
      <c r="BB545" s="46"/>
      <c r="BC545" s="46"/>
      <c r="BD545" s="48">
        <v>14.89</v>
      </c>
      <c r="BE545" s="46"/>
      <c r="BF545" s="48">
        <v>0.19</v>
      </c>
      <c r="BG545" s="48">
        <v>0.19</v>
      </c>
      <c r="BH545" s="46"/>
      <c r="BI545" s="48">
        <v>0.2</v>
      </c>
      <c r="BJ545" s="48">
        <v>46.73</v>
      </c>
      <c r="BK545" s="48">
        <v>46.73</v>
      </c>
      <c r="BL545" s="48">
        <v>53.3</v>
      </c>
      <c r="BM545" s="46"/>
      <c r="BN545" s="46"/>
      <c r="BO545" s="48">
        <v>0</v>
      </c>
      <c r="BP545" s="48">
        <v>0</v>
      </c>
      <c r="BQ545" s="48">
        <v>0</v>
      </c>
      <c r="BR545" s="48">
        <v>0</v>
      </c>
      <c r="BS545" s="46"/>
      <c r="BT545" s="46"/>
      <c r="BU545" s="48">
        <v>0</v>
      </c>
      <c r="BV545" s="39">
        <v>806</v>
      </c>
      <c r="BW545" s="39">
        <f t="shared" si="48"/>
        <v>3</v>
      </c>
      <c r="BX545" s="39">
        <f>IF(COUNTIF($C$2:C545,C545)=1,1,0)</f>
        <v>1</v>
      </c>
      <c r="BY545" s="39">
        <f t="shared" si="49"/>
        <v>0</v>
      </c>
      <c r="BZ545" s="39" t="b">
        <f t="shared" si="50"/>
        <v>0</v>
      </c>
      <c r="CA545" s="39" t="b">
        <f t="array" ref="CA545">ISNUMBER(SEARCH("Touch Screen",$AI545))</f>
        <v>0</v>
      </c>
      <c r="CB545" s="39" t="b">
        <f t="array" ref="CB545">ISNUMBER(SEARCH("Occupancy Sensor",$AI545))</f>
        <v>0</v>
      </c>
      <c r="CC545" s="39" t="b">
        <f t="array" ref="CC545">ISNUMBER(SEARCH("Full Network Connectivity",$AI545))</f>
        <v>0</v>
      </c>
      <c r="CD545" s="49">
        <f t="shared" si="51"/>
        <v>46.7346</v>
      </c>
      <c r="CE545" s="50">
        <f t="shared" si="53"/>
        <v>2.1</v>
      </c>
      <c r="CF545" s="39">
        <f t="shared" si="52"/>
        <v>3</v>
      </c>
      <c r="CG545" s="49">
        <f>IF($BW545=1,($Q545*'2. Monitor Criteria'!$C$4)+('2. Monitor Criteria'!$D$4*'1. Data'!$CE545)+'2. Monitor Criteria'!$C$6,IF('1. Data'!$BW545=2,($Q545*'2. Monitor Criteria'!$C$4)+('2. Monitor Criteria'!$D$4*'1. Data'!$CE545)+'2. Monitor Criteria'!$D$6,IF('1. Data'!$BW545=5,($Q545*'2. Monitor Criteria'!$C$4)+('2. Monitor Criteria'!$D$4*'1. Data'!$CE545)+'2. Monitor Criteria'!$F$6,($Q545*'2. Monitor Criteria'!$C$4)+('2. Monitor Criteria'!$D$4*'1. Data'!$CE545)+'2. Monitor Criteria'!$E$6)))</f>
        <v>46.107169999999996</v>
      </c>
      <c r="CH545" s="51">
        <f>CD545-('2. Monitor Criteria'!$D$4*CE545)</f>
        <v>38.355599999999995</v>
      </c>
      <c r="CI545" s="49">
        <f>IF($BY545=0,CH545,IF($BY545=1,CH545-('2. Monitor Criteria'!$B$10*'1. Data'!CG545),CH545-('2. Monitor Criteria'!$C$10*'1. Data'!CG545)))</f>
        <v>38.355599999999995</v>
      </c>
      <c r="CJ545" s="51">
        <f>IF($CA545=TRUE,CI545-(CG545*'2. Monitor Criteria'!$E$10),CI545)</f>
        <v>38.355599999999995</v>
      </c>
      <c r="CK545" s="51">
        <f>IF($BZ545=TRUE,CJ545-('1. Data'!CG545*'2. Monitor Criteria'!$D$10),CJ545)</f>
        <v>38.355599999999995</v>
      </c>
    </row>
    <row r="546" spans="1:89" s="39" customFormat="1" ht="15.75" customHeight="1" x14ac:dyDescent="0.2">
      <c r="A546" s="39">
        <v>818</v>
      </c>
      <c r="B546" s="46" t="s">
        <v>992</v>
      </c>
      <c r="C546" s="46" t="s">
        <v>998</v>
      </c>
      <c r="D546" s="47">
        <v>41443</v>
      </c>
      <c r="E546" s="46" t="s">
        <v>74</v>
      </c>
      <c r="F546" s="46" t="s">
        <v>103</v>
      </c>
      <c r="G546" s="46" t="s">
        <v>1307</v>
      </c>
      <c r="H546" s="46" t="s">
        <v>75</v>
      </c>
      <c r="I546" s="46" t="s">
        <v>85</v>
      </c>
      <c r="J546" s="46" t="s">
        <v>119</v>
      </c>
      <c r="K546" s="46" t="s">
        <v>77</v>
      </c>
      <c r="L546" s="46" t="s">
        <v>103</v>
      </c>
      <c r="M546" s="48">
        <v>1000</v>
      </c>
      <c r="N546" s="48">
        <v>7.6</v>
      </c>
      <c r="O546" s="48">
        <v>13.6</v>
      </c>
      <c r="P546" s="48">
        <v>15.6</v>
      </c>
      <c r="Q546" s="48">
        <v>103.4</v>
      </c>
      <c r="R546" s="48">
        <v>1.78</v>
      </c>
      <c r="S546" s="48">
        <v>768</v>
      </c>
      <c r="T546" s="48">
        <v>1366</v>
      </c>
      <c r="U546" s="48">
        <v>1</v>
      </c>
      <c r="V546" s="48">
        <v>10087</v>
      </c>
      <c r="W546" s="48">
        <v>60</v>
      </c>
      <c r="X546" s="48">
        <v>31.6</v>
      </c>
      <c r="Y546" s="46" t="s">
        <v>114</v>
      </c>
      <c r="Z546" s="46" t="s">
        <v>83</v>
      </c>
      <c r="AA546" s="46"/>
      <c r="AB546" s="46"/>
      <c r="AC546" s="46" t="s">
        <v>81</v>
      </c>
      <c r="AD546" s="46" t="s">
        <v>80</v>
      </c>
      <c r="AE546" s="46" t="s">
        <v>999</v>
      </c>
      <c r="AF546" s="46" t="s">
        <v>103</v>
      </c>
      <c r="AG546" s="46" t="s">
        <v>83</v>
      </c>
      <c r="AH546" s="46" t="s">
        <v>103</v>
      </c>
      <c r="AI546" s="46" t="s">
        <v>83</v>
      </c>
      <c r="AJ546" s="46" t="s">
        <v>83</v>
      </c>
      <c r="AK546" s="46" t="s">
        <v>85</v>
      </c>
      <c r="AL546" s="46" t="s">
        <v>103</v>
      </c>
      <c r="AM546" s="46" t="s">
        <v>83</v>
      </c>
      <c r="AN546" s="46" t="s">
        <v>83</v>
      </c>
      <c r="AO546" s="46" t="s">
        <v>83</v>
      </c>
      <c r="AP546" s="46" t="s">
        <v>220</v>
      </c>
      <c r="AQ546" s="46" t="s">
        <v>103</v>
      </c>
      <c r="AR546" s="46" t="s">
        <v>81</v>
      </c>
      <c r="AS546" s="46" t="s">
        <v>86</v>
      </c>
      <c r="AT546" s="46" t="s">
        <v>103</v>
      </c>
      <c r="AU546" s="48">
        <v>0</v>
      </c>
      <c r="AV546" s="46" t="s">
        <v>81</v>
      </c>
      <c r="AW546" s="46" t="s">
        <v>80</v>
      </c>
      <c r="AX546" s="48">
        <v>230</v>
      </c>
      <c r="AY546" s="48">
        <v>230</v>
      </c>
      <c r="AZ546" s="48">
        <v>200</v>
      </c>
      <c r="BA546" s="48">
        <v>200</v>
      </c>
      <c r="BB546" s="46"/>
      <c r="BC546" s="46"/>
      <c r="BD546" s="48">
        <v>5.22</v>
      </c>
      <c r="BE546" s="46"/>
      <c r="BF546" s="48">
        <v>0.38</v>
      </c>
      <c r="BG546" s="46"/>
      <c r="BH546" s="46"/>
      <c r="BI546" s="46"/>
      <c r="BJ546" s="48">
        <v>18.149999999999999</v>
      </c>
      <c r="BK546" s="48">
        <v>18.149999999999999</v>
      </c>
      <c r="BL546" s="48">
        <v>21.63</v>
      </c>
      <c r="BM546" s="46"/>
      <c r="BN546" s="46"/>
      <c r="BO546" s="46"/>
      <c r="BP546" s="48">
        <v>0.38</v>
      </c>
      <c r="BQ546" s="46"/>
      <c r="BR546" s="48">
        <v>5.25</v>
      </c>
      <c r="BS546" s="48">
        <v>18.25</v>
      </c>
      <c r="BT546" s="46"/>
      <c r="BU546" s="48">
        <v>0</v>
      </c>
      <c r="BV546" s="39">
        <v>818</v>
      </c>
      <c r="BW546" s="39">
        <f t="shared" si="48"/>
        <v>1</v>
      </c>
      <c r="BX546" s="39">
        <f>IF(COUNTIF($C$2:C546,C546)=1,1,0)</f>
        <v>1</v>
      </c>
      <c r="BY546" s="39">
        <f t="shared" si="49"/>
        <v>0</v>
      </c>
      <c r="BZ546" s="39" t="b">
        <f t="shared" si="50"/>
        <v>0</v>
      </c>
      <c r="CA546" s="39" t="b">
        <f t="array" ref="CA546">ISNUMBER(SEARCH("Touch Screen",$AI546))</f>
        <v>0</v>
      </c>
      <c r="CB546" s="39" t="b">
        <f t="array" ref="CB546">ISNUMBER(SEARCH("Occupancy Sensor",$AI546))</f>
        <v>0</v>
      </c>
      <c r="CC546" s="39" t="b">
        <f t="array" ref="CC546">ISNUMBER(SEARCH("Full Network Connectivity",$AI546))</f>
        <v>0</v>
      </c>
      <c r="CD546" s="49">
        <f t="shared" si="51"/>
        <v>18.168239999999997</v>
      </c>
      <c r="CE546" s="50">
        <f t="shared" si="53"/>
        <v>1</v>
      </c>
      <c r="CF546" s="39">
        <f t="shared" si="52"/>
        <v>1</v>
      </c>
      <c r="CG546" s="49">
        <f>IF($BW546=1,($Q546*'2. Monitor Criteria'!$C$4)+('2. Monitor Criteria'!$D$4*'1. Data'!$CE546)+'2. Monitor Criteria'!$C$6,IF('1. Data'!$BW546=2,($Q546*'2. Monitor Criteria'!$C$4)+('2. Monitor Criteria'!$D$4*'1. Data'!$CE546)+'2. Monitor Criteria'!$D$6,IF('1. Data'!$BW546=5,($Q546*'2. Monitor Criteria'!$C$4)+('2. Monitor Criteria'!$D$4*'1. Data'!$CE546)+'2. Monitor Criteria'!$F$6,($Q546*'2. Monitor Criteria'!$C$4)+('2. Monitor Criteria'!$D$4*'1. Data'!$CE546)+'2. Monitor Criteria'!$E$6)))</f>
        <v>25.488199999999999</v>
      </c>
      <c r="CH546" s="51">
        <f>CD546-(('2. Monitor Criteria'!$D$4*CE546)*0.85)</f>
        <v>14.776739999999997</v>
      </c>
      <c r="CI546" s="49">
        <f>IF($BY546=0,CH546,IF($BY546=1,CH546-('2. Monitor Criteria'!$B$10*'1. Data'!CG546),CH546-('2. Monitor Criteria'!$C$10*'1. Data'!CG546)))</f>
        <v>14.776739999999997</v>
      </c>
      <c r="CJ546" s="51">
        <f>IF($CA546=TRUE,CI546-(CG546*'2. Monitor Criteria'!$E$10),CI546)</f>
        <v>14.776739999999997</v>
      </c>
      <c r="CK546" s="51">
        <f>IF($BZ546=TRUE,CJ546-('1. Data'!CG546*'2. Monitor Criteria'!$D$10),CJ546)</f>
        <v>14.776739999999997</v>
      </c>
    </row>
    <row r="547" spans="1:89" s="39" customFormat="1" ht="15.75" customHeight="1" x14ac:dyDescent="0.2">
      <c r="A547" s="39">
        <v>819</v>
      </c>
      <c r="B547" s="46" t="s">
        <v>992</v>
      </c>
      <c r="C547" s="46" t="s">
        <v>1000</v>
      </c>
      <c r="D547" s="47">
        <v>41926</v>
      </c>
      <c r="E547" s="46" t="s">
        <v>1001</v>
      </c>
      <c r="F547" s="46" t="s">
        <v>103</v>
      </c>
      <c r="G547" s="46" t="s">
        <v>1307</v>
      </c>
      <c r="H547" s="46" t="s">
        <v>75</v>
      </c>
      <c r="I547" s="46" t="s">
        <v>85</v>
      </c>
      <c r="J547" s="46" t="s">
        <v>119</v>
      </c>
      <c r="K547" s="46" t="s">
        <v>77</v>
      </c>
      <c r="L547" s="46" t="s">
        <v>103</v>
      </c>
      <c r="M547" s="48">
        <v>500</v>
      </c>
      <c r="N547" s="48">
        <v>7.6</v>
      </c>
      <c r="O547" s="48">
        <v>13.6</v>
      </c>
      <c r="P547" s="48">
        <v>15.6</v>
      </c>
      <c r="Q547" s="48">
        <v>103.3</v>
      </c>
      <c r="R547" s="48">
        <v>1.78</v>
      </c>
      <c r="S547" s="48">
        <v>768</v>
      </c>
      <c r="T547" s="48">
        <v>1366</v>
      </c>
      <c r="U547" s="48">
        <v>1</v>
      </c>
      <c r="V547" s="48">
        <v>10087</v>
      </c>
      <c r="W547" s="48">
        <v>60</v>
      </c>
      <c r="X547" s="48">
        <v>32.299999999999997</v>
      </c>
      <c r="Y547" s="46" t="s">
        <v>114</v>
      </c>
      <c r="Z547" s="46" t="s">
        <v>83</v>
      </c>
      <c r="AA547" s="46"/>
      <c r="AB547" s="46"/>
      <c r="AC547" s="46" t="s">
        <v>81</v>
      </c>
      <c r="AD547" s="46" t="s">
        <v>80</v>
      </c>
      <c r="AE547" s="46" t="s">
        <v>195</v>
      </c>
      <c r="AF547" s="46" t="s">
        <v>103</v>
      </c>
      <c r="AG547" s="46" t="s">
        <v>83</v>
      </c>
      <c r="AH547" s="46" t="s">
        <v>103</v>
      </c>
      <c r="AI547" s="46" t="s">
        <v>83</v>
      </c>
      <c r="AJ547" s="46" t="s">
        <v>83</v>
      </c>
      <c r="AK547" s="46" t="s">
        <v>195</v>
      </c>
      <c r="AL547" s="46" t="s">
        <v>103</v>
      </c>
      <c r="AM547" s="46" t="s">
        <v>83</v>
      </c>
      <c r="AN547" s="46" t="s">
        <v>83</v>
      </c>
      <c r="AO547" s="46" t="s">
        <v>83</v>
      </c>
      <c r="AP547" s="46" t="s">
        <v>220</v>
      </c>
      <c r="AQ547" s="46" t="s">
        <v>103</v>
      </c>
      <c r="AR547" s="46" t="s">
        <v>81</v>
      </c>
      <c r="AS547" s="46" t="s">
        <v>86</v>
      </c>
      <c r="AT547" s="46" t="s">
        <v>103</v>
      </c>
      <c r="AU547" s="48">
        <v>4</v>
      </c>
      <c r="AV547" s="46" t="s">
        <v>81</v>
      </c>
      <c r="AW547" s="46" t="s">
        <v>80</v>
      </c>
      <c r="AX547" s="48">
        <v>230</v>
      </c>
      <c r="AY547" s="48">
        <v>238</v>
      </c>
      <c r="AZ547" s="48">
        <v>175</v>
      </c>
      <c r="BA547" s="48">
        <v>200</v>
      </c>
      <c r="BB547" s="46"/>
      <c r="BC547" s="46"/>
      <c r="BD547" s="48">
        <v>6.35</v>
      </c>
      <c r="BE547" s="46"/>
      <c r="BF547" s="48">
        <v>0.21</v>
      </c>
      <c r="BG547" s="48">
        <v>0.21</v>
      </c>
      <c r="BH547" s="46"/>
      <c r="BI547" s="48">
        <v>0.18</v>
      </c>
      <c r="BJ547" s="48">
        <v>20.65</v>
      </c>
      <c r="BK547" s="48">
        <v>20.65</v>
      </c>
      <c r="BL547" s="48">
        <v>21.6</v>
      </c>
      <c r="BM547" s="46"/>
      <c r="BN547" s="46"/>
      <c r="BO547" s="48">
        <v>0.23</v>
      </c>
      <c r="BP547" s="48">
        <v>0.26</v>
      </c>
      <c r="BQ547" s="48">
        <v>0.26</v>
      </c>
      <c r="BR547" s="48">
        <v>6.18</v>
      </c>
      <c r="BS547" s="48">
        <v>20.440000000000001</v>
      </c>
      <c r="BT547" s="46"/>
      <c r="BU547" s="48">
        <v>0</v>
      </c>
      <c r="BV547" s="39">
        <v>819</v>
      </c>
      <c r="BW547" s="39">
        <f t="shared" si="48"/>
        <v>1</v>
      </c>
      <c r="BX547" s="39">
        <f>IF(COUNTIF($C$2:C547,C547)=1,1,0)</f>
        <v>1</v>
      </c>
      <c r="BY547" s="39">
        <f t="shared" si="49"/>
        <v>0</v>
      </c>
      <c r="BZ547" s="39" t="b">
        <f t="shared" si="50"/>
        <v>0</v>
      </c>
      <c r="CA547" s="39" t="b">
        <f t="array" ref="CA547">ISNUMBER(SEARCH("Touch Screen",$AI547))</f>
        <v>0</v>
      </c>
      <c r="CB547" s="39" t="b">
        <f t="array" ref="CB547">ISNUMBER(SEARCH("Occupancy Sensor",$AI547))</f>
        <v>0</v>
      </c>
      <c r="CC547" s="39" t="b">
        <f t="array" ref="CC547">ISNUMBER(SEARCH("Full Network Connectivity",$AI547))</f>
        <v>0</v>
      </c>
      <c r="CD547" s="49">
        <f t="shared" si="51"/>
        <v>20.664839999999995</v>
      </c>
      <c r="CE547" s="50">
        <f t="shared" si="53"/>
        <v>1</v>
      </c>
      <c r="CF547" s="39">
        <f t="shared" si="52"/>
        <v>1</v>
      </c>
      <c r="CG547" s="49">
        <f>IF($BW547=1,($Q547*'2. Monitor Criteria'!$C$4)+('2. Monitor Criteria'!$D$4*'1. Data'!$CE547)+'2. Monitor Criteria'!$C$6,IF('1. Data'!$BW547=2,($Q547*'2. Monitor Criteria'!$C$4)+('2. Monitor Criteria'!$D$4*'1. Data'!$CE547)+'2. Monitor Criteria'!$D$6,IF('1. Data'!$BW547=5,($Q547*'2. Monitor Criteria'!$C$4)+('2. Monitor Criteria'!$D$4*'1. Data'!$CE547)+'2. Monitor Criteria'!$F$6,($Q547*'2. Monitor Criteria'!$C$4)+('2. Monitor Criteria'!$D$4*'1. Data'!$CE547)+'2. Monitor Criteria'!$E$6)))</f>
        <v>25.475900000000003</v>
      </c>
      <c r="CH547" s="51">
        <f>CD547-(('2. Monitor Criteria'!$D$4*CE547)*0.85)</f>
        <v>17.273339999999994</v>
      </c>
      <c r="CI547" s="49">
        <f>IF($BY547=0,CH547,IF($BY547=1,CH547-('2. Monitor Criteria'!$B$10*'1. Data'!CG547),CH547-('2. Monitor Criteria'!$C$10*'1. Data'!CG547)))</f>
        <v>17.273339999999994</v>
      </c>
      <c r="CJ547" s="51">
        <f>IF($CA547=TRUE,CI547-(CG547*'2. Monitor Criteria'!$E$10),CI547)</f>
        <v>17.273339999999994</v>
      </c>
      <c r="CK547" s="51">
        <f>IF($BZ547=TRUE,CJ547-('1. Data'!CG547*'2. Monitor Criteria'!$D$10),CJ547)</f>
        <v>17.273339999999994</v>
      </c>
    </row>
    <row r="548" spans="1:89" s="39" customFormat="1" ht="15.75" customHeight="1" x14ac:dyDescent="0.2">
      <c r="A548" s="39">
        <v>820</v>
      </c>
      <c r="B548" s="46" t="s">
        <v>992</v>
      </c>
      <c r="C548" s="46" t="s">
        <v>1167</v>
      </c>
      <c r="D548" s="47">
        <v>42835</v>
      </c>
      <c r="E548" s="46" t="s">
        <v>74</v>
      </c>
      <c r="F548" s="46" t="s">
        <v>103</v>
      </c>
      <c r="G548" s="46" t="s">
        <v>1307</v>
      </c>
      <c r="H548" s="46" t="s">
        <v>75</v>
      </c>
      <c r="I548" s="46" t="s">
        <v>85</v>
      </c>
      <c r="J548" s="46" t="s">
        <v>119</v>
      </c>
      <c r="K548" s="46" t="s">
        <v>77</v>
      </c>
      <c r="L548" s="46" t="s">
        <v>103</v>
      </c>
      <c r="M548" s="48">
        <v>700</v>
      </c>
      <c r="N548" s="48">
        <v>7.6</v>
      </c>
      <c r="O548" s="48">
        <v>13.5</v>
      </c>
      <c r="P548" s="48">
        <v>15.6</v>
      </c>
      <c r="Q548" s="48">
        <v>103.27</v>
      </c>
      <c r="R548" s="48">
        <v>1.78</v>
      </c>
      <c r="S548" s="48">
        <v>1080</v>
      </c>
      <c r="T548" s="48">
        <v>1920</v>
      </c>
      <c r="U548" s="48">
        <v>2.1</v>
      </c>
      <c r="V548" s="48">
        <v>20079</v>
      </c>
      <c r="W548" s="48">
        <v>60</v>
      </c>
      <c r="X548" s="48">
        <v>17.3</v>
      </c>
      <c r="Y548" s="46" t="s">
        <v>83</v>
      </c>
      <c r="Z548" s="46" t="s">
        <v>83</v>
      </c>
      <c r="AA548" s="46"/>
      <c r="AB548" s="46"/>
      <c r="AC548" s="46" t="s">
        <v>81</v>
      </c>
      <c r="AD548" s="46" t="s">
        <v>80</v>
      </c>
      <c r="AE548" s="46" t="s">
        <v>219</v>
      </c>
      <c r="AF548" s="46" t="s">
        <v>103</v>
      </c>
      <c r="AG548" s="46" t="s">
        <v>83</v>
      </c>
      <c r="AH548" s="46" t="s">
        <v>103</v>
      </c>
      <c r="AI548" s="46" t="s">
        <v>83</v>
      </c>
      <c r="AJ548" s="46" t="s">
        <v>83</v>
      </c>
      <c r="AK548" s="46" t="s">
        <v>85</v>
      </c>
      <c r="AL548" s="46" t="s">
        <v>103</v>
      </c>
      <c r="AM548" s="46" t="s">
        <v>83</v>
      </c>
      <c r="AN548" s="46" t="s">
        <v>83</v>
      </c>
      <c r="AO548" s="46" t="s">
        <v>83</v>
      </c>
      <c r="AP548" s="46" t="s">
        <v>220</v>
      </c>
      <c r="AQ548" s="46" t="s">
        <v>103</v>
      </c>
      <c r="AR548" s="46" t="s">
        <v>81</v>
      </c>
      <c r="AS548" s="46" t="s">
        <v>86</v>
      </c>
      <c r="AT548" s="46" t="s">
        <v>103</v>
      </c>
      <c r="AU548" s="48">
        <v>5</v>
      </c>
      <c r="AV548" s="46" t="s">
        <v>81</v>
      </c>
      <c r="AW548" s="46" t="s">
        <v>81</v>
      </c>
      <c r="AX548" s="48">
        <v>220</v>
      </c>
      <c r="AY548" s="48">
        <v>228.9</v>
      </c>
      <c r="AZ548" s="48">
        <v>183.6</v>
      </c>
      <c r="BA548" s="48">
        <v>200</v>
      </c>
      <c r="BB548" s="46"/>
      <c r="BC548" s="46"/>
      <c r="BD548" s="48">
        <v>5.95</v>
      </c>
      <c r="BE548" s="46"/>
      <c r="BF548" s="48">
        <v>0.08</v>
      </c>
      <c r="BG548" s="46"/>
      <c r="BH548" s="46"/>
      <c r="BI548" s="48">
        <v>0.08</v>
      </c>
      <c r="BJ548" s="48">
        <v>18.670000000000002</v>
      </c>
      <c r="BK548" s="48">
        <v>18.670000000000002</v>
      </c>
      <c r="BL548" s="48">
        <v>27.9</v>
      </c>
      <c r="BM548" s="46"/>
      <c r="BN548" s="46"/>
      <c r="BO548" s="48">
        <v>0.08</v>
      </c>
      <c r="BP548" s="48">
        <v>0.08</v>
      </c>
      <c r="BQ548" s="46"/>
      <c r="BR548" s="48">
        <v>5.95</v>
      </c>
      <c r="BS548" s="48">
        <v>18.670000000000002</v>
      </c>
      <c r="BT548" s="46"/>
      <c r="BU548" s="48">
        <v>0</v>
      </c>
      <c r="BV548" s="39">
        <v>820</v>
      </c>
      <c r="BW548" s="39">
        <f t="shared" si="48"/>
        <v>1</v>
      </c>
      <c r="BX548" s="39">
        <f>IF(COUNTIF($C$2:C548,C548)=1,1,0)</f>
        <v>1</v>
      </c>
      <c r="BY548" s="39">
        <f t="shared" si="49"/>
        <v>0</v>
      </c>
      <c r="BZ548" s="39" t="b">
        <f t="shared" si="50"/>
        <v>0</v>
      </c>
      <c r="CA548" s="39" t="b">
        <f t="array" ref="CA548">ISNUMBER(SEARCH("Touch Screen",$AI548))</f>
        <v>0</v>
      </c>
      <c r="CB548" s="39" t="b">
        <f t="array" ref="CB548">ISNUMBER(SEARCH("Occupancy Sensor",$AI548))</f>
        <v>0</v>
      </c>
      <c r="CC548" s="39" t="b">
        <f t="array" ref="CC548">ISNUMBER(SEARCH("Full Network Connectivity",$AI548))</f>
        <v>0</v>
      </c>
      <c r="CD548" s="49">
        <f t="shared" si="51"/>
        <v>18.698219999999999</v>
      </c>
      <c r="CE548" s="50">
        <f t="shared" si="53"/>
        <v>2.1</v>
      </c>
      <c r="CF548" s="39">
        <f t="shared" si="52"/>
        <v>1</v>
      </c>
      <c r="CG548" s="49">
        <f>IF($BW548=1,($Q548*'2. Monitor Criteria'!$C$4)+('2. Monitor Criteria'!$D$4*'1. Data'!$CE548)+'2. Monitor Criteria'!$C$6,IF('1. Data'!$BW548=2,($Q548*'2. Monitor Criteria'!$C$4)+('2. Monitor Criteria'!$D$4*'1. Data'!$CE548)+'2. Monitor Criteria'!$D$6,IF('1. Data'!$BW548=5,($Q548*'2. Monitor Criteria'!$C$4)+('2. Monitor Criteria'!$D$4*'1. Data'!$CE548)+'2. Monitor Criteria'!$F$6,($Q548*'2. Monitor Criteria'!$C$4)+('2. Monitor Criteria'!$D$4*'1. Data'!$CE548)+'2. Monitor Criteria'!$E$6)))</f>
        <v>29.86121</v>
      </c>
      <c r="CH548" s="51">
        <f>CD548-(('2. Monitor Criteria'!$D$4*CE548)*0.85)</f>
        <v>11.576069999999998</v>
      </c>
      <c r="CI548" s="49">
        <f>IF($BY548=0,CH548,IF($BY548=1,CH548-('2. Monitor Criteria'!$B$10*'1. Data'!CG548),CH548-('2. Monitor Criteria'!$C$10*'1. Data'!CG548)))</f>
        <v>11.576069999999998</v>
      </c>
      <c r="CJ548" s="51">
        <f>IF($CA548=TRUE,CI548-(CG548*'2. Monitor Criteria'!$E$10),CI548)</f>
        <v>11.576069999999998</v>
      </c>
      <c r="CK548" s="51">
        <f>IF($BZ548=TRUE,CJ548-('1. Data'!CG548*'2. Monitor Criteria'!$D$10),CJ548)</f>
        <v>11.576069999999998</v>
      </c>
    </row>
    <row r="549" spans="1:89" s="39" customFormat="1" ht="15.75" customHeight="1" x14ac:dyDescent="0.2">
      <c r="A549" s="39">
        <v>822</v>
      </c>
      <c r="B549" s="46" t="s">
        <v>992</v>
      </c>
      <c r="C549" s="46" t="s">
        <v>1003</v>
      </c>
      <c r="D549" s="47">
        <v>41414</v>
      </c>
      <c r="E549" s="46" t="s">
        <v>74</v>
      </c>
      <c r="F549" s="46" t="s">
        <v>110</v>
      </c>
      <c r="G549" s="46" t="s">
        <v>1307</v>
      </c>
      <c r="H549" s="46" t="s">
        <v>75</v>
      </c>
      <c r="I549" s="46" t="s">
        <v>88</v>
      </c>
      <c r="J549" s="46"/>
      <c r="K549" s="46" t="s">
        <v>77</v>
      </c>
      <c r="L549" s="46"/>
      <c r="M549" s="48">
        <v>700</v>
      </c>
      <c r="N549" s="48">
        <v>9.1</v>
      </c>
      <c r="O549" s="48">
        <v>16.100000000000001</v>
      </c>
      <c r="P549" s="48">
        <v>18.5</v>
      </c>
      <c r="Q549" s="48">
        <v>146.21</v>
      </c>
      <c r="R549" s="48">
        <v>1.78</v>
      </c>
      <c r="S549" s="48">
        <v>768</v>
      </c>
      <c r="T549" s="48">
        <v>1366</v>
      </c>
      <c r="U549" s="48">
        <v>1</v>
      </c>
      <c r="V549" s="48">
        <v>7175</v>
      </c>
      <c r="W549" s="48">
        <v>60</v>
      </c>
      <c r="X549" s="48">
        <v>0.3</v>
      </c>
      <c r="Y549" s="46" t="s">
        <v>78</v>
      </c>
      <c r="Z549" s="46" t="s">
        <v>83</v>
      </c>
      <c r="AA549" s="46"/>
      <c r="AB549" s="46"/>
      <c r="AC549" s="46" t="s">
        <v>81</v>
      </c>
      <c r="AD549" s="46" t="s">
        <v>80</v>
      </c>
      <c r="AE549" s="46" t="s">
        <v>154</v>
      </c>
      <c r="AF549" s="46"/>
      <c r="AG549" s="46" t="s">
        <v>83</v>
      </c>
      <c r="AH549" s="46"/>
      <c r="AI549" s="46" t="s">
        <v>83</v>
      </c>
      <c r="AJ549" s="46" t="s">
        <v>83</v>
      </c>
      <c r="AK549" s="46" t="s">
        <v>90</v>
      </c>
      <c r="AL549" s="46"/>
      <c r="AM549" s="46" t="s">
        <v>83</v>
      </c>
      <c r="AN549" s="46" t="s">
        <v>83</v>
      </c>
      <c r="AO549" s="46" t="s">
        <v>83</v>
      </c>
      <c r="AP549" s="46" t="s">
        <v>91</v>
      </c>
      <c r="AQ549" s="46"/>
      <c r="AR549" s="46" t="s">
        <v>81</v>
      </c>
      <c r="AS549" s="46" t="s">
        <v>86</v>
      </c>
      <c r="AT549" s="46"/>
      <c r="AU549" s="48">
        <v>5</v>
      </c>
      <c r="AV549" s="46" t="s">
        <v>81</v>
      </c>
      <c r="AW549" s="46" t="s">
        <v>81</v>
      </c>
      <c r="AX549" s="48">
        <v>260</v>
      </c>
      <c r="AY549" s="48">
        <v>241</v>
      </c>
      <c r="AZ549" s="48">
        <v>221</v>
      </c>
      <c r="BA549" s="48">
        <v>200</v>
      </c>
      <c r="BB549" s="46"/>
      <c r="BC549" s="46"/>
      <c r="BD549" s="48">
        <v>9.3699999999999992</v>
      </c>
      <c r="BE549" s="46"/>
      <c r="BF549" s="48">
        <v>0.25</v>
      </c>
      <c r="BG549" s="46"/>
      <c r="BH549" s="46"/>
      <c r="BI549" s="48">
        <v>0.19</v>
      </c>
      <c r="BJ549" s="48">
        <v>30.15</v>
      </c>
      <c r="BK549" s="48">
        <v>30.15</v>
      </c>
      <c r="BL549" s="48">
        <v>34.9</v>
      </c>
      <c r="BM549" s="46"/>
      <c r="BN549" s="46"/>
      <c r="BO549" s="48">
        <v>0.21</v>
      </c>
      <c r="BP549" s="48">
        <v>0.28999999999999998</v>
      </c>
      <c r="BQ549" s="46"/>
      <c r="BR549" s="48">
        <v>9.6300000000000008</v>
      </c>
      <c r="BS549" s="48">
        <v>31.18</v>
      </c>
      <c r="BT549" s="46"/>
      <c r="BU549" s="48">
        <v>0</v>
      </c>
      <c r="BV549" s="39">
        <v>822</v>
      </c>
      <c r="BW549" s="39">
        <f t="shared" si="48"/>
        <v>1</v>
      </c>
      <c r="BX549" s="39">
        <f>IF(COUNTIF($C$2:C549,C549)=1,1,0)</f>
        <v>1</v>
      </c>
      <c r="BY549" s="39">
        <f t="shared" si="49"/>
        <v>0</v>
      </c>
      <c r="BZ549" s="39" t="b">
        <f t="shared" si="50"/>
        <v>0</v>
      </c>
      <c r="CA549" s="39" t="b">
        <f t="array" ref="CA549">ISNUMBER(SEARCH("Touch Screen",$AI549))</f>
        <v>0</v>
      </c>
      <c r="CB549" s="39" t="b">
        <f t="array" ref="CB549">ISNUMBER(SEARCH("Occupancy Sensor",$AI549))</f>
        <v>0</v>
      </c>
      <c r="CC549" s="39" t="b">
        <f t="array" ref="CC549">ISNUMBER(SEARCH("Full Network Connectivity",$AI549))</f>
        <v>0</v>
      </c>
      <c r="CD549" s="49">
        <f t="shared" si="51"/>
        <v>30.151919999999997</v>
      </c>
      <c r="CE549" s="50">
        <f t="shared" si="53"/>
        <v>1</v>
      </c>
      <c r="CF549" s="39">
        <f t="shared" si="52"/>
        <v>1</v>
      </c>
      <c r="CG549" s="49">
        <f>IF($BW549=1,($Q549*'2. Monitor Criteria'!$C$4)+('2. Monitor Criteria'!$D$4*'1. Data'!$CE549)+'2. Monitor Criteria'!$C$6,IF('1. Data'!$BW549=2,($Q549*'2. Monitor Criteria'!$C$4)+('2. Monitor Criteria'!$D$4*'1. Data'!$CE549)+'2. Monitor Criteria'!$D$6,IF('1. Data'!$BW549=5,($Q549*'2. Monitor Criteria'!$C$4)+('2. Monitor Criteria'!$D$4*'1. Data'!$CE549)+'2. Monitor Criteria'!$F$6,($Q549*'2. Monitor Criteria'!$C$4)+('2. Monitor Criteria'!$D$4*'1. Data'!$CE549)+'2. Monitor Criteria'!$E$6)))</f>
        <v>30.753830000000001</v>
      </c>
      <c r="CH549" s="51">
        <f>CD549-('2. Monitor Criteria'!$D$4*CE549)</f>
        <v>26.161919999999995</v>
      </c>
      <c r="CI549" s="49">
        <f>IF($BY549=0,CH549,IF($BY549=1,CH549-('2. Monitor Criteria'!$B$10*'1. Data'!CG549),CH549-('2. Monitor Criteria'!$C$10*'1. Data'!CG549)))</f>
        <v>26.161919999999995</v>
      </c>
      <c r="CJ549" s="51">
        <f>IF($CA549=TRUE,CI549-(CG549*'2. Monitor Criteria'!$E$10),CI549)</f>
        <v>26.161919999999995</v>
      </c>
      <c r="CK549" s="51">
        <f>IF($BZ549=TRUE,CJ549-('1. Data'!CG549*'2. Monitor Criteria'!$D$10),CJ549)</f>
        <v>26.161919999999995</v>
      </c>
    </row>
    <row r="550" spans="1:89" s="39" customFormat="1" ht="15.75" customHeight="1" x14ac:dyDescent="0.2">
      <c r="A550" s="39">
        <v>823</v>
      </c>
      <c r="B550" s="46" t="s">
        <v>992</v>
      </c>
      <c r="C550" s="46" t="s">
        <v>1003</v>
      </c>
      <c r="D550" s="47">
        <v>41333</v>
      </c>
      <c r="E550" s="46" t="s">
        <v>74</v>
      </c>
      <c r="F550" s="46" t="s">
        <v>103</v>
      </c>
      <c r="G550" s="46" t="s">
        <v>1307</v>
      </c>
      <c r="H550" s="46" t="s">
        <v>75</v>
      </c>
      <c r="I550" s="46" t="s">
        <v>85</v>
      </c>
      <c r="J550" s="46" t="s">
        <v>119</v>
      </c>
      <c r="K550" s="46" t="s">
        <v>77</v>
      </c>
      <c r="L550" s="46" t="s">
        <v>103</v>
      </c>
      <c r="M550" s="48">
        <v>1000</v>
      </c>
      <c r="N550" s="48">
        <v>9.1</v>
      </c>
      <c r="O550" s="48">
        <v>16.100000000000001</v>
      </c>
      <c r="P550" s="48">
        <v>18.5</v>
      </c>
      <c r="Q550" s="48">
        <v>146.33000000000001</v>
      </c>
      <c r="R550" s="48">
        <v>1.78</v>
      </c>
      <c r="S550" s="48">
        <v>768</v>
      </c>
      <c r="T550" s="48">
        <v>1366</v>
      </c>
      <c r="U550" s="48">
        <v>1</v>
      </c>
      <c r="V550" s="48">
        <v>7160</v>
      </c>
      <c r="W550" s="48">
        <v>60</v>
      </c>
      <c r="X550" s="48">
        <v>33.200000000000003</v>
      </c>
      <c r="Y550" s="46" t="s">
        <v>114</v>
      </c>
      <c r="Z550" s="46" t="s">
        <v>83</v>
      </c>
      <c r="AA550" s="46"/>
      <c r="AB550" s="46"/>
      <c r="AC550" s="46" t="s">
        <v>81</v>
      </c>
      <c r="AD550" s="46" t="s">
        <v>80</v>
      </c>
      <c r="AE550" s="46" t="s">
        <v>195</v>
      </c>
      <c r="AF550" s="46" t="s">
        <v>103</v>
      </c>
      <c r="AG550" s="46" t="s">
        <v>83</v>
      </c>
      <c r="AH550" s="46" t="s">
        <v>103</v>
      </c>
      <c r="AI550" s="46" t="s">
        <v>83</v>
      </c>
      <c r="AJ550" s="46" t="s">
        <v>83</v>
      </c>
      <c r="AK550" s="46" t="s">
        <v>195</v>
      </c>
      <c r="AL550" s="46" t="s">
        <v>103</v>
      </c>
      <c r="AM550" s="46" t="s">
        <v>83</v>
      </c>
      <c r="AN550" s="46" t="s">
        <v>83</v>
      </c>
      <c r="AO550" s="46" t="s">
        <v>83</v>
      </c>
      <c r="AP550" s="46" t="s">
        <v>91</v>
      </c>
      <c r="AQ550" s="46" t="s">
        <v>103</v>
      </c>
      <c r="AR550" s="46" t="s">
        <v>81</v>
      </c>
      <c r="AS550" s="46" t="s">
        <v>86</v>
      </c>
      <c r="AT550" s="46" t="s">
        <v>103</v>
      </c>
      <c r="AU550" s="48">
        <v>0</v>
      </c>
      <c r="AV550" s="46" t="s">
        <v>81</v>
      </c>
      <c r="AW550" s="46" t="s">
        <v>80</v>
      </c>
      <c r="AX550" s="48">
        <v>250</v>
      </c>
      <c r="AY550" s="48">
        <v>197</v>
      </c>
      <c r="AZ550" s="48">
        <v>162.30000000000001</v>
      </c>
      <c r="BA550" s="48">
        <v>200</v>
      </c>
      <c r="BB550" s="46"/>
      <c r="BC550" s="46"/>
      <c r="BD550" s="48">
        <v>9.6999999999999993</v>
      </c>
      <c r="BE550" s="46"/>
      <c r="BF550" s="48">
        <v>0.18</v>
      </c>
      <c r="BG550" s="46"/>
      <c r="BH550" s="46"/>
      <c r="BI550" s="48">
        <v>0.17</v>
      </c>
      <c r="BJ550" s="48">
        <v>30.77</v>
      </c>
      <c r="BK550" s="48">
        <v>30.77</v>
      </c>
      <c r="BL550" s="48">
        <v>35.1</v>
      </c>
      <c r="BM550" s="46"/>
      <c r="BN550" s="46"/>
      <c r="BO550" s="48">
        <v>0.21</v>
      </c>
      <c r="BP550" s="48">
        <v>0.25</v>
      </c>
      <c r="BQ550" s="46"/>
      <c r="BR550" s="48">
        <v>9.9700000000000006</v>
      </c>
      <c r="BS550" s="48">
        <v>31.99</v>
      </c>
      <c r="BT550" s="46"/>
      <c r="BU550" s="48">
        <v>0</v>
      </c>
      <c r="BV550" s="39">
        <v>823</v>
      </c>
      <c r="BW550" s="39">
        <f t="shared" si="48"/>
        <v>1</v>
      </c>
      <c r="BX550" s="39">
        <f>IF(COUNTIF($C$2:C550,C550)=1,1,0)</f>
        <v>0</v>
      </c>
      <c r="BY550" s="39">
        <f t="shared" si="49"/>
        <v>0</v>
      </c>
      <c r="BZ550" s="39" t="b">
        <f t="shared" si="50"/>
        <v>0</v>
      </c>
      <c r="CA550" s="39" t="b">
        <f t="array" ref="CA550">ISNUMBER(SEARCH("Touch Screen",$AI550))</f>
        <v>0</v>
      </c>
      <c r="CB550" s="39" t="b">
        <f t="array" ref="CB550">ISNUMBER(SEARCH("Occupancy Sensor",$AI550))</f>
        <v>0</v>
      </c>
      <c r="CC550" s="39" t="b">
        <f t="array" ref="CC550">ISNUMBER(SEARCH("Full Network Connectivity",$AI550))</f>
        <v>0</v>
      </c>
      <c r="CD550" s="49">
        <f t="shared" si="51"/>
        <v>30.765119999999996</v>
      </c>
      <c r="CE550" s="50">
        <f t="shared" si="53"/>
        <v>1</v>
      </c>
      <c r="CF550" s="39">
        <f t="shared" si="52"/>
        <v>1</v>
      </c>
      <c r="CG550" s="49">
        <f>IF($BW550=1,($Q550*'2. Monitor Criteria'!$C$4)+('2. Monitor Criteria'!$D$4*'1. Data'!$CE550)+'2. Monitor Criteria'!$C$6,IF('1. Data'!$BW550=2,($Q550*'2. Monitor Criteria'!$C$4)+('2. Monitor Criteria'!$D$4*'1. Data'!$CE550)+'2. Monitor Criteria'!$D$6,IF('1. Data'!$BW550=5,($Q550*'2. Monitor Criteria'!$C$4)+('2. Monitor Criteria'!$D$4*'1. Data'!$CE550)+'2. Monitor Criteria'!$F$6,($Q550*'2. Monitor Criteria'!$C$4)+('2. Monitor Criteria'!$D$4*'1. Data'!$CE550)+'2. Monitor Criteria'!$E$6)))</f>
        <v>30.768590000000003</v>
      </c>
      <c r="CH550" s="51">
        <f>CD550-('2. Monitor Criteria'!$D$4*CE550)</f>
        <v>26.775119999999994</v>
      </c>
      <c r="CI550" s="49">
        <f>IF($BY550=0,CH550,IF($BY550=1,CH550-('2. Monitor Criteria'!$B$10*'1. Data'!CG550),CH550-('2. Monitor Criteria'!$C$10*'1. Data'!CG550)))</f>
        <v>26.775119999999994</v>
      </c>
      <c r="CJ550" s="51">
        <f>IF($CA550=TRUE,CI550-(CG550*'2. Monitor Criteria'!$E$10),CI550)</f>
        <v>26.775119999999994</v>
      </c>
      <c r="CK550" s="51">
        <f>IF($BZ550=TRUE,CJ550-('1. Data'!CG550*'2. Monitor Criteria'!$D$10),CJ550)</f>
        <v>26.775119999999994</v>
      </c>
    </row>
    <row r="551" spans="1:89" s="39" customFormat="1" ht="15.75" customHeight="1" x14ac:dyDescent="0.2">
      <c r="A551" s="39">
        <v>824</v>
      </c>
      <c r="B551" s="46" t="s">
        <v>992</v>
      </c>
      <c r="C551" s="46" t="s">
        <v>1004</v>
      </c>
      <c r="D551" s="47">
        <v>41414</v>
      </c>
      <c r="E551" s="46" t="s">
        <v>74</v>
      </c>
      <c r="F551" s="46"/>
      <c r="G551" s="46" t="s">
        <v>1307</v>
      </c>
      <c r="H551" s="46" t="s">
        <v>75</v>
      </c>
      <c r="I551" s="46" t="s">
        <v>88</v>
      </c>
      <c r="J551" s="46"/>
      <c r="K551" s="46" t="s">
        <v>77</v>
      </c>
      <c r="L551" s="46"/>
      <c r="M551" s="48">
        <v>1000</v>
      </c>
      <c r="N551" s="48">
        <v>11.9</v>
      </c>
      <c r="O551" s="48">
        <v>14.8</v>
      </c>
      <c r="P551" s="48">
        <v>19</v>
      </c>
      <c r="Q551" s="48">
        <v>176.1</v>
      </c>
      <c r="R551" s="48">
        <v>1.25</v>
      </c>
      <c r="S551" s="48">
        <v>1024</v>
      </c>
      <c r="T551" s="48">
        <v>1280</v>
      </c>
      <c r="U551" s="48">
        <v>1.3</v>
      </c>
      <c r="V551" s="48">
        <v>7443</v>
      </c>
      <c r="W551" s="48">
        <v>60</v>
      </c>
      <c r="X551" s="48">
        <v>0.3</v>
      </c>
      <c r="Y551" s="46" t="s">
        <v>83</v>
      </c>
      <c r="Z551" s="46" t="s">
        <v>83</v>
      </c>
      <c r="AA551" s="46"/>
      <c r="AB551" s="46"/>
      <c r="AC551" s="46" t="s">
        <v>81</v>
      </c>
      <c r="AD551" s="46" t="s">
        <v>80</v>
      </c>
      <c r="AE551" s="46" t="s">
        <v>166</v>
      </c>
      <c r="AF551" s="46" t="s">
        <v>97</v>
      </c>
      <c r="AG551" s="46" t="s">
        <v>99</v>
      </c>
      <c r="AH551" s="46"/>
      <c r="AI551" s="46" t="s">
        <v>99</v>
      </c>
      <c r="AJ551" s="46" t="s">
        <v>83</v>
      </c>
      <c r="AK551" s="46" t="s">
        <v>94</v>
      </c>
      <c r="AL551" s="46" t="s">
        <v>97</v>
      </c>
      <c r="AM551" s="46" t="s">
        <v>83</v>
      </c>
      <c r="AN551" s="46" t="s">
        <v>83</v>
      </c>
      <c r="AO551" s="46" t="s">
        <v>83</v>
      </c>
      <c r="AP551" s="46" t="s">
        <v>91</v>
      </c>
      <c r="AQ551" s="46"/>
      <c r="AR551" s="46" t="s">
        <v>81</v>
      </c>
      <c r="AS551" s="46" t="s">
        <v>86</v>
      </c>
      <c r="AT551" s="46"/>
      <c r="AU551" s="48">
        <v>5</v>
      </c>
      <c r="AV551" s="46" t="s">
        <v>81</v>
      </c>
      <c r="AW551" s="46" t="s">
        <v>81</v>
      </c>
      <c r="AX551" s="48">
        <v>230</v>
      </c>
      <c r="AY551" s="48">
        <v>222</v>
      </c>
      <c r="AZ551" s="48">
        <v>205</v>
      </c>
      <c r="BA551" s="48">
        <v>200</v>
      </c>
      <c r="BB551" s="46"/>
      <c r="BC551" s="46"/>
      <c r="BD551" s="48">
        <v>12.1</v>
      </c>
      <c r="BE551" s="46"/>
      <c r="BF551" s="48">
        <v>0.34</v>
      </c>
      <c r="BG551" s="46"/>
      <c r="BH551" s="46"/>
      <c r="BI551" s="48">
        <v>0.12</v>
      </c>
      <c r="BJ551" s="48">
        <v>39.03</v>
      </c>
      <c r="BK551" s="48">
        <v>39.03</v>
      </c>
      <c r="BL551" s="48">
        <v>44.5</v>
      </c>
      <c r="BM551" s="46"/>
      <c r="BN551" s="46"/>
      <c r="BO551" s="48">
        <v>0.13</v>
      </c>
      <c r="BP551" s="48">
        <v>0.34</v>
      </c>
      <c r="BQ551" s="46"/>
      <c r="BR551" s="48">
        <v>12.21</v>
      </c>
      <c r="BS551" s="48">
        <v>39.369999999999997</v>
      </c>
      <c r="BT551" s="46"/>
      <c r="BU551" s="48">
        <v>0</v>
      </c>
      <c r="BV551" s="39">
        <v>824</v>
      </c>
      <c r="BW551" s="39">
        <f t="shared" si="48"/>
        <v>2</v>
      </c>
      <c r="BX551" s="39">
        <f>IF(COUNTIF($C$2:C551,C551)=1,1,0)</f>
        <v>1</v>
      </c>
      <c r="BY551" s="39">
        <f t="shared" si="49"/>
        <v>0</v>
      </c>
      <c r="BZ551" s="39" t="b">
        <f t="shared" si="50"/>
        <v>0</v>
      </c>
      <c r="CA551" s="39" t="b">
        <f t="array" ref="CA551">ISNUMBER(SEARCH("Touch Screen",$AI551))</f>
        <v>0</v>
      </c>
      <c r="CB551" s="39" t="b">
        <f t="array" ref="CB551">ISNUMBER(SEARCH("Occupancy Sensor",$AI551))</f>
        <v>0</v>
      </c>
      <c r="CC551" s="39" t="b">
        <f t="array" ref="CC551">ISNUMBER(SEARCH("Full Network Connectivity",$AI551))</f>
        <v>0</v>
      </c>
      <c r="CD551" s="49">
        <f t="shared" si="51"/>
        <v>39.034559999999992</v>
      </c>
      <c r="CE551" s="50">
        <f t="shared" si="53"/>
        <v>1.3</v>
      </c>
      <c r="CF551" s="39">
        <f t="shared" si="52"/>
        <v>1</v>
      </c>
      <c r="CG551" s="49">
        <f>IF($BW551=1,($Q551*'2. Monitor Criteria'!$C$4)+('2. Monitor Criteria'!$D$4*'1. Data'!$CE551)+'2. Monitor Criteria'!$C$6,IF('1. Data'!$BW551=2,($Q551*'2. Monitor Criteria'!$C$4)+('2. Monitor Criteria'!$D$4*'1. Data'!$CE551)+'2. Monitor Criteria'!$D$6,IF('1. Data'!$BW551=5,($Q551*'2. Monitor Criteria'!$C$4)+('2. Monitor Criteria'!$D$4*'1. Data'!$CE551)+'2. Monitor Criteria'!$F$6,($Q551*'2. Monitor Criteria'!$C$4)+('2. Monitor Criteria'!$D$4*'1. Data'!$CE551)+'2. Monitor Criteria'!$E$6)))</f>
        <v>36.857300000000002</v>
      </c>
      <c r="CH551" s="51">
        <f>CD551-('2. Monitor Criteria'!$D$4*CE551)</f>
        <v>33.847559999999994</v>
      </c>
      <c r="CI551" s="49">
        <f>IF($BY551=0,CH551,IF($BY551=1,CH551-('2. Monitor Criteria'!$B$10*'1. Data'!CG551),CH551-('2. Monitor Criteria'!$C$10*'1. Data'!CG551)))</f>
        <v>33.847559999999994</v>
      </c>
      <c r="CJ551" s="51">
        <f>IF($CA551=TRUE,CI551-(CG551*'2. Monitor Criteria'!$E$10),CI551)</f>
        <v>33.847559999999994</v>
      </c>
      <c r="CK551" s="51">
        <f>IF($BZ551=TRUE,CJ551-('1. Data'!CG551*'2. Monitor Criteria'!$D$10),CJ551)</f>
        <v>33.847559999999994</v>
      </c>
    </row>
    <row r="552" spans="1:89" s="39" customFormat="1" ht="15.75" customHeight="1" x14ac:dyDescent="0.2">
      <c r="A552" s="39">
        <v>825</v>
      </c>
      <c r="B552" s="46" t="s">
        <v>992</v>
      </c>
      <c r="C552" s="46" t="s">
        <v>1005</v>
      </c>
      <c r="D552" s="47">
        <v>42552</v>
      </c>
      <c r="E552" s="46" t="s">
        <v>74</v>
      </c>
      <c r="F552" s="46" t="s">
        <v>103</v>
      </c>
      <c r="G552" s="46" t="s">
        <v>1307</v>
      </c>
      <c r="H552" s="46" t="s">
        <v>75</v>
      </c>
      <c r="I552" s="46" t="s">
        <v>88</v>
      </c>
      <c r="J552" s="46" t="s">
        <v>103</v>
      </c>
      <c r="K552" s="46" t="s">
        <v>77</v>
      </c>
      <c r="L552" s="46" t="s">
        <v>103</v>
      </c>
      <c r="M552" s="48">
        <v>600</v>
      </c>
      <c r="N552" s="48">
        <v>9.3000000000000007</v>
      </c>
      <c r="O552" s="48">
        <v>17.100000000000001</v>
      </c>
      <c r="P552" s="48">
        <v>19.5</v>
      </c>
      <c r="Q552" s="48">
        <v>158.96</v>
      </c>
      <c r="R552" s="48">
        <v>1.78</v>
      </c>
      <c r="S552" s="48">
        <v>900</v>
      </c>
      <c r="T552" s="48">
        <v>1600</v>
      </c>
      <c r="U552" s="48">
        <v>1.4</v>
      </c>
      <c r="V552" s="48">
        <v>9059</v>
      </c>
      <c r="W552" s="48">
        <v>60</v>
      </c>
      <c r="X552" s="48">
        <v>31.8</v>
      </c>
      <c r="Y552" s="46" t="s">
        <v>83</v>
      </c>
      <c r="Z552" s="46" t="s">
        <v>83</v>
      </c>
      <c r="AA552" s="46"/>
      <c r="AB552" s="46"/>
      <c r="AC552" s="46" t="s">
        <v>81</v>
      </c>
      <c r="AD552" s="46" t="s">
        <v>80</v>
      </c>
      <c r="AE552" s="46" t="s">
        <v>93</v>
      </c>
      <c r="AF552" s="46" t="s">
        <v>103</v>
      </c>
      <c r="AG552" s="46" t="s">
        <v>99</v>
      </c>
      <c r="AH552" s="46" t="s">
        <v>103</v>
      </c>
      <c r="AI552" s="46" t="s">
        <v>99</v>
      </c>
      <c r="AJ552" s="46" t="s">
        <v>83</v>
      </c>
      <c r="AK552" s="46" t="s">
        <v>94</v>
      </c>
      <c r="AL552" s="46" t="s">
        <v>103</v>
      </c>
      <c r="AM552" s="46" t="s">
        <v>83</v>
      </c>
      <c r="AN552" s="46" t="s">
        <v>83</v>
      </c>
      <c r="AO552" s="46" t="s">
        <v>83</v>
      </c>
      <c r="AP552" s="46" t="s">
        <v>91</v>
      </c>
      <c r="AQ552" s="46" t="s">
        <v>103</v>
      </c>
      <c r="AR552" s="46" t="s">
        <v>81</v>
      </c>
      <c r="AS552" s="46" t="s">
        <v>86</v>
      </c>
      <c r="AT552" s="46" t="s">
        <v>103</v>
      </c>
      <c r="AU552" s="48">
        <v>4</v>
      </c>
      <c r="AV552" s="46" t="s">
        <v>81</v>
      </c>
      <c r="AW552" s="46" t="s">
        <v>81</v>
      </c>
      <c r="AX552" s="48">
        <v>250</v>
      </c>
      <c r="AY552" s="48">
        <v>200</v>
      </c>
      <c r="AZ552" s="48">
        <v>185</v>
      </c>
      <c r="BA552" s="48">
        <v>200</v>
      </c>
      <c r="BB552" s="46"/>
      <c r="BC552" s="46"/>
      <c r="BD552" s="48">
        <v>10.08</v>
      </c>
      <c r="BE552" s="46"/>
      <c r="BF552" s="48">
        <v>0.34</v>
      </c>
      <c r="BG552" s="46"/>
      <c r="BH552" s="46"/>
      <c r="BI552" s="48">
        <v>0.12</v>
      </c>
      <c r="BJ552" s="48">
        <v>32.840000000000003</v>
      </c>
      <c r="BK552" s="48">
        <v>32.840000000000003</v>
      </c>
      <c r="BL552" s="48">
        <v>41.7</v>
      </c>
      <c r="BM552" s="46"/>
      <c r="BN552" s="46"/>
      <c r="BO552" s="48">
        <v>0.13</v>
      </c>
      <c r="BP552" s="48">
        <v>0.32</v>
      </c>
      <c r="BQ552" s="46"/>
      <c r="BR552" s="48">
        <v>10.15</v>
      </c>
      <c r="BS552" s="48">
        <v>32.96</v>
      </c>
      <c r="BT552" s="46"/>
      <c r="BU552" s="48">
        <v>1</v>
      </c>
      <c r="BV552" s="39">
        <v>825</v>
      </c>
      <c r="BW552" s="39">
        <f t="shared" si="48"/>
        <v>1</v>
      </c>
      <c r="BX552" s="39">
        <f>IF(COUNTIF($C$2:C552,C552)=1,1,0)</f>
        <v>1</v>
      </c>
      <c r="BY552" s="39">
        <f t="shared" si="49"/>
        <v>0</v>
      </c>
      <c r="BZ552" s="39" t="b">
        <f t="shared" si="50"/>
        <v>0</v>
      </c>
      <c r="CA552" s="39" t="b">
        <f t="array" ref="CA552">ISNUMBER(SEARCH("Touch Screen",$AI552))</f>
        <v>0</v>
      </c>
      <c r="CB552" s="39" t="b">
        <f t="array" ref="CB552">ISNUMBER(SEARCH("Occupancy Sensor",$AI552))</f>
        <v>0</v>
      </c>
      <c r="CC552" s="39" t="b">
        <f t="array" ref="CC552">ISNUMBER(SEARCH("Full Network Connectivity",$AI552))</f>
        <v>0</v>
      </c>
      <c r="CD552" s="49">
        <f t="shared" si="51"/>
        <v>32.841239999999999</v>
      </c>
      <c r="CE552" s="50">
        <f t="shared" si="53"/>
        <v>1.4</v>
      </c>
      <c r="CF552" s="39">
        <f t="shared" si="52"/>
        <v>1</v>
      </c>
      <c r="CG552" s="49">
        <f>IF($BW552=1,($Q552*'2. Monitor Criteria'!$C$4)+('2. Monitor Criteria'!$D$4*'1. Data'!$CE552)+'2. Monitor Criteria'!$C$6,IF('1. Data'!$BW552=2,($Q552*'2. Monitor Criteria'!$C$4)+('2. Monitor Criteria'!$D$4*'1. Data'!$CE552)+'2. Monitor Criteria'!$D$6,IF('1. Data'!$BW552=5,($Q552*'2. Monitor Criteria'!$C$4)+('2. Monitor Criteria'!$D$4*'1. Data'!$CE552)+'2. Monitor Criteria'!$F$6,($Q552*'2. Monitor Criteria'!$C$4)+('2. Monitor Criteria'!$D$4*'1. Data'!$CE552)+'2. Monitor Criteria'!$E$6)))</f>
        <v>33.918080000000003</v>
      </c>
      <c r="CH552" s="51">
        <f>CD552-('2. Monitor Criteria'!$D$4*CE552)</f>
        <v>27.255240000000001</v>
      </c>
      <c r="CI552" s="49">
        <f>IF($BY552=0,CH552,IF($BY552=1,CH552-('2. Monitor Criteria'!$B$10*'1. Data'!CG552),CH552-('2. Monitor Criteria'!$C$10*'1. Data'!CG552)))</f>
        <v>27.255240000000001</v>
      </c>
      <c r="CJ552" s="51">
        <f>IF($CA552=TRUE,CI552-(CG552*'2. Monitor Criteria'!$E$10),CI552)</f>
        <v>27.255240000000001</v>
      </c>
      <c r="CK552" s="51">
        <f>IF($BZ552=TRUE,CJ552-('1. Data'!CG552*'2. Monitor Criteria'!$D$10),CJ552)</f>
        <v>27.255240000000001</v>
      </c>
    </row>
    <row r="553" spans="1:89" s="39" customFormat="1" ht="15.75" customHeight="1" x14ac:dyDescent="0.2">
      <c r="A553" s="39">
        <v>826</v>
      </c>
      <c r="B553" s="46" t="s">
        <v>992</v>
      </c>
      <c r="C553" s="46" t="s">
        <v>1005</v>
      </c>
      <c r="D553" s="47">
        <v>42552</v>
      </c>
      <c r="E553" s="46" t="s">
        <v>74</v>
      </c>
      <c r="F553" s="46" t="s">
        <v>110</v>
      </c>
      <c r="G553" s="46" t="s">
        <v>1307</v>
      </c>
      <c r="H553" s="46" t="s">
        <v>75</v>
      </c>
      <c r="I553" s="46" t="s">
        <v>88</v>
      </c>
      <c r="J553" s="46"/>
      <c r="K553" s="46" t="s">
        <v>77</v>
      </c>
      <c r="L553" s="46"/>
      <c r="M553" s="48">
        <v>600</v>
      </c>
      <c r="N553" s="48">
        <v>9.6</v>
      </c>
      <c r="O553" s="48">
        <v>17</v>
      </c>
      <c r="P553" s="48">
        <v>19.5</v>
      </c>
      <c r="Q553" s="48">
        <v>162.47999999999999</v>
      </c>
      <c r="R553" s="48">
        <v>1.78</v>
      </c>
      <c r="S553" s="48">
        <v>900</v>
      </c>
      <c r="T553" s="48">
        <v>1600</v>
      </c>
      <c r="U553" s="48">
        <v>1.4</v>
      </c>
      <c r="V553" s="48">
        <v>8863</v>
      </c>
      <c r="W553" s="48">
        <v>60</v>
      </c>
      <c r="X553" s="48">
        <v>0.3</v>
      </c>
      <c r="Y553" s="46" t="s">
        <v>83</v>
      </c>
      <c r="Z553" s="46" t="s">
        <v>83</v>
      </c>
      <c r="AA553" s="46"/>
      <c r="AB553" s="46"/>
      <c r="AC553" s="46" t="s">
        <v>81</v>
      </c>
      <c r="AD553" s="46" t="s">
        <v>80</v>
      </c>
      <c r="AE553" s="46" t="s">
        <v>93</v>
      </c>
      <c r="AF553" s="46" t="s">
        <v>99</v>
      </c>
      <c r="AG553" s="46" t="s">
        <v>83</v>
      </c>
      <c r="AH553" s="46"/>
      <c r="AI553" s="46" t="s">
        <v>83</v>
      </c>
      <c r="AJ553" s="46" t="s">
        <v>83</v>
      </c>
      <c r="AK553" s="46" t="s">
        <v>94</v>
      </c>
      <c r="AL553" s="46" t="s">
        <v>99</v>
      </c>
      <c r="AM553" s="46" t="s">
        <v>83</v>
      </c>
      <c r="AN553" s="46" t="s">
        <v>83</v>
      </c>
      <c r="AO553" s="46" t="s">
        <v>83</v>
      </c>
      <c r="AP553" s="46" t="s">
        <v>91</v>
      </c>
      <c r="AQ553" s="46"/>
      <c r="AR553" s="46" t="s">
        <v>81</v>
      </c>
      <c r="AS553" s="46" t="s">
        <v>86</v>
      </c>
      <c r="AT553" s="46"/>
      <c r="AU553" s="48">
        <v>1</v>
      </c>
      <c r="AV553" s="46" t="s">
        <v>81</v>
      </c>
      <c r="AW553" s="46" t="s">
        <v>81</v>
      </c>
      <c r="AX553" s="48">
        <v>250</v>
      </c>
      <c r="AY553" s="48">
        <v>200</v>
      </c>
      <c r="AZ553" s="48">
        <v>185</v>
      </c>
      <c r="BA553" s="48">
        <v>200.2</v>
      </c>
      <c r="BB553" s="46"/>
      <c r="BC553" s="46"/>
      <c r="BD553" s="48">
        <v>12.25</v>
      </c>
      <c r="BE553" s="46"/>
      <c r="BF553" s="48">
        <v>0.36</v>
      </c>
      <c r="BG553" s="46"/>
      <c r="BH553" s="46"/>
      <c r="BI553" s="48">
        <v>0.16</v>
      </c>
      <c r="BJ553" s="48">
        <v>39.61</v>
      </c>
      <c r="BK553" s="48">
        <v>39.61</v>
      </c>
      <c r="BL553" s="48">
        <v>42.4</v>
      </c>
      <c r="BM553" s="46"/>
      <c r="BN553" s="46"/>
      <c r="BO553" s="48">
        <v>0.2</v>
      </c>
      <c r="BP553" s="48">
        <v>0.41</v>
      </c>
      <c r="BQ553" s="46"/>
      <c r="BR553" s="48">
        <v>12.38</v>
      </c>
      <c r="BS553" s="48">
        <v>40.29</v>
      </c>
      <c r="BT553" s="46"/>
      <c r="BU553" s="48">
        <v>0</v>
      </c>
      <c r="BV553" s="39">
        <v>826</v>
      </c>
      <c r="BW553" s="39">
        <f t="shared" si="48"/>
        <v>1</v>
      </c>
      <c r="BX553" s="39">
        <f>IF(COUNTIF($C$2:C553,C553)=1,1,0)</f>
        <v>0</v>
      </c>
      <c r="BY553" s="39">
        <f t="shared" si="49"/>
        <v>0</v>
      </c>
      <c r="BZ553" s="39" t="b">
        <f t="shared" si="50"/>
        <v>0</v>
      </c>
      <c r="CA553" s="39" t="b">
        <f t="array" ref="CA553">ISNUMBER(SEARCH("Touch Screen",$AI553))</f>
        <v>0</v>
      </c>
      <c r="CB553" s="39" t="b">
        <f t="array" ref="CB553">ISNUMBER(SEARCH("Occupancy Sensor",$AI553))</f>
        <v>0</v>
      </c>
      <c r="CC553" s="39" t="b">
        <f t="array" ref="CC553">ISNUMBER(SEARCH("Full Network Connectivity",$AI553))</f>
        <v>0</v>
      </c>
      <c r="CD553" s="49">
        <f t="shared" si="51"/>
        <v>39.608339999999998</v>
      </c>
      <c r="CE553" s="50">
        <f t="shared" si="53"/>
        <v>1.4</v>
      </c>
      <c r="CF553" s="39">
        <f t="shared" si="52"/>
        <v>1</v>
      </c>
      <c r="CG553" s="49">
        <f>IF($BW553=1,($Q553*'2. Monitor Criteria'!$C$4)+('2. Monitor Criteria'!$D$4*'1. Data'!$CE553)+'2. Monitor Criteria'!$C$6,IF('1. Data'!$BW553=2,($Q553*'2. Monitor Criteria'!$C$4)+('2. Monitor Criteria'!$D$4*'1. Data'!$CE553)+'2. Monitor Criteria'!$D$6,IF('1. Data'!$BW553=5,($Q553*'2. Monitor Criteria'!$C$4)+('2. Monitor Criteria'!$D$4*'1. Data'!$CE553)+'2. Monitor Criteria'!$F$6,($Q553*'2. Monitor Criteria'!$C$4)+('2. Monitor Criteria'!$D$4*'1. Data'!$CE553)+'2. Monitor Criteria'!$E$6)))</f>
        <v>34.351039999999998</v>
      </c>
      <c r="CH553" s="51">
        <f>CD553-('2. Monitor Criteria'!$D$4*CE553)</f>
        <v>34.02234</v>
      </c>
      <c r="CI553" s="49">
        <f>IF($BY553=0,CH553,IF($BY553=1,CH553-('2. Monitor Criteria'!$B$10*'1. Data'!CG553),CH553-('2. Monitor Criteria'!$C$10*'1. Data'!CG553)))</f>
        <v>34.02234</v>
      </c>
      <c r="CJ553" s="51">
        <f>IF($CA553=TRUE,CI553-(CG553*'2. Monitor Criteria'!$E$10),CI553)</f>
        <v>34.02234</v>
      </c>
      <c r="CK553" s="51">
        <f>IF($BZ553=TRUE,CJ553-('1. Data'!CG553*'2. Monitor Criteria'!$D$10),CJ553)</f>
        <v>34.02234</v>
      </c>
    </row>
    <row r="554" spans="1:89" s="39" customFormat="1" ht="15.75" customHeight="1" x14ac:dyDescent="0.2">
      <c r="A554" s="39">
        <v>827</v>
      </c>
      <c r="B554" s="46" t="s">
        <v>992</v>
      </c>
      <c r="C554" s="46" t="s">
        <v>1006</v>
      </c>
      <c r="D554" s="47">
        <v>42144</v>
      </c>
      <c r="E554" s="46" t="s">
        <v>74</v>
      </c>
      <c r="F554" s="46" t="s">
        <v>103</v>
      </c>
      <c r="G554" s="46" t="s">
        <v>1307</v>
      </c>
      <c r="H554" s="46" t="s">
        <v>75</v>
      </c>
      <c r="I554" s="46" t="s">
        <v>85</v>
      </c>
      <c r="J554" s="46" t="s">
        <v>119</v>
      </c>
      <c r="K554" s="46" t="s">
        <v>77</v>
      </c>
      <c r="L554" s="46" t="s">
        <v>103</v>
      </c>
      <c r="M554" s="48">
        <v>1000</v>
      </c>
      <c r="N554" s="48">
        <v>9.5</v>
      </c>
      <c r="O554" s="48">
        <v>17.100000000000001</v>
      </c>
      <c r="P554" s="48">
        <v>19.5</v>
      </c>
      <c r="Q554" s="48">
        <v>164</v>
      </c>
      <c r="R554" s="48">
        <v>1.78</v>
      </c>
      <c r="S554" s="48">
        <v>900</v>
      </c>
      <c r="T554" s="48">
        <v>1600</v>
      </c>
      <c r="U554" s="48">
        <v>1.4</v>
      </c>
      <c r="V554" s="48">
        <v>8862</v>
      </c>
      <c r="W554" s="48">
        <v>60</v>
      </c>
      <c r="X554" s="48">
        <v>34.4</v>
      </c>
      <c r="Y554" s="46" t="s">
        <v>114</v>
      </c>
      <c r="Z554" s="46" t="s">
        <v>83</v>
      </c>
      <c r="AA554" s="46"/>
      <c r="AB554" s="46"/>
      <c r="AC554" s="46" t="s">
        <v>81</v>
      </c>
      <c r="AD554" s="46" t="s">
        <v>80</v>
      </c>
      <c r="AE554" s="46" t="s">
        <v>93</v>
      </c>
      <c r="AF554" s="46" t="s">
        <v>103</v>
      </c>
      <c r="AG554" s="46" t="s">
        <v>83</v>
      </c>
      <c r="AH554" s="46" t="s">
        <v>103</v>
      </c>
      <c r="AI554" s="46" t="s">
        <v>83</v>
      </c>
      <c r="AJ554" s="46" t="s">
        <v>83</v>
      </c>
      <c r="AK554" s="46" t="s">
        <v>94</v>
      </c>
      <c r="AL554" s="46" t="s">
        <v>103</v>
      </c>
      <c r="AM554" s="46" t="s">
        <v>83</v>
      </c>
      <c r="AN554" s="46" t="s">
        <v>83</v>
      </c>
      <c r="AO554" s="46" t="s">
        <v>83</v>
      </c>
      <c r="AP554" s="46" t="s">
        <v>91</v>
      </c>
      <c r="AQ554" s="46" t="s">
        <v>103</v>
      </c>
      <c r="AR554" s="46" t="s">
        <v>81</v>
      </c>
      <c r="AS554" s="46" t="s">
        <v>86</v>
      </c>
      <c r="AT554" s="46" t="s">
        <v>103</v>
      </c>
      <c r="AU554" s="48">
        <v>4</v>
      </c>
      <c r="AV554" s="46" t="s">
        <v>81</v>
      </c>
      <c r="AW554" s="46" t="s">
        <v>80</v>
      </c>
      <c r="AX554" s="48">
        <v>200</v>
      </c>
      <c r="AY554" s="48">
        <v>194</v>
      </c>
      <c r="AZ554" s="48">
        <v>180</v>
      </c>
      <c r="BA554" s="48">
        <v>200</v>
      </c>
      <c r="BB554" s="46"/>
      <c r="BC554" s="46"/>
      <c r="BD554" s="48">
        <v>10.51</v>
      </c>
      <c r="BE554" s="46"/>
      <c r="BF554" s="48">
        <v>0.23</v>
      </c>
      <c r="BG554" s="48">
        <v>0.3</v>
      </c>
      <c r="BH554" s="46"/>
      <c r="BI554" s="48">
        <v>0.15</v>
      </c>
      <c r="BJ554" s="48">
        <v>33.53</v>
      </c>
      <c r="BK554" s="48">
        <v>36.200000000000003</v>
      </c>
      <c r="BL554" s="48">
        <v>42.7</v>
      </c>
      <c r="BM554" s="46"/>
      <c r="BN554" s="46"/>
      <c r="BO554" s="48">
        <v>0.18</v>
      </c>
      <c r="BP554" s="48">
        <v>0.26</v>
      </c>
      <c r="BQ554" s="48">
        <v>0.3</v>
      </c>
      <c r="BR554" s="48">
        <v>10.62</v>
      </c>
      <c r="BS554" s="48">
        <v>34.04</v>
      </c>
      <c r="BT554" s="46"/>
      <c r="BU554" s="48">
        <v>0</v>
      </c>
      <c r="BV554" s="39">
        <v>827</v>
      </c>
      <c r="BW554" s="39">
        <f t="shared" si="48"/>
        <v>1</v>
      </c>
      <c r="BX554" s="39">
        <f>IF(COUNTIF($C$2:C554,C554)=1,1,0)</f>
        <v>1</v>
      </c>
      <c r="BY554" s="39">
        <f t="shared" si="49"/>
        <v>0</v>
      </c>
      <c r="BZ554" s="39" t="b">
        <f t="shared" si="50"/>
        <v>0</v>
      </c>
      <c r="CA554" s="39" t="b">
        <f t="array" ref="CA554">ISNUMBER(SEARCH("Touch Screen",$AI554))</f>
        <v>0</v>
      </c>
      <c r="CB554" s="39" t="b">
        <f t="array" ref="CB554">ISNUMBER(SEARCH("Occupancy Sensor",$AI554))</f>
        <v>0</v>
      </c>
      <c r="CC554" s="39" t="b">
        <f t="array" ref="CC554">ISNUMBER(SEARCH("Full Network Connectivity",$AI554))</f>
        <v>0</v>
      </c>
      <c r="CD554" s="49">
        <f t="shared" si="51"/>
        <v>33.533279999999998</v>
      </c>
      <c r="CE554" s="50">
        <f t="shared" si="53"/>
        <v>1.4</v>
      </c>
      <c r="CF554" s="39">
        <f t="shared" si="52"/>
        <v>1</v>
      </c>
      <c r="CG554" s="49">
        <f>IF($BW554=1,($Q554*'2. Monitor Criteria'!$C$4)+('2. Monitor Criteria'!$D$4*'1. Data'!$CE554)+'2. Monitor Criteria'!$C$6,IF('1. Data'!$BW554=2,($Q554*'2. Monitor Criteria'!$C$4)+('2. Monitor Criteria'!$D$4*'1. Data'!$CE554)+'2. Monitor Criteria'!$D$6,IF('1. Data'!$BW554=5,($Q554*'2. Monitor Criteria'!$C$4)+('2. Monitor Criteria'!$D$4*'1. Data'!$CE554)+'2. Monitor Criteria'!$F$6,($Q554*'2. Monitor Criteria'!$C$4)+('2. Monitor Criteria'!$D$4*'1. Data'!$CE554)+'2. Monitor Criteria'!$E$6)))</f>
        <v>34.538000000000004</v>
      </c>
      <c r="CH554" s="51">
        <f>CD554-('2. Monitor Criteria'!$D$4*CE554)</f>
        <v>27.947279999999999</v>
      </c>
      <c r="CI554" s="49">
        <f>IF($BY554=0,CH554,IF($BY554=1,CH554-('2. Monitor Criteria'!$B$10*'1. Data'!CG554),CH554-('2. Monitor Criteria'!$C$10*'1. Data'!CG554)))</f>
        <v>27.947279999999999</v>
      </c>
      <c r="CJ554" s="51">
        <f>IF($CA554=TRUE,CI554-(CG554*'2. Monitor Criteria'!$E$10),CI554)</f>
        <v>27.947279999999999</v>
      </c>
      <c r="CK554" s="51">
        <f>IF($BZ554=TRUE,CJ554-('1. Data'!CG554*'2. Monitor Criteria'!$D$10),CJ554)</f>
        <v>27.947279999999999</v>
      </c>
    </row>
    <row r="555" spans="1:89" s="39" customFormat="1" ht="15.75" customHeight="1" x14ac:dyDescent="0.2">
      <c r="A555" s="39">
        <v>828</v>
      </c>
      <c r="B555" s="46" t="s">
        <v>992</v>
      </c>
      <c r="C555" s="46" t="s">
        <v>1007</v>
      </c>
      <c r="D555" s="47">
        <v>41348</v>
      </c>
      <c r="E555" s="46" t="s">
        <v>74</v>
      </c>
      <c r="F555" s="46"/>
      <c r="G555" s="46" t="s">
        <v>1307</v>
      </c>
      <c r="H555" s="46" t="s">
        <v>75</v>
      </c>
      <c r="I555" s="46" t="s">
        <v>88</v>
      </c>
      <c r="J555" s="46"/>
      <c r="K555" s="46" t="s">
        <v>77</v>
      </c>
      <c r="L555" s="46"/>
      <c r="M555" s="48">
        <v>600</v>
      </c>
      <c r="N555" s="48">
        <v>9.6</v>
      </c>
      <c r="O555" s="48">
        <v>17</v>
      </c>
      <c r="P555" s="48">
        <v>19.5</v>
      </c>
      <c r="Q555" s="48">
        <v>162.47999999999999</v>
      </c>
      <c r="R555" s="48">
        <v>1.78</v>
      </c>
      <c r="S555" s="48">
        <v>900</v>
      </c>
      <c r="T555" s="48">
        <v>1600</v>
      </c>
      <c r="U555" s="48">
        <v>1.4</v>
      </c>
      <c r="V555" s="48">
        <v>8863</v>
      </c>
      <c r="W555" s="48">
        <v>60</v>
      </c>
      <c r="X555" s="48">
        <v>0.3</v>
      </c>
      <c r="Y555" s="46" t="s">
        <v>83</v>
      </c>
      <c r="Z555" s="46" t="s">
        <v>83</v>
      </c>
      <c r="AA555" s="46"/>
      <c r="AB555" s="46"/>
      <c r="AC555" s="46" t="s">
        <v>81</v>
      </c>
      <c r="AD555" s="46" t="s">
        <v>80</v>
      </c>
      <c r="AE555" s="46" t="s">
        <v>195</v>
      </c>
      <c r="AF555" s="46"/>
      <c r="AG555" s="46" t="s">
        <v>83</v>
      </c>
      <c r="AH555" s="46"/>
      <c r="AI555" s="46" t="s">
        <v>83</v>
      </c>
      <c r="AJ555" s="46" t="s">
        <v>83</v>
      </c>
      <c r="AK555" s="46" t="s">
        <v>195</v>
      </c>
      <c r="AL555" s="46"/>
      <c r="AM555" s="46" t="s">
        <v>83</v>
      </c>
      <c r="AN555" s="46" t="s">
        <v>83</v>
      </c>
      <c r="AO555" s="46" t="s">
        <v>83</v>
      </c>
      <c r="AP555" s="46" t="s">
        <v>91</v>
      </c>
      <c r="AQ555" s="46"/>
      <c r="AR555" s="46" t="s">
        <v>81</v>
      </c>
      <c r="AS555" s="46" t="s">
        <v>86</v>
      </c>
      <c r="AT555" s="46"/>
      <c r="AU555" s="48">
        <v>1</v>
      </c>
      <c r="AV555" s="46" t="s">
        <v>81</v>
      </c>
      <c r="AW555" s="46" t="s">
        <v>81</v>
      </c>
      <c r="AX555" s="48">
        <v>200</v>
      </c>
      <c r="AY555" s="48">
        <v>250</v>
      </c>
      <c r="AZ555" s="48">
        <v>189</v>
      </c>
      <c r="BA555" s="48">
        <v>200.2</v>
      </c>
      <c r="BB555" s="46"/>
      <c r="BC555" s="46"/>
      <c r="BD555" s="48">
        <v>11.05</v>
      </c>
      <c r="BE555" s="46"/>
      <c r="BF555" s="48">
        <v>0.32</v>
      </c>
      <c r="BG555" s="46"/>
      <c r="BH555" s="46"/>
      <c r="BI555" s="48">
        <v>0.24</v>
      </c>
      <c r="BJ555" s="48">
        <v>35.700000000000003</v>
      </c>
      <c r="BK555" s="48">
        <v>35.700000000000003</v>
      </c>
      <c r="BL555" s="48">
        <v>42.5</v>
      </c>
      <c r="BM555" s="46"/>
      <c r="BN555" s="46"/>
      <c r="BO555" s="48">
        <v>0.26</v>
      </c>
      <c r="BP555" s="48">
        <v>0.34</v>
      </c>
      <c r="BQ555" s="46"/>
      <c r="BR555" s="48">
        <v>11.31</v>
      </c>
      <c r="BS555" s="48">
        <v>36.61</v>
      </c>
      <c r="BT555" s="46"/>
      <c r="BU555" s="48">
        <v>0</v>
      </c>
      <c r="BV555" s="39">
        <v>828</v>
      </c>
      <c r="BW555" s="39">
        <f t="shared" si="48"/>
        <v>1</v>
      </c>
      <c r="BX555" s="39">
        <f>IF(COUNTIF($C$2:C555,C555)=1,1,0)</f>
        <v>1</v>
      </c>
      <c r="BY555" s="39">
        <f t="shared" si="49"/>
        <v>0</v>
      </c>
      <c r="BZ555" s="39" t="b">
        <f t="shared" si="50"/>
        <v>0</v>
      </c>
      <c r="CA555" s="39" t="b">
        <f t="array" ref="CA555">ISNUMBER(SEARCH("Touch Screen",$AI555))</f>
        <v>0</v>
      </c>
      <c r="CB555" s="39" t="b">
        <f t="array" ref="CB555">ISNUMBER(SEARCH("Occupancy Sensor",$AI555))</f>
        <v>0</v>
      </c>
      <c r="CC555" s="39" t="b">
        <f t="array" ref="CC555">ISNUMBER(SEARCH("Full Network Connectivity",$AI555))</f>
        <v>0</v>
      </c>
      <c r="CD555" s="49">
        <f t="shared" si="51"/>
        <v>35.70138</v>
      </c>
      <c r="CE555" s="50">
        <f t="shared" si="53"/>
        <v>1.4</v>
      </c>
      <c r="CF555" s="39">
        <f t="shared" si="52"/>
        <v>1</v>
      </c>
      <c r="CG555" s="49">
        <f>IF($BW555=1,($Q555*'2. Monitor Criteria'!$C$4)+('2. Monitor Criteria'!$D$4*'1. Data'!$CE555)+'2. Monitor Criteria'!$C$6,IF('1. Data'!$BW555=2,($Q555*'2. Monitor Criteria'!$C$4)+('2. Monitor Criteria'!$D$4*'1. Data'!$CE555)+'2. Monitor Criteria'!$D$6,IF('1. Data'!$BW555=5,($Q555*'2. Monitor Criteria'!$C$4)+('2. Monitor Criteria'!$D$4*'1. Data'!$CE555)+'2. Monitor Criteria'!$F$6,($Q555*'2. Monitor Criteria'!$C$4)+('2. Monitor Criteria'!$D$4*'1. Data'!$CE555)+'2. Monitor Criteria'!$E$6)))</f>
        <v>34.351039999999998</v>
      </c>
      <c r="CH555" s="51">
        <f>CD555-('2. Monitor Criteria'!$D$4*CE555)</f>
        <v>30.115380000000002</v>
      </c>
      <c r="CI555" s="49">
        <f>IF($BY555=0,CH555,IF($BY555=1,CH555-('2. Monitor Criteria'!$B$10*'1. Data'!CG555),CH555-('2. Monitor Criteria'!$C$10*'1. Data'!CG555)))</f>
        <v>30.115380000000002</v>
      </c>
      <c r="CJ555" s="51">
        <f>IF($CA555=TRUE,CI555-(CG555*'2. Monitor Criteria'!$E$10),CI555)</f>
        <v>30.115380000000002</v>
      </c>
      <c r="CK555" s="51">
        <f>IF($BZ555=TRUE,CJ555-('1. Data'!CG555*'2. Monitor Criteria'!$D$10),CJ555)</f>
        <v>30.115380000000002</v>
      </c>
    </row>
    <row r="556" spans="1:89" s="39" customFormat="1" ht="15.75" customHeight="1" x14ac:dyDescent="0.2">
      <c r="A556" s="39">
        <v>829</v>
      </c>
      <c r="B556" s="46" t="s">
        <v>992</v>
      </c>
      <c r="C556" s="46" t="s">
        <v>1007</v>
      </c>
      <c r="D556" s="47">
        <v>41348</v>
      </c>
      <c r="E556" s="46" t="s">
        <v>74</v>
      </c>
      <c r="F556" s="46" t="s">
        <v>103</v>
      </c>
      <c r="G556" s="46" t="s">
        <v>1307</v>
      </c>
      <c r="H556" s="46" t="s">
        <v>75</v>
      </c>
      <c r="I556" s="46" t="s">
        <v>85</v>
      </c>
      <c r="J556" s="46" t="s">
        <v>119</v>
      </c>
      <c r="K556" s="46" t="s">
        <v>77</v>
      </c>
      <c r="L556" s="46" t="s">
        <v>103</v>
      </c>
      <c r="M556" s="48">
        <v>1000</v>
      </c>
      <c r="N556" s="48">
        <v>9.6</v>
      </c>
      <c r="O556" s="48">
        <v>17</v>
      </c>
      <c r="P556" s="48">
        <v>19.5</v>
      </c>
      <c r="Q556" s="48">
        <v>163.19999999999999</v>
      </c>
      <c r="R556" s="48">
        <v>1.78</v>
      </c>
      <c r="S556" s="48">
        <v>900</v>
      </c>
      <c r="T556" s="48">
        <v>1600</v>
      </c>
      <c r="U556" s="48">
        <v>1.4</v>
      </c>
      <c r="V556" s="48">
        <v>8823</v>
      </c>
      <c r="W556" s="48">
        <v>60</v>
      </c>
      <c r="X556" s="48">
        <v>33.200000000000003</v>
      </c>
      <c r="Y556" s="46" t="s">
        <v>114</v>
      </c>
      <c r="Z556" s="46" t="s">
        <v>83</v>
      </c>
      <c r="AA556" s="46"/>
      <c r="AB556" s="46"/>
      <c r="AC556" s="46" t="s">
        <v>81</v>
      </c>
      <c r="AD556" s="46" t="s">
        <v>80</v>
      </c>
      <c r="AE556" s="46" t="s">
        <v>154</v>
      </c>
      <c r="AF556" s="46" t="s">
        <v>103</v>
      </c>
      <c r="AG556" s="46" t="s">
        <v>83</v>
      </c>
      <c r="AH556" s="46" t="s">
        <v>103</v>
      </c>
      <c r="AI556" s="46" t="s">
        <v>83</v>
      </c>
      <c r="AJ556" s="46" t="s">
        <v>83</v>
      </c>
      <c r="AK556" s="46" t="s">
        <v>90</v>
      </c>
      <c r="AL556" s="46" t="s">
        <v>103</v>
      </c>
      <c r="AM556" s="46" t="s">
        <v>83</v>
      </c>
      <c r="AN556" s="46" t="s">
        <v>83</v>
      </c>
      <c r="AO556" s="46" t="s">
        <v>83</v>
      </c>
      <c r="AP556" s="46" t="s">
        <v>91</v>
      </c>
      <c r="AQ556" s="46" t="s">
        <v>103</v>
      </c>
      <c r="AR556" s="46" t="s">
        <v>81</v>
      </c>
      <c r="AS556" s="46" t="s">
        <v>86</v>
      </c>
      <c r="AT556" s="46" t="s">
        <v>103</v>
      </c>
      <c r="AU556" s="48">
        <v>0</v>
      </c>
      <c r="AV556" s="46" t="s">
        <v>81</v>
      </c>
      <c r="AW556" s="46" t="s">
        <v>80</v>
      </c>
      <c r="AX556" s="48">
        <v>250</v>
      </c>
      <c r="AY556" s="48">
        <v>248.6</v>
      </c>
      <c r="AZ556" s="48">
        <v>185.4</v>
      </c>
      <c r="BA556" s="48">
        <v>200</v>
      </c>
      <c r="BB556" s="46"/>
      <c r="BC556" s="46"/>
      <c r="BD556" s="48">
        <v>10.28</v>
      </c>
      <c r="BE556" s="46"/>
      <c r="BF556" s="48">
        <v>0.2</v>
      </c>
      <c r="BG556" s="46"/>
      <c r="BH556" s="46"/>
      <c r="BI556" s="48">
        <v>0.14000000000000001</v>
      </c>
      <c r="BJ556" s="48">
        <v>32.659999999999997</v>
      </c>
      <c r="BK556" s="48">
        <v>32.659999999999997</v>
      </c>
      <c r="BL556" s="48">
        <v>41.7</v>
      </c>
      <c r="BM556" s="46"/>
      <c r="BN556" s="46"/>
      <c r="BO556" s="48">
        <v>0.2</v>
      </c>
      <c r="BP556" s="48">
        <v>0.24</v>
      </c>
      <c r="BQ556" s="46"/>
      <c r="BR556" s="48">
        <v>10.15</v>
      </c>
      <c r="BS556" s="48">
        <v>32.49</v>
      </c>
      <c r="BT556" s="46"/>
      <c r="BU556" s="48">
        <v>0</v>
      </c>
      <c r="BV556" s="39">
        <v>829</v>
      </c>
      <c r="BW556" s="39">
        <f t="shared" si="48"/>
        <v>1</v>
      </c>
      <c r="BX556" s="39">
        <f>IF(COUNTIF($C$2:C556,C556)=1,1,0)</f>
        <v>0</v>
      </c>
      <c r="BY556" s="39">
        <f t="shared" si="49"/>
        <v>0</v>
      </c>
      <c r="BZ556" s="39" t="b">
        <f t="shared" si="50"/>
        <v>0</v>
      </c>
      <c r="CA556" s="39" t="b">
        <f t="array" ref="CA556">ISNUMBER(SEARCH("Touch Screen",$AI556))</f>
        <v>0</v>
      </c>
      <c r="CB556" s="39" t="b">
        <f t="array" ref="CB556">ISNUMBER(SEARCH("Occupancy Sensor",$AI556))</f>
        <v>0</v>
      </c>
      <c r="CC556" s="39" t="b">
        <f t="array" ref="CC556">ISNUMBER(SEARCH("Full Network Connectivity",$AI556))</f>
        <v>0</v>
      </c>
      <c r="CD556" s="49">
        <f t="shared" si="51"/>
        <v>32.657279999999993</v>
      </c>
      <c r="CE556" s="50">
        <f t="shared" si="53"/>
        <v>1.4</v>
      </c>
      <c r="CF556" s="39">
        <f t="shared" si="52"/>
        <v>1</v>
      </c>
      <c r="CG556" s="49">
        <f>IF($BW556=1,($Q556*'2. Monitor Criteria'!$C$4)+('2. Monitor Criteria'!$D$4*'1. Data'!$CE556)+'2. Monitor Criteria'!$C$6,IF('1. Data'!$BW556=2,($Q556*'2. Monitor Criteria'!$C$4)+('2. Monitor Criteria'!$D$4*'1. Data'!$CE556)+'2. Monitor Criteria'!$D$6,IF('1. Data'!$BW556=5,($Q556*'2. Monitor Criteria'!$C$4)+('2. Monitor Criteria'!$D$4*'1. Data'!$CE556)+'2. Monitor Criteria'!$F$6,($Q556*'2. Monitor Criteria'!$C$4)+('2. Monitor Criteria'!$D$4*'1. Data'!$CE556)+'2. Monitor Criteria'!$E$6)))</f>
        <v>34.439599999999999</v>
      </c>
      <c r="CH556" s="51">
        <f>CD556-('2. Monitor Criteria'!$D$4*CE556)</f>
        <v>27.071279999999994</v>
      </c>
      <c r="CI556" s="49">
        <f>IF($BY556=0,CH556,IF($BY556=1,CH556-('2. Monitor Criteria'!$B$10*'1. Data'!CG556),CH556-('2. Monitor Criteria'!$C$10*'1. Data'!CG556)))</f>
        <v>27.071279999999994</v>
      </c>
      <c r="CJ556" s="51">
        <f>IF($CA556=TRUE,CI556-(CG556*'2. Monitor Criteria'!$E$10),CI556)</f>
        <v>27.071279999999994</v>
      </c>
      <c r="CK556" s="51">
        <f>IF($BZ556=TRUE,CJ556-('1. Data'!CG556*'2. Monitor Criteria'!$D$10),CJ556)</f>
        <v>27.071279999999994</v>
      </c>
    </row>
    <row r="557" spans="1:89" s="39" customFormat="1" ht="15.75" customHeight="1" x14ac:dyDescent="0.2">
      <c r="A557" s="39">
        <v>830</v>
      </c>
      <c r="B557" s="46" t="s">
        <v>992</v>
      </c>
      <c r="C557" s="46" t="s">
        <v>1008</v>
      </c>
      <c r="D557" s="47">
        <v>42689</v>
      </c>
      <c r="E557" s="46" t="s">
        <v>74</v>
      </c>
      <c r="F557" s="46"/>
      <c r="G557" s="46" t="s">
        <v>1307</v>
      </c>
      <c r="H557" s="46" t="s">
        <v>75</v>
      </c>
      <c r="I557" s="46" t="s">
        <v>88</v>
      </c>
      <c r="J557" s="46"/>
      <c r="K557" s="46" t="s">
        <v>77</v>
      </c>
      <c r="L557" s="46"/>
      <c r="M557" s="48">
        <v>1000</v>
      </c>
      <c r="N557" s="48">
        <v>9.6</v>
      </c>
      <c r="O557" s="48">
        <v>17</v>
      </c>
      <c r="P557" s="48">
        <v>19.5</v>
      </c>
      <c r="Q557" s="48">
        <v>162.47999999999999</v>
      </c>
      <c r="R557" s="48">
        <v>1.78</v>
      </c>
      <c r="S557" s="48">
        <v>900</v>
      </c>
      <c r="T557" s="48">
        <v>1600</v>
      </c>
      <c r="U557" s="48">
        <v>1.4</v>
      </c>
      <c r="V557" s="48">
        <v>8863</v>
      </c>
      <c r="W557" s="48">
        <v>60</v>
      </c>
      <c r="X557" s="48">
        <v>0.3</v>
      </c>
      <c r="Y557" s="46" t="s">
        <v>83</v>
      </c>
      <c r="Z557" s="46" t="s">
        <v>83</v>
      </c>
      <c r="AA557" s="46"/>
      <c r="AB557" s="46"/>
      <c r="AC557" s="46" t="s">
        <v>81</v>
      </c>
      <c r="AD557" s="46" t="s">
        <v>81</v>
      </c>
      <c r="AE557" s="46" t="s">
        <v>93</v>
      </c>
      <c r="AF557" s="46"/>
      <c r="AG557" s="46" t="s">
        <v>83</v>
      </c>
      <c r="AH557" s="46"/>
      <c r="AI557" s="46" t="s">
        <v>83</v>
      </c>
      <c r="AJ557" s="46" t="s">
        <v>83</v>
      </c>
      <c r="AK557" s="46" t="s">
        <v>94</v>
      </c>
      <c r="AL557" s="46"/>
      <c r="AM557" s="46" t="s">
        <v>83</v>
      </c>
      <c r="AN557" s="46" t="s">
        <v>83</v>
      </c>
      <c r="AO557" s="46" t="s">
        <v>83</v>
      </c>
      <c r="AP557" s="46" t="s">
        <v>91</v>
      </c>
      <c r="AQ557" s="46"/>
      <c r="AR557" s="46" t="s">
        <v>81</v>
      </c>
      <c r="AS557" s="46" t="s">
        <v>86</v>
      </c>
      <c r="AT557" s="46"/>
      <c r="AU557" s="48">
        <v>5</v>
      </c>
      <c r="AV557" s="46" t="s">
        <v>81</v>
      </c>
      <c r="AW557" s="46" t="s">
        <v>81</v>
      </c>
      <c r="AX557" s="48">
        <v>250</v>
      </c>
      <c r="AY557" s="48">
        <v>272.5</v>
      </c>
      <c r="AZ557" s="48">
        <v>218.9</v>
      </c>
      <c r="BA557" s="48">
        <v>200</v>
      </c>
      <c r="BB557" s="46"/>
      <c r="BC557" s="46"/>
      <c r="BD557" s="48">
        <v>11.57</v>
      </c>
      <c r="BE557" s="46"/>
      <c r="BF557" s="48">
        <v>0.4</v>
      </c>
      <c r="BG557" s="48">
        <v>0</v>
      </c>
      <c r="BH557" s="46"/>
      <c r="BI557" s="48">
        <v>0.18</v>
      </c>
      <c r="BJ557" s="48">
        <v>37.75</v>
      </c>
      <c r="BK557" s="48">
        <v>37.75</v>
      </c>
      <c r="BL557" s="48">
        <v>42.4</v>
      </c>
      <c r="BM557" s="46"/>
      <c r="BN557" s="46"/>
      <c r="BO557" s="48">
        <v>0.21</v>
      </c>
      <c r="BP557" s="48">
        <v>0.44</v>
      </c>
      <c r="BQ557" s="48">
        <v>0</v>
      </c>
      <c r="BR557" s="48">
        <v>11.62</v>
      </c>
      <c r="BS557" s="48">
        <v>38.130000000000003</v>
      </c>
      <c r="BT557" s="46"/>
      <c r="BU557" s="48">
        <v>0</v>
      </c>
      <c r="BV557" s="39">
        <v>830</v>
      </c>
      <c r="BW557" s="39">
        <f t="shared" si="48"/>
        <v>1</v>
      </c>
      <c r="BX557" s="39">
        <f>IF(COUNTIF($C$2:C557,C557)=1,1,0)</f>
        <v>1</v>
      </c>
      <c r="BY557" s="39">
        <f t="shared" si="49"/>
        <v>0</v>
      </c>
      <c r="BZ557" s="39" t="b">
        <f t="shared" si="50"/>
        <v>0</v>
      </c>
      <c r="CA557" s="39" t="b">
        <f t="array" ref="CA557">ISNUMBER(SEARCH("Touch Screen",$AI557))</f>
        <v>0</v>
      </c>
      <c r="CB557" s="39" t="b">
        <f t="array" ref="CB557">ISNUMBER(SEARCH("Occupancy Sensor",$AI557))</f>
        <v>0</v>
      </c>
      <c r="CC557" s="39" t="b">
        <f t="array" ref="CC557">ISNUMBER(SEARCH("Full Network Connectivity",$AI557))</f>
        <v>0</v>
      </c>
      <c r="CD557" s="49">
        <f t="shared" si="51"/>
        <v>37.751219999999996</v>
      </c>
      <c r="CE557" s="50">
        <f t="shared" si="53"/>
        <v>1.4</v>
      </c>
      <c r="CF557" s="39">
        <f t="shared" si="52"/>
        <v>1</v>
      </c>
      <c r="CG557" s="49">
        <f>IF($BW557=1,($Q557*'2. Monitor Criteria'!$C$4)+('2. Monitor Criteria'!$D$4*'1. Data'!$CE557)+'2. Monitor Criteria'!$C$6,IF('1. Data'!$BW557=2,($Q557*'2. Monitor Criteria'!$C$4)+('2. Monitor Criteria'!$D$4*'1. Data'!$CE557)+'2. Monitor Criteria'!$D$6,IF('1. Data'!$BW557=5,($Q557*'2. Monitor Criteria'!$C$4)+('2. Monitor Criteria'!$D$4*'1. Data'!$CE557)+'2. Monitor Criteria'!$F$6,($Q557*'2. Monitor Criteria'!$C$4)+('2. Monitor Criteria'!$D$4*'1. Data'!$CE557)+'2. Monitor Criteria'!$E$6)))</f>
        <v>34.351039999999998</v>
      </c>
      <c r="CH557" s="51">
        <f>CD557-('2. Monitor Criteria'!$D$4*CE557)</f>
        <v>32.165219999999998</v>
      </c>
      <c r="CI557" s="49">
        <f>IF($BY557=0,CH557,IF($BY557=1,CH557-('2. Monitor Criteria'!$B$10*'1. Data'!CG557),CH557-('2. Monitor Criteria'!$C$10*'1. Data'!CG557)))</f>
        <v>32.165219999999998</v>
      </c>
      <c r="CJ557" s="51">
        <f>IF($CA557=TRUE,CI557-(CG557*'2. Monitor Criteria'!$E$10),CI557)</f>
        <v>32.165219999999998</v>
      </c>
      <c r="CK557" s="51">
        <f>IF($BZ557=TRUE,CJ557-('1. Data'!CG557*'2. Monitor Criteria'!$D$10),CJ557)</f>
        <v>32.165219999999998</v>
      </c>
    </row>
    <row r="558" spans="1:89" s="39" customFormat="1" ht="15.75" customHeight="1" x14ac:dyDescent="0.2">
      <c r="A558" s="39">
        <v>831</v>
      </c>
      <c r="B558" s="46" t="s">
        <v>992</v>
      </c>
      <c r="C558" s="46" t="s">
        <v>1175</v>
      </c>
      <c r="D558" s="47">
        <v>42976</v>
      </c>
      <c r="E558" s="46" t="s">
        <v>74</v>
      </c>
      <c r="F558" s="46" t="s">
        <v>103</v>
      </c>
      <c r="G558" s="46" t="s">
        <v>1309</v>
      </c>
      <c r="H558" s="46" t="s">
        <v>75</v>
      </c>
      <c r="I558" s="46" t="s">
        <v>85</v>
      </c>
      <c r="J558" s="46" t="s">
        <v>119</v>
      </c>
      <c r="K558" s="46" t="s">
        <v>77</v>
      </c>
      <c r="L558" s="46" t="s">
        <v>103</v>
      </c>
      <c r="M558" s="48">
        <v>1000</v>
      </c>
      <c r="N558" s="48">
        <v>10.3</v>
      </c>
      <c r="O558" s="48">
        <v>16.5</v>
      </c>
      <c r="P558" s="48">
        <v>19.5</v>
      </c>
      <c r="Q558" s="48">
        <v>170.22</v>
      </c>
      <c r="R558" s="48">
        <v>1.6</v>
      </c>
      <c r="S558" s="48">
        <v>900</v>
      </c>
      <c r="T558" s="48">
        <v>1440</v>
      </c>
      <c r="U558" s="48">
        <v>1.3</v>
      </c>
      <c r="V558" s="48">
        <v>7613</v>
      </c>
      <c r="W558" s="48">
        <v>60</v>
      </c>
      <c r="X558" s="48">
        <v>32.700000000000003</v>
      </c>
      <c r="Y558" s="46" t="s">
        <v>78</v>
      </c>
      <c r="Z558" s="46" t="s">
        <v>83</v>
      </c>
      <c r="AA558" s="46"/>
      <c r="AB558" s="46"/>
      <c r="AC558" s="46" t="s">
        <v>80</v>
      </c>
      <c r="AD558" s="46" t="s">
        <v>80</v>
      </c>
      <c r="AE558" s="46" t="s">
        <v>195</v>
      </c>
      <c r="AF558" s="46" t="s">
        <v>103</v>
      </c>
      <c r="AG558" s="46" t="s">
        <v>83</v>
      </c>
      <c r="AH558" s="46" t="s">
        <v>103</v>
      </c>
      <c r="AI558" s="46" t="s">
        <v>83</v>
      </c>
      <c r="AJ558" s="46" t="s">
        <v>83</v>
      </c>
      <c r="AK558" s="46" t="s">
        <v>195</v>
      </c>
      <c r="AL558" s="46" t="s">
        <v>103</v>
      </c>
      <c r="AM558" s="46" t="s">
        <v>83</v>
      </c>
      <c r="AN558" s="46" t="s">
        <v>83</v>
      </c>
      <c r="AO558" s="46" t="s">
        <v>83</v>
      </c>
      <c r="AP558" s="46" t="s">
        <v>91</v>
      </c>
      <c r="AQ558" s="46" t="s">
        <v>103</v>
      </c>
      <c r="AR558" s="46" t="s">
        <v>81</v>
      </c>
      <c r="AS558" s="46" t="s">
        <v>86</v>
      </c>
      <c r="AT558" s="46" t="s">
        <v>103</v>
      </c>
      <c r="AU558" s="48">
        <v>5</v>
      </c>
      <c r="AV558" s="46" t="s">
        <v>81</v>
      </c>
      <c r="AW558" s="46" t="s">
        <v>81</v>
      </c>
      <c r="AX558" s="48">
        <v>250</v>
      </c>
      <c r="AY558" s="48">
        <v>231.3</v>
      </c>
      <c r="AZ558" s="48">
        <v>202.9</v>
      </c>
      <c r="BA558" s="48">
        <v>200</v>
      </c>
      <c r="BB558" s="46"/>
      <c r="BC558" s="46"/>
      <c r="BD558" s="48">
        <v>12.66</v>
      </c>
      <c r="BE558" s="46"/>
      <c r="BF558" s="48">
        <v>0.22</v>
      </c>
      <c r="BG558" s="46"/>
      <c r="BH558" s="46"/>
      <c r="BI558" s="48">
        <v>0.13</v>
      </c>
      <c r="BJ558" s="48">
        <v>40.08</v>
      </c>
      <c r="BK558" s="48">
        <v>40.08</v>
      </c>
      <c r="BL558" s="48">
        <v>43.2</v>
      </c>
      <c r="BM558" s="46"/>
      <c r="BN558" s="46"/>
      <c r="BO558" s="48">
        <v>0.18</v>
      </c>
      <c r="BP558" s="48">
        <v>0.27</v>
      </c>
      <c r="BQ558" s="46"/>
      <c r="BR558" s="48">
        <v>12.89</v>
      </c>
      <c r="BS558" s="48">
        <v>41.04</v>
      </c>
      <c r="BT558" s="46"/>
      <c r="BU558" s="48">
        <v>0</v>
      </c>
      <c r="BV558" s="39">
        <v>831</v>
      </c>
      <c r="BW558" s="39">
        <f t="shared" si="48"/>
        <v>1</v>
      </c>
      <c r="BX558" s="39">
        <f>IF(COUNTIF($C$2:C558,C558)=1,1,0)</f>
        <v>1</v>
      </c>
      <c r="BY558" s="39">
        <f t="shared" si="49"/>
        <v>0</v>
      </c>
      <c r="BZ558" s="39" t="b">
        <f t="shared" si="50"/>
        <v>0</v>
      </c>
      <c r="CA558" s="39" t="b">
        <f t="array" ref="CA558">ISNUMBER(SEARCH("Touch Screen",$AI558))</f>
        <v>0</v>
      </c>
      <c r="CB558" s="39" t="b">
        <f t="array" ref="CB558">ISNUMBER(SEARCH("Occupancy Sensor",$AI558))</f>
        <v>0</v>
      </c>
      <c r="CC558" s="39" t="b">
        <f t="array" ref="CC558">ISNUMBER(SEARCH("Full Network Connectivity",$AI558))</f>
        <v>0</v>
      </c>
      <c r="CD558" s="49">
        <f t="shared" si="51"/>
        <v>40.068239999999996</v>
      </c>
      <c r="CE558" s="50">
        <f t="shared" si="53"/>
        <v>1.3</v>
      </c>
      <c r="CF558" s="39">
        <f t="shared" si="52"/>
        <v>1</v>
      </c>
      <c r="CG558" s="49">
        <f>IF($BW558=1,($Q558*'2. Monitor Criteria'!$C$4)+('2. Monitor Criteria'!$D$4*'1. Data'!$CE558)+'2. Monitor Criteria'!$C$6,IF('1. Data'!$BW558=2,($Q558*'2. Monitor Criteria'!$C$4)+('2. Monitor Criteria'!$D$4*'1. Data'!$CE558)+'2. Monitor Criteria'!$D$6,IF('1. Data'!$BW558=5,($Q558*'2. Monitor Criteria'!$C$4)+('2. Monitor Criteria'!$D$4*'1. Data'!$CE558)+'2. Monitor Criteria'!$F$6,($Q558*'2. Monitor Criteria'!$C$4)+('2. Monitor Criteria'!$D$4*'1. Data'!$CE558)+'2. Monitor Criteria'!$E$6)))</f>
        <v>34.904060000000001</v>
      </c>
      <c r="CH558" s="51">
        <f>CD558-('2. Monitor Criteria'!$D$4*CE558)</f>
        <v>34.881239999999998</v>
      </c>
      <c r="CI558" s="49">
        <f>IF($BY558=0,CH558,IF($BY558=1,CH558-('2. Monitor Criteria'!$B$10*'1. Data'!CG558),CH558-('2. Monitor Criteria'!$C$10*'1. Data'!CG558)))</f>
        <v>34.881239999999998</v>
      </c>
      <c r="CJ558" s="51">
        <f>IF($CA558=TRUE,CI558-(CG558*'2. Monitor Criteria'!$E$10),CI558)</f>
        <v>34.881239999999998</v>
      </c>
      <c r="CK558" s="51">
        <f>IF($BZ558=TRUE,CJ558-('1. Data'!CG558*'2. Monitor Criteria'!$D$10),CJ558)</f>
        <v>34.881239999999998</v>
      </c>
    </row>
    <row r="559" spans="1:89" s="39" customFormat="1" ht="15.75" customHeight="1" x14ac:dyDescent="0.2">
      <c r="A559" s="39">
        <v>832</v>
      </c>
      <c r="B559" s="46" t="s">
        <v>992</v>
      </c>
      <c r="C559" s="46" t="s">
        <v>1009</v>
      </c>
      <c r="D559" s="47">
        <v>41428</v>
      </c>
      <c r="E559" s="46" t="s">
        <v>74</v>
      </c>
      <c r="F559" s="46" t="s">
        <v>103</v>
      </c>
      <c r="G559" s="46" t="s">
        <v>1307</v>
      </c>
      <c r="H559" s="46" t="s">
        <v>75</v>
      </c>
      <c r="I559" s="46" t="s">
        <v>88</v>
      </c>
      <c r="J559" s="46" t="s">
        <v>103</v>
      </c>
      <c r="K559" s="46" t="s">
        <v>77</v>
      </c>
      <c r="L559" s="46" t="s">
        <v>103</v>
      </c>
      <c r="M559" s="48">
        <v>1000</v>
      </c>
      <c r="N559" s="48">
        <v>10.1</v>
      </c>
      <c r="O559" s="48">
        <v>18</v>
      </c>
      <c r="P559" s="48">
        <v>20.7</v>
      </c>
      <c r="Q559" s="48">
        <v>182.83</v>
      </c>
      <c r="R559" s="48">
        <v>1.78</v>
      </c>
      <c r="S559" s="48">
        <v>1080</v>
      </c>
      <c r="T559" s="48">
        <v>1920</v>
      </c>
      <c r="U559" s="48">
        <v>2</v>
      </c>
      <c r="V559" s="48">
        <v>11341</v>
      </c>
      <c r="W559" s="48">
        <v>60</v>
      </c>
      <c r="X559" s="48">
        <v>33.1</v>
      </c>
      <c r="Y559" s="46" t="s">
        <v>78</v>
      </c>
      <c r="Z559" s="46" t="s">
        <v>83</v>
      </c>
      <c r="AA559" s="46"/>
      <c r="AB559" s="46"/>
      <c r="AC559" s="46" t="s">
        <v>80</v>
      </c>
      <c r="AD559" s="46" t="s">
        <v>80</v>
      </c>
      <c r="AE559" s="46" t="s">
        <v>113</v>
      </c>
      <c r="AF559" s="46" t="s">
        <v>103</v>
      </c>
      <c r="AG559" s="46" t="s">
        <v>83</v>
      </c>
      <c r="AH559" s="46" t="s">
        <v>103</v>
      </c>
      <c r="AI559" s="46" t="s">
        <v>83</v>
      </c>
      <c r="AJ559" s="46" t="s">
        <v>83</v>
      </c>
      <c r="AK559" s="46" t="s">
        <v>94</v>
      </c>
      <c r="AL559" s="46" t="s">
        <v>103</v>
      </c>
      <c r="AM559" s="46" t="s">
        <v>83</v>
      </c>
      <c r="AN559" s="46" t="s">
        <v>83</v>
      </c>
      <c r="AO559" s="46" t="s">
        <v>83</v>
      </c>
      <c r="AP559" s="46" t="s">
        <v>91</v>
      </c>
      <c r="AQ559" s="46" t="s">
        <v>103</v>
      </c>
      <c r="AR559" s="46" t="s">
        <v>81</v>
      </c>
      <c r="AS559" s="46" t="s">
        <v>86</v>
      </c>
      <c r="AT559" s="46" t="s">
        <v>103</v>
      </c>
      <c r="AU559" s="48">
        <v>0</v>
      </c>
      <c r="AV559" s="46" t="s">
        <v>81</v>
      </c>
      <c r="AW559" s="46" t="s">
        <v>81</v>
      </c>
      <c r="AX559" s="48">
        <v>250</v>
      </c>
      <c r="AY559" s="48">
        <v>214.5</v>
      </c>
      <c r="AZ559" s="48">
        <v>200.6</v>
      </c>
      <c r="BA559" s="48">
        <v>200.1</v>
      </c>
      <c r="BB559" s="46"/>
      <c r="BC559" s="46"/>
      <c r="BD559" s="48">
        <v>12.82</v>
      </c>
      <c r="BE559" s="46"/>
      <c r="BF559" s="48">
        <v>0.24</v>
      </c>
      <c r="BG559" s="46"/>
      <c r="BH559" s="46"/>
      <c r="BI559" s="48">
        <v>0.16</v>
      </c>
      <c r="BJ559" s="48">
        <v>40.67</v>
      </c>
      <c r="BK559" s="48">
        <v>40.67</v>
      </c>
      <c r="BL559" s="48">
        <v>49.8</v>
      </c>
      <c r="BM559" s="46"/>
      <c r="BN559" s="46"/>
      <c r="BO559" s="48">
        <v>0.19</v>
      </c>
      <c r="BP559" s="48">
        <v>0.28000000000000003</v>
      </c>
      <c r="BQ559" s="46"/>
      <c r="BR559" s="48">
        <v>12.89</v>
      </c>
      <c r="BS559" s="48">
        <v>41.12</v>
      </c>
      <c r="BT559" s="46"/>
      <c r="BU559" s="48">
        <v>0</v>
      </c>
      <c r="BV559" s="39">
        <v>832</v>
      </c>
      <c r="BW559" s="39">
        <f t="shared" si="48"/>
        <v>2</v>
      </c>
      <c r="BX559" s="39">
        <f>IF(COUNTIF($C$2:C559,C559)=1,1,0)</f>
        <v>1</v>
      </c>
      <c r="BY559" s="39">
        <f t="shared" si="49"/>
        <v>0</v>
      </c>
      <c r="BZ559" s="39" t="b">
        <f t="shared" si="50"/>
        <v>0</v>
      </c>
      <c r="CA559" s="39" t="b">
        <f t="array" ref="CA559">ISNUMBER(SEARCH("Touch Screen",$AI559))</f>
        <v>0</v>
      </c>
      <c r="CB559" s="39" t="b">
        <f t="array" ref="CB559">ISNUMBER(SEARCH("Occupancy Sensor",$AI559))</f>
        <v>0</v>
      </c>
      <c r="CC559" s="39" t="b">
        <f t="array" ref="CC559">ISNUMBER(SEARCH("Full Network Connectivity",$AI559))</f>
        <v>0</v>
      </c>
      <c r="CD559" s="49">
        <f t="shared" si="51"/>
        <v>40.67268</v>
      </c>
      <c r="CE559" s="50">
        <f t="shared" si="53"/>
        <v>2</v>
      </c>
      <c r="CF559" s="39">
        <f t="shared" si="52"/>
        <v>2</v>
      </c>
      <c r="CG559" s="49">
        <f>IF($BW559=1,($Q559*'2. Monitor Criteria'!$C$4)+('2. Monitor Criteria'!$D$4*'1. Data'!$CE559)+'2. Monitor Criteria'!$C$6,IF('1. Data'!$BW559=2,($Q559*'2. Monitor Criteria'!$C$4)+('2. Monitor Criteria'!$D$4*'1. Data'!$CE559)+'2. Monitor Criteria'!$D$6,IF('1. Data'!$BW559=5,($Q559*'2. Monitor Criteria'!$C$4)+('2. Monitor Criteria'!$D$4*'1. Data'!$CE559)+'2. Monitor Criteria'!$F$6,($Q559*'2. Monitor Criteria'!$C$4)+('2. Monitor Criteria'!$D$4*'1. Data'!$CE559)+'2. Monitor Criteria'!$E$6)))</f>
        <v>40.478090000000002</v>
      </c>
      <c r="CH559" s="51">
        <f>CD559-('2. Monitor Criteria'!$D$4*CE559)</f>
        <v>32.692679999999996</v>
      </c>
      <c r="CI559" s="49">
        <f>IF($BY559=0,CH559,IF($BY559=1,CH559-('2. Monitor Criteria'!$B$10*'1. Data'!CG559),CH559-('2. Monitor Criteria'!$C$10*'1. Data'!CG559)))</f>
        <v>32.692679999999996</v>
      </c>
      <c r="CJ559" s="51">
        <f>IF($CA559=TRUE,CI559-(CG559*'2. Monitor Criteria'!$E$10),CI559)</f>
        <v>32.692679999999996</v>
      </c>
      <c r="CK559" s="51">
        <f>IF($BZ559=TRUE,CJ559-('1. Data'!CG559*'2. Monitor Criteria'!$D$10),CJ559)</f>
        <v>32.692679999999996</v>
      </c>
    </row>
    <row r="560" spans="1:89" s="39" customFormat="1" ht="15.75" customHeight="1" x14ac:dyDescent="0.2">
      <c r="A560" s="39">
        <v>833</v>
      </c>
      <c r="B560" s="46" t="s">
        <v>992</v>
      </c>
      <c r="C560" s="46" t="s">
        <v>1010</v>
      </c>
      <c r="D560" s="47">
        <v>42552</v>
      </c>
      <c r="E560" s="46" t="s">
        <v>74</v>
      </c>
      <c r="F560" s="46"/>
      <c r="G560" s="46" t="s">
        <v>1307</v>
      </c>
      <c r="H560" s="46" t="s">
        <v>75</v>
      </c>
      <c r="I560" s="46" t="s">
        <v>88</v>
      </c>
      <c r="J560" s="46"/>
      <c r="K560" s="46" t="s">
        <v>77</v>
      </c>
      <c r="L560" s="46"/>
      <c r="M560" s="48">
        <v>700</v>
      </c>
      <c r="N560" s="48">
        <v>10.6</v>
      </c>
      <c r="O560" s="48">
        <v>18.8</v>
      </c>
      <c r="P560" s="48">
        <v>21.5</v>
      </c>
      <c r="Q560" s="48">
        <v>197.52</v>
      </c>
      <c r="R560" s="48">
        <v>1.78</v>
      </c>
      <c r="S560" s="48">
        <v>1080</v>
      </c>
      <c r="T560" s="48">
        <v>1920</v>
      </c>
      <c r="U560" s="48">
        <v>2.1</v>
      </c>
      <c r="V560" s="48">
        <v>10498</v>
      </c>
      <c r="W560" s="48">
        <v>60</v>
      </c>
      <c r="X560" s="48">
        <v>0.3</v>
      </c>
      <c r="Y560" s="46" t="s">
        <v>83</v>
      </c>
      <c r="Z560" s="46" t="s">
        <v>83</v>
      </c>
      <c r="AA560" s="46"/>
      <c r="AB560" s="46"/>
      <c r="AC560" s="46" t="s">
        <v>81</v>
      </c>
      <c r="AD560" s="46" t="s">
        <v>80</v>
      </c>
      <c r="AE560" s="46" t="s">
        <v>113</v>
      </c>
      <c r="AF560" s="46"/>
      <c r="AG560" s="46" t="s">
        <v>83</v>
      </c>
      <c r="AH560" s="46"/>
      <c r="AI560" s="46" t="s">
        <v>83</v>
      </c>
      <c r="AJ560" s="46" t="s">
        <v>83</v>
      </c>
      <c r="AK560" s="46" t="s">
        <v>94</v>
      </c>
      <c r="AL560" s="46"/>
      <c r="AM560" s="46" t="s">
        <v>83</v>
      </c>
      <c r="AN560" s="46" t="s">
        <v>83</v>
      </c>
      <c r="AO560" s="46" t="s">
        <v>83</v>
      </c>
      <c r="AP560" s="46" t="s">
        <v>91</v>
      </c>
      <c r="AQ560" s="46"/>
      <c r="AR560" s="46" t="s">
        <v>81</v>
      </c>
      <c r="AS560" s="46" t="s">
        <v>86</v>
      </c>
      <c r="AT560" s="46"/>
      <c r="AU560" s="48">
        <v>1</v>
      </c>
      <c r="AV560" s="46" t="s">
        <v>81</v>
      </c>
      <c r="AW560" s="46" t="s">
        <v>81</v>
      </c>
      <c r="AX560" s="48">
        <v>200</v>
      </c>
      <c r="AY560" s="48">
        <v>222</v>
      </c>
      <c r="AZ560" s="48">
        <v>175</v>
      </c>
      <c r="BA560" s="48">
        <v>200.2</v>
      </c>
      <c r="BB560" s="46"/>
      <c r="BC560" s="46"/>
      <c r="BD560" s="48">
        <v>15.4</v>
      </c>
      <c r="BE560" s="46"/>
      <c r="BF560" s="48">
        <v>0.25</v>
      </c>
      <c r="BG560" s="46"/>
      <c r="BH560" s="46"/>
      <c r="BI560" s="48">
        <v>0.18</v>
      </c>
      <c r="BJ560" s="48">
        <v>48.64</v>
      </c>
      <c r="BK560" s="48">
        <v>48.64</v>
      </c>
      <c r="BL560" s="48">
        <v>50.6</v>
      </c>
      <c r="BM560" s="46"/>
      <c r="BN560" s="46"/>
      <c r="BO560" s="48">
        <v>0.23</v>
      </c>
      <c r="BP560" s="48">
        <v>0.31</v>
      </c>
      <c r="BQ560" s="46"/>
      <c r="BR560" s="48">
        <v>15.28</v>
      </c>
      <c r="BS560" s="48">
        <v>48.61</v>
      </c>
      <c r="BT560" s="46"/>
      <c r="BU560" s="48">
        <v>0</v>
      </c>
      <c r="BV560" s="39">
        <v>833</v>
      </c>
      <c r="BW560" s="39">
        <f t="shared" si="48"/>
        <v>2</v>
      </c>
      <c r="BX560" s="39">
        <f>IF(COUNTIF($C$2:C560,C560)=1,1,0)</f>
        <v>1</v>
      </c>
      <c r="BY560" s="39">
        <f t="shared" si="49"/>
        <v>0</v>
      </c>
      <c r="BZ560" s="39" t="b">
        <f t="shared" si="50"/>
        <v>0</v>
      </c>
      <c r="CA560" s="39" t="b">
        <f t="array" ref="CA560">ISNUMBER(SEARCH("Touch Screen",$AI560))</f>
        <v>0</v>
      </c>
      <c r="CB560" s="39" t="b">
        <f t="array" ref="CB560">ISNUMBER(SEARCH("Occupancy Sensor",$AI560))</f>
        <v>0</v>
      </c>
      <c r="CC560" s="39" t="b">
        <f t="array" ref="CC560">ISNUMBER(SEARCH("Full Network Connectivity",$AI560))</f>
        <v>0</v>
      </c>
      <c r="CD560" s="49">
        <f t="shared" si="51"/>
        <v>48.63989999999999</v>
      </c>
      <c r="CE560" s="50">
        <f t="shared" si="53"/>
        <v>2.1</v>
      </c>
      <c r="CF560" s="39">
        <f t="shared" si="52"/>
        <v>2</v>
      </c>
      <c r="CG560" s="49">
        <f>IF($BW560=1,($Q560*'2. Monitor Criteria'!$C$4)+('2. Monitor Criteria'!$D$4*'1. Data'!$CE560)+'2. Monitor Criteria'!$C$6,IF('1. Data'!$BW560=2,($Q560*'2. Monitor Criteria'!$C$4)+('2. Monitor Criteria'!$D$4*'1. Data'!$CE560)+'2. Monitor Criteria'!$D$6,IF('1. Data'!$BW560=5,($Q560*'2. Monitor Criteria'!$C$4)+('2. Monitor Criteria'!$D$4*'1. Data'!$CE560)+'2. Monitor Criteria'!$F$6,($Q560*'2. Monitor Criteria'!$C$4)+('2. Monitor Criteria'!$D$4*'1. Data'!$CE560)+'2. Monitor Criteria'!$E$6)))</f>
        <v>42.683959999999999</v>
      </c>
      <c r="CH560" s="51">
        <f>CD560-('2. Monitor Criteria'!$D$4*CE560)</f>
        <v>40.260899999999992</v>
      </c>
      <c r="CI560" s="49">
        <f>IF($BY560=0,CH560,IF($BY560=1,CH560-('2. Monitor Criteria'!$B$10*'1. Data'!CG560),CH560-('2. Monitor Criteria'!$C$10*'1. Data'!CG560)))</f>
        <v>40.260899999999992</v>
      </c>
      <c r="CJ560" s="51">
        <f>IF($CA560=TRUE,CI560-(CG560*'2. Monitor Criteria'!$E$10),CI560)</f>
        <v>40.260899999999992</v>
      </c>
      <c r="CK560" s="51">
        <f>IF($BZ560=TRUE,CJ560-('1. Data'!CG560*'2. Monitor Criteria'!$D$10),CJ560)</f>
        <v>40.260899999999992</v>
      </c>
    </row>
    <row r="561" spans="1:89" s="39" customFormat="1" ht="15.75" customHeight="1" x14ac:dyDescent="0.2">
      <c r="A561" s="39">
        <v>834</v>
      </c>
      <c r="B561" s="46" t="s">
        <v>992</v>
      </c>
      <c r="C561" s="46" t="s">
        <v>1011</v>
      </c>
      <c r="D561" s="47">
        <v>42552</v>
      </c>
      <c r="E561" s="46" t="s">
        <v>74</v>
      </c>
      <c r="F561" s="46" t="s">
        <v>110</v>
      </c>
      <c r="G561" s="46" t="s">
        <v>1307</v>
      </c>
      <c r="H561" s="46" t="s">
        <v>75</v>
      </c>
      <c r="I561" s="46" t="s">
        <v>88</v>
      </c>
      <c r="J561" s="46"/>
      <c r="K561" s="46" t="s">
        <v>77</v>
      </c>
      <c r="L561" s="46"/>
      <c r="M561" s="48">
        <v>700</v>
      </c>
      <c r="N561" s="48">
        <v>10.6</v>
      </c>
      <c r="O561" s="48">
        <v>18.8</v>
      </c>
      <c r="P561" s="48">
        <v>21.5</v>
      </c>
      <c r="Q561" s="48">
        <v>197.52</v>
      </c>
      <c r="R561" s="48">
        <v>1.78</v>
      </c>
      <c r="S561" s="48">
        <v>1080</v>
      </c>
      <c r="T561" s="48">
        <v>1920</v>
      </c>
      <c r="U561" s="48">
        <v>2.1</v>
      </c>
      <c r="V561" s="48">
        <v>10498</v>
      </c>
      <c r="W561" s="48">
        <v>60</v>
      </c>
      <c r="X561" s="48">
        <v>0.3</v>
      </c>
      <c r="Y561" s="46" t="s">
        <v>83</v>
      </c>
      <c r="Z561" s="46" t="s">
        <v>83</v>
      </c>
      <c r="AA561" s="46"/>
      <c r="AB561" s="46"/>
      <c r="AC561" s="46" t="s">
        <v>81</v>
      </c>
      <c r="AD561" s="46" t="s">
        <v>80</v>
      </c>
      <c r="AE561" s="46" t="s">
        <v>113</v>
      </c>
      <c r="AF561" s="46"/>
      <c r="AG561" s="46" t="s">
        <v>83</v>
      </c>
      <c r="AH561" s="46"/>
      <c r="AI561" s="46" t="s">
        <v>83</v>
      </c>
      <c r="AJ561" s="46" t="s">
        <v>83</v>
      </c>
      <c r="AK561" s="46" t="s">
        <v>94</v>
      </c>
      <c r="AL561" s="46"/>
      <c r="AM561" s="46" t="s">
        <v>83</v>
      </c>
      <c r="AN561" s="46" t="s">
        <v>83</v>
      </c>
      <c r="AO561" s="46" t="s">
        <v>83</v>
      </c>
      <c r="AP561" s="46" t="s">
        <v>91</v>
      </c>
      <c r="AQ561" s="46"/>
      <c r="AR561" s="46" t="s">
        <v>81</v>
      </c>
      <c r="AS561" s="46" t="s">
        <v>86</v>
      </c>
      <c r="AT561" s="46"/>
      <c r="AU561" s="48">
        <v>1</v>
      </c>
      <c r="AV561" s="46" t="s">
        <v>81</v>
      </c>
      <c r="AW561" s="46" t="s">
        <v>81</v>
      </c>
      <c r="AX561" s="48">
        <v>300</v>
      </c>
      <c r="AY561" s="48">
        <v>292</v>
      </c>
      <c r="AZ561" s="48">
        <v>270</v>
      </c>
      <c r="BA561" s="48">
        <v>200.2</v>
      </c>
      <c r="BB561" s="46"/>
      <c r="BC561" s="46"/>
      <c r="BD561" s="48">
        <v>14.68</v>
      </c>
      <c r="BE561" s="46"/>
      <c r="BF561" s="48">
        <v>0.39</v>
      </c>
      <c r="BG561" s="46"/>
      <c r="BH561" s="46"/>
      <c r="BI561" s="48">
        <v>0.17</v>
      </c>
      <c r="BJ561" s="48">
        <v>47.23</v>
      </c>
      <c r="BK561" s="48">
        <v>47.23</v>
      </c>
      <c r="BL561" s="48">
        <v>50.59</v>
      </c>
      <c r="BM561" s="46"/>
      <c r="BN561" s="46"/>
      <c r="BO561" s="48">
        <v>0.21</v>
      </c>
      <c r="BP561" s="48">
        <v>0.44</v>
      </c>
      <c r="BQ561" s="46"/>
      <c r="BR561" s="48">
        <v>14.76</v>
      </c>
      <c r="BS561" s="48">
        <v>47.76</v>
      </c>
      <c r="BT561" s="46"/>
      <c r="BU561" s="48">
        <v>0</v>
      </c>
      <c r="BV561" s="39">
        <v>834</v>
      </c>
      <c r="BW561" s="39">
        <f t="shared" si="48"/>
        <v>2</v>
      </c>
      <c r="BX561" s="39">
        <f>IF(COUNTIF($C$2:C561,C561)=1,1,0)</f>
        <v>1</v>
      </c>
      <c r="BY561" s="39">
        <f t="shared" si="49"/>
        <v>0</v>
      </c>
      <c r="BZ561" s="39" t="b">
        <f t="shared" si="50"/>
        <v>0</v>
      </c>
      <c r="CA561" s="39" t="b">
        <f t="array" ref="CA561">ISNUMBER(SEARCH("Touch Screen",$AI561))</f>
        <v>0</v>
      </c>
      <c r="CB561" s="39" t="b">
        <f t="array" ref="CB561">ISNUMBER(SEARCH("Occupancy Sensor",$AI561))</f>
        <v>0</v>
      </c>
      <c r="CC561" s="39" t="b">
        <f t="array" ref="CC561">ISNUMBER(SEARCH("Full Network Connectivity",$AI561))</f>
        <v>0</v>
      </c>
      <c r="CD561" s="49">
        <f t="shared" si="51"/>
        <v>47.22954</v>
      </c>
      <c r="CE561" s="50">
        <f t="shared" si="53"/>
        <v>2.1</v>
      </c>
      <c r="CF561" s="39">
        <f t="shared" si="52"/>
        <v>2</v>
      </c>
      <c r="CG561" s="49">
        <f>IF($BW561=1,($Q561*'2. Monitor Criteria'!$C$4)+('2. Monitor Criteria'!$D$4*'1. Data'!$CE561)+'2. Monitor Criteria'!$C$6,IF('1. Data'!$BW561=2,($Q561*'2. Monitor Criteria'!$C$4)+('2. Monitor Criteria'!$D$4*'1. Data'!$CE561)+'2. Monitor Criteria'!$D$6,IF('1. Data'!$BW561=5,($Q561*'2. Monitor Criteria'!$C$4)+('2. Monitor Criteria'!$D$4*'1. Data'!$CE561)+'2. Monitor Criteria'!$F$6,($Q561*'2. Monitor Criteria'!$C$4)+('2. Monitor Criteria'!$D$4*'1. Data'!$CE561)+'2. Monitor Criteria'!$E$6)))</f>
        <v>42.683959999999999</v>
      </c>
      <c r="CH561" s="51">
        <f>CD561-('2. Monitor Criteria'!$D$4*CE561)</f>
        <v>38.850539999999995</v>
      </c>
      <c r="CI561" s="49">
        <f>IF($BY561=0,CH561,IF($BY561=1,CH561-('2. Monitor Criteria'!$B$10*'1. Data'!CG561),CH561-('2. Monitor Criteria'!$C$10*'1. Data'!CG561)))</f>
        <v>38.850539999999995</v>
      </c>
      <c r="CJ561" s="51">
        <f>IF($CA561=TRUE,CI561-(CG561*'2. Monitor Criteria'!$E$10),CI561)</f>
        <v>38.850539999999995</v>
      </c>
      <c r="CK561" s="51">
        <f>IF($BZ561=TRUE,CJ561-('1. Data'!CG561*'2. Monitor Criteria'!$D$10),CJ561)</f>
        <v>38.850539999999995</v>
      </c>
    </row>
    <row r="562" spans="1:89" s="39" customFormat="1" ht="15.75" customHeight="1" x14ac:dyDescent="0.2">
      <c r="A562" s="39">
        <v>835</v>
      </c>
      <c r="B562" s="46" t="s">
        <v>992</v>
      </c>
      <c r="C562" s="46" t="s">
        <v>1012</v>
      </c>
      <c r="D562" s="47">
        <v>41414</v>
      </c>
      <c r="E562" s="46" t="s">
        <v>74</v>
      </c>
      <c r="F562" s="46" t="s">
        <v>110</v>
      </c>
      <c r="G562" s="46" t="s">
        <v>1307</v>
      </c>
      <c r="H562" s="46" t="s">
        <v>75</v>
      </c>
      <c r="I562" s="46" t="s">
        <v>88</v>
      </c>
      <c r="J562" s="46"/>
      <c r="K562" s="46" t="s">
        <v>77</v>
      </c>
      <c r="L562" s="46"/>
      <c r="M562" s="48">
        <v>1000</v>
      </c>
      <c r="N562" s="48">
        <v>10.5</v>
      </c>
      <c r="O562" s="48">
        <v>18.7</v>
      </c>
      <c r="P562" s="48">
        <v>21.5</v>
      </c>
      <c r="Q562" s="48">
        <v>197.52</v>
      </c>
      <c r="R562" s="48">
        <v>1.78</v>
      </c>
      <c r="S562" s="48">
        <v>1080</v>
      </c>
      <c r="T562" s="48">
        <v>1920</v>
      </c>
      <c r="U562" s="48">
        <v>2.1</v>
      </c>
      <c r="V562" s="48">
        <v>10498</v>
      </c>
      <c r="W562" s="48">
        <v>60</v>
      </c>
      <c r="X562" s="48">
        <v>0.3</v>
      </c>
      <c r="Y562" s="46" t="s">
        <v>78</v>
      </c>
      <c r="Z562" s="46" t="s">
        <v>83</v>
      </c>
      <c r="AA562" s="46"/>
      <c r="AB562" s="46"/>
      <c r="AC562" s="46" t="s">
        <v>81</v>
      </c>
      <c r="AD562" s="46" t="s">
        <v>80</v>
      </c>
      <c r="AE562" s="46" t="s">
        <v>154</v>
      </c>
      <c r="AF562" s="46"/>
      <c r="AG562" s="46" t="s">
        <v>83</v>
      </c>
      <c r="AH562" s="46"/>
      <c r="AI562" s="46" t="s">
        <v>83</v>
      </c>
      <c r="AJ562" s="46" t="s">
        <v>83</v>
      </c>
      <c r="AK562" s="46" t="s">
        <v>90</v>
      </c>
      <c r="AL562" s="46"/>
      <c r="AM562" s="46" t="s">
        <v>83</v>
      </c>
      <c r="AN562" s="46" t="s">
        <v>83</v>
      </c>
      <c r="AO562" s="46" t="s">
        <v>83</v>
      </c>
      <c r="AP562" s="46" t="s">
        <v>91</v>
      </c>
      <c r="AQ562" s="46"/>
      <c r="AR562" s="46" t="s">
        <v>81</v>
      </c>
      <c r="AS562" s="46" t="s">
        <v>86</v>
      </c>
      <c r="AT562" s="46"/>
      <c r="AU562" s="48">
        <v>1</v>
      </c>
      <c r="AV562" s="46" t="s">
        <v>81</v>
      </c>
      <c r="AW562" s="46" t="s">
        <v>81</v>
      </c>
      <c r="AX562" s="48">
        <v>250</v>
      </c>
      <c r="AY562" s="48">
        <v>236.2</v>
      </c>
      <c r="AZ562" s="48">
        <v>236</v>
      </c>
      <c r="BA562" s="48">
        <v>200.7</v>
      </c>
      <c r="BB562" s="46"/>
      <c r="BC562" s="46"/>
      <c r="BD562" s="48">
        <v>15.22</v>
      </c>
      <c r="BE562" s="46"/>
      <c r="BF562" s="48">
        <v>0.37</v>
      </c>
      <c r="BG562" s="46"/>
      <c r="BH562" s="46"/>
      <c r="BI562" s="48">
        <v>0.27</v>
      </c>
      <c r="BJ562" s="48">
        <v>48.77</v>
      </c>
      <c r="BK562" s="48">
        <v>48.77</v>
      </c>
      <c r="BL562" s="48">
        <v>50.59</v>
      </c>
      <c r="BM562" s="46"/>
      <c r="BN562" s="46"/>
      <c r="BO562" s="48">
        <v>0.28999999999999998</v>
      </c>
      <c r="BP562" s="48">
        <v>0.38</v>
      </c>
      <c r="BQ562" s="46"/>
      <c r="BR562" s="48">
        <v>15.24</v>
      </c>
      <c r="BS562" s="48">
        <v>48.89</v>
      </c>
      <c r="BT562" s="46"/>
      <c r="BU562" s="48">
        <v>0</v>
      </c>
      <c r="BV562" s="39">
        <v>835</v>
      </c>
      <c r="BW562" s="39">
        <f t="shared" si="48"/>
        <v>2</v>
      </c>
      <c r="BX562" s="39">
        <f>IF(COUNTIF($C$2:C562,C562)=1,1,0)</f>
        <v>1</v>
      </c>
      <c r="BY562" s="39">
        <f t="shared" si="49"/>
        <v>0</v>
      </c>
      <c r="BZ562" s="39" t="b">
        <f t="shared" si="50"/>
        <v>0</v>
      </c>
      <c r="CA562" s="39" t="b">
        <f t="array" ref="CA562">ISNUMBER(SEARCH("Touch Screen",$AI562))</f>
        <v>0</v>
      </c>
      <c r="CB562" s="39" t="b">
        <f t="array" ref="CB562">ISNUMBER(SEARCH("Occupancy Sensor",$AI562))</f>
        <v>0</v>
      </c>
      <c r="CC562" s="39" t="b">
        <f t="array" ref="CC562">ISNUMBER(SEARCH("Full Network Connectivity",$AI562))</f>
        <v>0</v>
      </c>
      <c r="CD562" s="49">
        <f t="shared" si="51"/>
        <v>48.771299999999997</v>
      </c>
      <c r="CE562" s="50">
        <f t="shared" si="53"/>
        <v>2.1</v>
      </c>
      <c r="CF562" s="39">
        <f t="shared" si="52"/>
        <v>2</v>
      </c>
      <c r="CG562" s="49">
        <f>IF($BW562=1,($Q562*'2. Monitor Criteria'!$C$4)+('2. Monitor Criteria'!$D$4*'1. Data'!$CE562)+'2. Monitor Criteria'!$C$6,IF('1. Data'!$BW562=2,($Q562*'2. Monitor Criteria'!$C$4)+('2. Monitor Criteria'!$D$4*'1. Data'!$CE562)+'2. Monitor Criteria'!$D$6,IF('1. Data'!$BW562=5,($Q562*'2. Monitor Criteria'!$C$4)+('2. Monitor Criteria'!$D$4*'1. Data'!$CE562)+'2. Monitor Criteria'!$F$6,($Q562*'2. Monitor Criteria'!$C$4)+('2. Monitor Criteria'!$D$4*'1. Data'!$CE562)+'2. Monitor Criteria'!$E$6)))</f>
        <v>42.683959999999999</v>
      </c>
      <c r="CH562" s="51">
        <f>CD562-('2. Monitor Criteria'!$D$4*CE562)</f>
        <v>40.392299999999992</v>
      </c>
      <c r="CI562" s="49">
        <f>IF($BY562=0,CH562,IF($BY562=1,CH562-('2. Monitor Criteria'!$B$10*'1. Data'!CG562),CH562-('2. Monitor Criteria'!$C$10*'1. Data'!CG562)))</f>
        <v>40.392299999999992</v>
      </c>
      <c r="CJ562" s="51">
        <f>IF($CA562=TRUE,CI562-(CG562*'2. Monitor Criteria'!$E$10),CI562)</f>
        <v>40.392299999999992</v>
      </c>
      <c r="CK562" s="51">
        <f>IF($BZ562=TRUE,CJ562-('1. Data'!CG562*'2. Monitor Criteria'!$D$10),CJ562)</f>
        <v>40.392299999999992</v>
      </c>
    </row>
    <row r="563" spans="1:89" s="39" customFormat="1" ht="15.75" customHeight="1" x14ac:dyDescent="0.2">
      <c r="A563" s="39">
        <v>836</v>
      </c>
      <c r="B563" s="46" t="s">
        <v>992</v>
      </c>
      <c r="C563" s="46" t="s">
        <v>1013</v>
      </c>
      <c r="D563" s="47">
        <v>41271</v>
      </c>
      <c r="E563" s="46" t="s">
        <v>74</v>
      </c>
      <c r="F563" s="46" t="s">
        <v>103</v>
      </c>
      <c r="G563" s="46" t="s">
        <v>1307</v>
      </c>
      <c r="H563" s="46" t="s">
        <v>75</v>
      </c>
      <c r="I563" s="46" t="s">
        <v>85</v>
      </c>
      <c r="J563" s="46" t="s">
        <v>119</v>
      </c>
      <c r="K563" s="46" t="s">
        <v>77</v>
      </c>
      <c r="L563" s="46" t="s">
        <v>103</v>
      </c>
      <c r="M563" s="48">
        <v>1000</v>
      </c>
      <c r="N563" s="48">
        <v>10.6</v>
      </c>
      <c r="O563" s="48">
        <v>18.8</v>
      </c>
      <c r="P563" s="48">
        <v>21.5</v>
      </c>
      <c r="Q563" s="48">
        <v>196.6</v>
      </c>
      <c r="R563" s="48">
        <v>1.78</v>
      </c>
      <c r="S563" s="48">
        <v>1080</v>
      </c>
      <c r="T563" s="48">
        <v>1920</v>
      </c>
      <c r="U563" s="48">
        <v>2.1</v>
      </c>
      <c r="V563" s="48">
        <v>10499</v>
      </c>
      <c r="W563" s="48">
        <v>60</v>
      </c>
      <c r="X563" s="48">
        <v>33.4</v>
      </c>
      <c r="Y563" s="46" t="s">
        <v>114</v>
      </c>
      <c r="Z563" s="46" t="s">
        <v>83</v>
      </c>
      <c r="AA563" s="46"/>
      <c r="AB563" s="46"/>
      <c r="AC563" s="46" t="s">
        <v>81</v>
      </c>
      <c r="AD563" s="46" t="s">
        <v>80</v>
      </c>
      <c r="AE563" s="46" t="s">
        <v>208</v>
      </c>
      <c r="AF563" s="46" t="s">
        <v>103</v>
      </c>
      <c r="AG563" s="46" t="s">
        <v>83</v>
      </c>
      <c r="AH563" s="46" t="s">
        <v>103</v>
      </c>
      <c r="AI563" s="46" t="s">
        <v>83</v>
      </c>
      <c r="AJ563" s="46" t="s">
        <v>83</v>
      </c>
      <c r="AK563" s="46" t="s">
        <v>84</v>
      </c>
      <c r="AL563" s="46" t="s">
        <v>103</v>
      </c>
      <c r="AM563" s="46" t="s">
        <v>83</v>
      </c>
      <c r="AN563" s="46" t="s">
        <v>83</v>
      </c>
      <c r="AO563" s="46" t="s">
        <v>83</v>
      </c>
      <c r="AP563" s="46" t="s">
        <v>91</v>
      </c>
      <c r="AQ563" s="46" t="s">
        <v>103</v>
      </c>
      <c r="AR563" s="46" t="s">
        <v>81</v>
      </c>
      <c r="AS563" s="46" t="s">
        <v>86</v>
      </c>
      <c r="AT563" s="46" t="s">
        <v>103</v>
      </c>
      <c r="AU563" s="48">
        <v>4</v>
      </c>
      <c r="AV563" s="46" t="s">
        <v>81</v>
      </c>
      <c r="AW563" s="46" t="s">
        <v>80</v>
      </c>
      <c r="AX563" s="48">
        <v>250</v>
      </c>
      <c r="AY563" s="48">
        <v>278</v>
      </c>
      <c r="AZ563" s="48">
        <v>250</v>
      </c>
      <c r="BA563" s="48">
        <v>200</v>
      </c>
      <c r="BB563" s="46"/>
      <c r="BC563" s="46"/>
      <c r="BD563" s="48">
        <v>15.32</v>
      </c>
      <c r="BE563" s="46"/>
      <c r="BF563" s="48">
        <v>0.23</v>
      </c>
      <c r="BG563" s="48">
        <v>0.23</v>
      </c>
      <c r="BH563" s="46"/>
      <c r="BI563" s="48">
        <v>0.16</v>
      </c>
      <c r="BJ563" s="48">
        <v>48.27</v>
      </c>
      <c r="BK563" s="48">
        <v>48.27</v>
      </c>
      <c r="BL563" s="48">
        <v>50.6</v>
      </c>
      <c r="BM563" s="46"/>
      <c r="BN563" s="46"/>
      <c r="BO563" s="48">
        <v>0.17</v>
      </c>
      <c r="BP563" s="48">
        <v>0.24</v>
      </c>
      <c r="BQ563" s="48">
        <v>0.24</v>
      </c>
      <c r="BR563" s="48">
        <v>15.48</v>
      </c>
      <c r="BS563" s="48">
        <v>48.84</v>
      </c>
      <c r="BT563" s="46"/>
      <c r="BU563" s="48">
        <v>0</v>
      </c>
      <c r="BV563" s="39">
        <v>836</v>
      </c>
      <c r="BW563" s="39">
        <f t="shared" si="48"/>
        <v>2</v>
      </c>
      <c r="BX563" s="39">
        <f>IF(COUNTIF($C$2:C563,C563)=1,1,0)</f>
        <v>1</v>
      </c>
      <c r="BY563" s="39">
        <f t="shared" si="49"/>
        <v>0</v>
      </c>
      <c r="BZ563" s="39" t="b">
        <f t="shared" si="50"/>
        <v>0</v>
      </c>
      <c r="CA563" s="39" t="b">
        <f t="array" ref="CA563">ISNUMBER(SEARCH("Touch Screen",$AI563))</f>
        <v>0</v>
      </c>
      <c r="CB563" s="39" t="b">
        <f t="array" ref="CB563">ISNUMBER(SEARCH("Occupancy Sensor",$AI563))</f>
        <v>0</v>
      </c>
      <c r="CC563" s="39" t="b">
        <f t="array" ref="CC563">ISNUMBER(SEARCH("Full Network Connectivity",$AI563))</f>
        <v>0</v>
      </c>
      <c r="CD563" s="49">
        <f t="shared" si="51"/>
        <v>48.280739999999994</v>
      </c>
      <c r="CE563" s="50">
        <f t="shared" si="53"/>
        <v>2.1</v>
      </c>
      <c r="CF563" s="39">
        <f t="shared" si="52"/>
        <v>2</v>
      </c>
      <c r="CG563" s="49">
        <f>IF($BW563=1,($Q563*'2. Monitor Criteria'!$C$4)+('2. Monitor Criteria'!$D$4*'1. Data'!$CE563)+'2. Monitor Criteria'!$C$6,IF('1. Data'!$BW563=2,($Q563*'2. Monitor Criteria'!$C$4)+('2. Monitor Criteria'!$D$4*'1. Data'!$CE563)+'2. Monitor Criteria'!$D$6,IF('1. Data'!$BW563=5,($Q563*'2. Monitor Criteria'!$C$4)+('2. Monitor Criteria'!$D$4*'1. Data'!$CE563)+'2. Monitor Criteria'!$F$6,($Q563*'2. Monitor Criteria'!$C$4)+('2. Monitor Criteria'!$D$4*'1. Data'!$CE563)+'2. Monitor Criteria'!$E$6)))</f>
        <v>42.570799999999998</v>
      </c>
      <c r="CH563" s="51">
        <f>CD563-('2. Monitor Criteria'!$D$4*CE563)</f>
        <v>39.90173999999999</v>
      </c>
      <c r="CI563" s="49">
        <f>IF($BY563=0,CH563,IF($BY563=1,CH563-('2. Monitor Criteria'!$B$10*'1. Data'!CG563),CH563-('2. Monitor Criteria'!$C$10*'1. Data'!CG563)))</f>
        <v>39.90173999999999</v>
      </c>
      <c r="CJ563" s="51">
        <f>IF($CA563=TRUE,CI563-(CG563*'2. Monitor Criteria'!$E$10),CI563)</f>
        <v>39.90173999999999</v>
      </c>
      <c r="CK563" s="51">
        <f>IF($BZ563=TRUE,CJ563-('1. Data'!CG563*'2. Monitor Criteria'!$D$10),CJ563)</f>
        <v>39.90173999999999</v>
      </c>
    </row>
    <row r="564" spans="1:89" s="39" customFormat="1" ht="15.75" customHeight="1" x14ac:dyDescent="0.2">
      <c r="A564" s="39">
        <v>837</v>
      </c>
      <c r="B564" s="46" t="s">
        <v>992</v>
      </c>
      <c r="C564" s="46" t="s">
        <v>1014</v>
      </c>
      <c r="D564" s="47">
        <v>41333</v>
      </c>
      <c r="E564" s="46" t="s">
        <v>74</v>
      </c>
      <c r="F564" s="46" t="s">
        <v>103</v>
      </c>
      <c r="G564" s="46" t="s">
        <v>1307</v>
      </c>
      <c r="H564" s="46" t="s">
        <v>75</v>
      </c>
      <c r="I564" s="46" t="s">
        <v>85</v>
      </c>
      <c r="J564" s="46" t="s">
        <v>119</v>
      </c>
      <c r="K564" s="46" t="s">
        <v>77</v>
      </c>
      <c r="L564" s="46" t="s">
        <v>103</v>
      </c>
      <c r="M564" s="48">
        <v>1000</v>
      </c>
      <c r="N564" s="48">
        <v>10.6</v>
      </c>
      <c r="O564" s="48">
        <v>18.8</v>
      </c>
      <c r="P564" s="48">
        <v>21.5</v>
      </c>
      <c r="Q564" s="48">
        <v>199.28</v>
      </c>
      <c r="R564" s="48">
        <v>1.78</v>
      </c>
      <c r="S564" s="48">
        <v>1080</v>
      </c>
      <c r="T564" s="48">
        <v>1920</v>
      </c>
      <c r="U564" s="48">
        <v>2.1</v>
      </c>
      <c r="V564" s="48">
        <v>10405</v>
      </c>
      <c r="W564" s="48">
        <v>60</v>
      </c>
      <c r="X564" s="48">
        <v>33.200000000000003</v>
      </c>
      <c r="Y564" s="46" t="s">
        <v>114</v>
      </c>
      <c r="Z564" s="46" t="s">
        <v>83</v>
      </c>
      <c r="AA564" s="46"/>
      <c r="AB564" s="46"/>
      <c r="AC564" s="46" t="s">
        <v>81</v>
      </c>
      <c r="AD564" s="46" t="s">
        <v>80</v>
      </c>
      <c r="AE564" s="46" t="s">
        <v>93</v>
      </c>
      <c r="AF564" s="46" t="s">
        <v>103</v>
      </c>
      <c r="AG564" s="46" t="s">
        <v>83</v>
      </c>
      <c r="AH564" s="46" t="s">
        <v>103</v>
      </c>
      <c r="AI564" s="46" t="s">
        <v>83</v>
      </c>
      <c r="AJ564" s="46" t="s">
        <v>83</v>
      </c>
      <c r="AK564" s="46" t="s">
        <v>94</v>
      </c>
      <c r="AL564" s="46" t="s">
        <v>103</v>
      </c>
      <c r="AM564" s="46" t="s">
        <v>83</v>
      </c>
      <c r="AN564" s="46" t="s">
        <v>83</v>
      </c>
      <c r="AO564" s="46" t="s">
        <v>83</v>
      </c>
      <c r="AP564" s="46" t="s">
        <v>91</v>
      </c>
      <c r="AQ564" s="46" t="s">
        <v>103</v>
      </c>
      <c r="AR564" s="46" t="s">
        <v>81</v>
      </c>
      <c r="AS564" s="46" t="s">
        <v>86</v>
      </c>
      <c r="AT564" s="46" t="s">
        <v>103</v>
      </c>
      <c r="AU564" s="48">
        <v>0</v>
      </c>
      <c r="AV564" s="46" t="s">
        <v>81</v>
      </c>
      <c r="AW564" s="46" t="s">
        <v>80</v>
      </c>
      <c r="AX564" s="48">
        <v>250</v>
      </c>
      <c r="AY564" s="48">
        <v>203.2</v>
      </c>
      <c r="AZ564" s="48">
        <v>151.69999999999999</v>
      </c>
      <c r="BA564" s="48">
        <v>200</v>
      </c>
      <c r="BB564" s="46"/>
      <c r="BC564" s="46"/>
      <c r="BD564" s="48">
        <v>15.47</v>
      </c>
      <c r="BE564" s="46"/>
      <c r="BF564" s="48">
        <v>0.26</v>
      </c>
      <c r="BG564" s="46"/>
      <c r="BH564" s="46"/>
      <c r="BI564" s="48">
        <v>0.21</v>
      </c>
      <c r="BJ564" s="48">
        <v>48.91</v>
      </c>
      <c r="BK564" s="48">
        <v>48.91</v>
      </c>
      <c r="BL564" s="48">
        <v>50.6</v>
      </c>
      <c r="BM564" s="46"/>
      <c r="BN564" s="46"/>
      <c r="BO564" s="48">
        <v>0.25</v>
      </c>
      <c r="BP564" s="48">
        <v>0.28000000000000003</v>
      </c>
      <c r="BQ564" s="46"/>
      <c r="BR564" s="48">
        <v>15.03</v>
      </c>
      <c r="BS564" s="48">
        <v>47.68</v>
      </c>
      <c r="BT564" s="46"/>
      <c r="BU564" s="48">
        <v>0</v>
      </c>
      <c r="BV564" s="39">
        <v>837</v>
      </c>
      <c r="BW564" s="39">
        <f t="shared" si="48"/>
        <v>2</v>
      </c>
      <c r="BX564" s="39">
        <f>IF(COUNTIF($C$2:C564,C564)=1,1,0)</f>
        <v>1</v>
      </c>
      <c r="BY564" s="39">
        <f t="shared" si="49"/>
        <v>0</v>
      </c>
      <c r="BZ564" s="39" t="b">
        <f t="shared" si="50"/>
        <v>0</v>
      </c>
      <c r="CA564" s="39" t="b">
        <f t="array" ref="CA564">ISNUMBER(SEARCH("Touch Screen",$AI564))</f>
        <v>0</v>
      </c>
      <c r="CB564" s="39" t="b">
        <f t="array" ref="CB564">ISNUMBER(SEARCH("Occupancy Sensor",$AI564))</f>
        <v>0</v>
      </c>
      <c r="CC564" s="39" t="b">
        <f t="array" ref="CC564">ISNUMBER(SEARCH("Full Network Connectivity",$AI564))</f>
        <v>0</v>
      </c>
      <c r="CD564" s="49">
        <f t="shared" si="51"/>
        <v>48.911459999999998</v>
      </c>
      <c r="CE564" s="50">
        <f t="shared" si="53"/>
        <v>2.1</v>
      </c>
      <c r="CF564" s="39">
        <f t="shared" si="52"/>
        <v>2</v>
      </c>
      <c r="CG564" s="49">
        <f>IF($BW564=1,($Q564*'2. Monitor Criteria'!$C$4)+('2. Monitor Criteria'!$D$4*'1. Data'!$CE564)+'2. Monitor Criteria'!$C$6,IF('1. Data'!$BW564=2,($Q564*'2. Monitor Criteria'!$C$4)+('2. Monitor Criteria'!$D$4*'1. Data'!$CE564)+'2. Monitor Criteria'!$D$6,IF('1. Data'!$BW564=5,($Q564*'2. Monitor Criteria'!$C$4)+('2. Monitor Criteria'!$D$4*'1. Data'!$CE564)+'2. Monitor Criteria'!$F$6,($Q564*'2. Monitor Criteria'!$C$4)+('2. Monitor Criteria'!$D$4*'1. Data'!$CE564)+'2. Monitor Criteria'!$E$6)))</f>
        <v>42.900439999999996</v>
      </c>
      <c r="CH564" s="51">
        <f>CD564-('2. Monitor Criteria'!$D$4*CE564)</f>
        <v>40.53246</v>
      </c>
      <c r="CI564" s="49">
        <f>IF($BY564=0,CH564,IF($BY564=1,CH564-('2. Monitor Criteria'!$B$10*'1. Data'!CG564),CH564-('2. Monitor Criteria'!$C$10*'1. Data'!CG564)))</f>
        <v>40.53246</v>
      </c>
      <c r="CJ564" s="51">
        <f>IF($CA564=TRUE,CI564-(CG564*'2. Monitor Criteria'!$E$10),CI564)</f>
        <v>40.53246</v>
      </c>
      <c r="CK564" s="51">
        <f>IF($BZ564=TRUE,CJ564-('1. Data'!CG564*'2. Monitor Criteria'!$D$10),CJ564)</f>
        <v>40.53246</v>
      </c>
    </row>
    <row r="565" spans="1:89" s="39" customFormat="1" ht="15.75" customHeight="1" x14ac:dyDescent="0.2">
      <c r="A565" s="39">
        <v>838</v>
      </c>
      <c r="B565" s="46" t="s">
        <v>992</v>
      </c>
      <c r="C565" s="46" t="s">
        <v>1014</v>
      </c>
      <c r="D565" s="47">
        <v>41414</v>
      </c>
      <c r="E565" s="46" t="s">
        <v>74</v>
      </c>
      <c r="F565" s="46"/>
      <c r="G565" s="46" t="s">
        <v>1307</v>
      </c>
      <c r="H565" s="46" t="s">
        <v>75</v>
      </c>
      <c r="I565" s="46" t="s">
        <v>88</v>
      </c>
      <c r="J565" s="46"/>
      <c r="K565" s="46" t="s">
        <v>77</v>
      </c>
      <c r="L565" s="46"/>
      <c r="M565" s="48">
        <v>700</v>
      </c>
      <c r="N565" s="48">
        <v>10.6</v>
      </c>
      <c r="O565" s="48">
        <v>18.8</v>
      </c>
      <c r="P565" s="48">
        <v>21.5</v>
      </c>
      <c r="Q565" s="48">
        <v>197.52</v>
      </c>
      <c r="R565" s="48">
        <v>1.78</v>
      </c>
      <c r="S565" s="48">
        <v>1080</v>
      </c>
      <c r="T565" s="48">
        <v>1920</v>
      </c>
      <c r="U565" s="48">
        <v>2.1</v>
      </c>
      <c r="V565" s="48">
        <v>10498</v>
      </c>
      <c r="W565" s="48">
        <v>60</v>
      </c>
      <c r="X565" s="48">
        <v>0.3</v>
      </c>
      <c r="Y565" s="46" t="s">
        <v>83</v>
      </c>
      <c r="Z565" s="46" t="s">
        <v>83</v>
      </c>
      <c r="AA565" s="46"/>
      <c r="AB565" s="46"/>
      <c r="AC565" s="46" t="s">
        <v>81</v>
      </c>
      <c r="AD565" s="46" t="s">
        <v>80</v>
      </c>
      <c r="AE565" s="46" t="s">
        <v>154</v>
      </c>
      <c r="AF565" s="46"/>
      <c r="AG565" s="46" t="s">
        <v>83</v>
      </c>
      <c r="AH565" s="46"/>
      <c r="AI565" s="46" t="s">
        <v>83</v>
      </c>
      <c r="AJ565" s="46" t="s">
        <v>83</v>
      </c>
      <c r="AK565" s="46" t="s">
        <v>90</v>
      </c>
      <c r="AL565" s="46"/>
      <c r="AM565" s="46" t="s">
        <v>83</v>
      </c>
      <c r="AN565" s="46" t="s">
        <v>83</v>
      </c>
      <c r="AO565" s="46" t="s">
        <v>83</v>
      </c>
      <c r="AP565" s="46" t="s">
        <v>91</v>
      </c>
      <c r="AQ565" s="46"/>
      <c r="AR565" s="46" t="s">
        <v>81</v>
      </c>
      <c r="AS565" s="46" t="s">
        <v>86</v>
      </c>
      <c r="AT565" s="46"/>
      <c r="AU565" s="48">
        <v>5</v>
      </c>
      <c r="AV565" s="46" t="s">
        <v>81</v>
      </c>
      <c r="AW565" s="46" t="s">
        <v>81</v>
      </c>
      <c r="AX565" s="48">
        <v>225</v>
      </c>
      <c r="AY565" s="48">
        <v>225</v>
      </c>
      <c r="AZ565" s="48">
        <v>184</v>
      </c>
      <c r="BA565" s="48">
        <v>200</v>
      </c>
      <c r="BB565" s="46"/>
      <c r="BC565" s="46"/>
      <c r="BD565" s="48">
        <v>14.33</v>
      </c>
      <c r="BE565" s="46"/>
      <c r="BF565" s="48">
        <v>0.3</v>
      </c>
      <c r="BG565" s="46"/>
      <c r="BH565" s="46"/>
      <c r="BI565" s="48">
        <v>0.22</v>
      </c>
      <c r="BJ565" s="48">
        <v>45.64</v>
      </c>
      <c r="BK565" s="48">
        <v>45.64</v>
      </c>
      <c r="BL565" s="48">
        <v>50.6</v>
      </c>
      <c r="BM565" s="46"/>
      <c r="BN565" s="46"/>
      <c r="BO565" s="48">
        <v>0.25</v>
      </c>
      <c r="BP565" s="48">
        <v>0.33</v>
      </c>
      <c r="BQ565" s="46"/>
      <c r="BR565" s="48">
        <v>14.53</v>
      </c>
      <c r="BS565" s="48">
        <v>46.43</v>
      </c>
      <c r="BT565" s="46"/>
      <c r="BU565" s="48">
        <v>0</v>
      </c>
      <c r="BV565" s="39">
        <v>838</v>
      </c>
      <c r="BW565" s="39">
        <f t="shared" si="48"/>
        <v>2</v>
      </c>
      <c r="BX565" s="39">
        <f>IF(COUNTIF($C$2:C565,C565)=1,1,0)</f>
        <v>0</v>
      </c>
      <c r="BY565" s="39">
        <f t="shared" si="49"/>
        <v>0</v>
      </c>
      <c r="BZ565" s="39" t="b">
        <f t="shared" si="50"/>
        <v>0</v>
      </c>
      <c r="CA565" s="39" t="b">
        <f t="array" ref="CA565">ISNUMBER(SEARCH("Touch Screen",$AI565))</f>
        <v>0</v>
      </c>
      <c r="CB565" s="39" t="b">
        <f t="array" ref="CB565">ISNUMBER(SEARCH("Occupancy Sensor",$AI565))</f>
        <v>0</v>
      </c>
      <c r="CC565" s="39" t="b">
        <f t="array" ref="CC565">ISNUMBER(SEARCH("Full Network Connectivity",$AI565))</f>
        <v>0</v>
      </c>
      <c r="CD565" s="49">
        <f t="shared" si="51"/>
        <v>45.643979999999999</v>
      </c>
      <c r="CE565" s="50">
        <f t="shared" si="53"/>
        <v>2.1</v>
      </c>
      <c r="CF565" s="39">
        <f t="shared" si="52"/>
        <v>2</v>
      </c>
      <c r="CG565" s="49">
        <f>IF($BW565=1,($Q565*'2. Monitor Criteria'!$C$4)+('2. Monitor Criteria'!$D$4*'1. Data'!$CE565)+'2. Monitor Criteria'!$C$6,IF('1. Data'!$BW565=2,($Q565*'2. Monitor Criteria'!$C$4)+('2. Monitor Criteria'!$D$4*'1. Data'!$CE565)+'2. Monitor Criteria'!$D$6,IF('1. Data'!$BW565=5,($Q565*'2. Monitor Criteria'!$C$4)+('2. Monitor Criteria'!$D$4*'1. Data'!$CE565)+'2. Monitor Criteria'!$F$6,($Q565*'2. Monitor Criteria'!$C$4)+('2. Monitor Criteria'!$D$4*'1. Data'!$CE565)+'2. Monitor Criteria'!$E$6)))</f>
        <v>42.683959999999999</v>
      </c>
      <c r="CH565" s="51">
        <f>CD565-('2. Monitor Criteria'!$D$4*CE565)</f>
        <v>37.264979999999994</v>
      </c>
      <c r="CI565" s="49">
        <f>IF($BY565=0,CH565,IF($BY565=1,CH565-('2. Monitor Criteria'!$B$10*'1. Data'!CG565),CH565-('2. Monitor Criteria'!$C$10*'1. Data'!CG565)))</f>
        <v>37.264979999999994</v>
      </c>
      <c r="CJ565" s="51">
        <f>IF($CA565=TRUE,CI565-(CG565*'2. Monitor Criteria'!$E$10),CI565)</f>
        <v>37.264979999999994</v>
      </c>
      <c r="CK565" s="51">
        <f>IF($BZ565=TRUE,CJ565-('1. Data'!CG565*'2. Monitor Criteria'!$D$10),CJ565)</f>
        <v>37.264979999999994</v>
      </c>
    </row>
    <row r="566" spans="1:89" s="39" customFormat="1" ht="15.75" customHeight="1" x14ac:dyDescent="0.2">
      <c r="A566" s="39">
        <v>839</v>
      </c>
      <c r="B566" s="46" t="s">
        <v>992</v>
      </c>
      <c r="C566" s="46" t="s">
        <v>1015</v>
      </c>
      <c r="D566" s="47">
        <v>42597</v>
      </c>
      <c r="E566" s="46" t="s">
        <v>74</v>
      </c>
      <c r="F566" s="46"/>
      <c r="G566" s="46" t="s">
        <v>1307</v>
      </c>
      <c r="H566" s="46" t="s">
        <v>75</v>
      </c>
      <c r="I566" s="46" t="s">
        <v>88</v>
      </c>
      <c r="J566" s="46"/>
      <c r="K566" s="46" t="s">
        <v>77</v>
      </c>
      <c r="L566" s="46"/>
      <c r="M566" s="48">
        <v>600</v>
      </c>
      <c r="N566" s="48">
        <v>10.6</v>
      </c>
      <c r="O566" s="48">
        <v>18.8</v>
      </c>
      <c r="P566" s="48">
        <v>21.5</v>
      </c>
      <c r="Q566" s="48">
        <v>198.08</v>
      </c>
      <c r="R566" s="48">
        <v>1.78</v>
      </c>
      <c r="S566" s="48">
        <v>1080</v>
      </c>
      <c r="T566" s="48">
        <v>1920</v>
      </c>
      <c r="U566" s="48">
        <v>2.1</v>
      </c>
      <c r="V566" s="48">
        <v>10469</v>
      </c>
      <c r="W566" s="48">
        <v>60</v>
      </c>
      <c r="X566" s="48">
        <v>34</v>
      </c>
      <c r="Y566" s="46" t="s">
        <v>78</v>
      </c>
      <c r="Z566" s="46" t="s">
        <v>83</v>
      </c>
      <c r="AA566" s="46"/>
      <c r="AB566" s="46"/>
      <c r="AC566" s="46" t="s">
        <v>81</v>
      </c>
      <c r="AD566" s="46" t="s">
        <v>81</v>
      </c>
      <c r="AE566" s="46" t="s">
        <v>162</v>
      </c>
      <c r="AF566" s="46"/>
      <c r="AG566" s="46" t="s">
        <v>83</v>
      </c>
      <c r="AH566" s="46"/>
      <c r="AI566" s="46" t="s">
        <v>83</v>
      </c>
      <c r="AJ566" s="46" t="s">
        <v>83</v>
      </c>
      <c r="AK566" s="46" t="s">
        <v>94</v>
      </c>
      <c r="AL566" s="46"/>
      <c r="AM566" s="46" t="s">
        <v>83</v>
      </c>
      <c r="AN566" s="46" t="s">
        <v>83</v>
      </c>
      <c r="AO566" s="46" t="s">
        <v>83</v>
      </c>
      <c r="AP566" s="46" t="s">
        <v>91</v>
      </c>
      <c r="AQ566" s="46"/>
      <c r="AR566" s="46" t="s">
        <v>81</v>
      </c>
      <c r="AS566" s="46" t="s">
        <v>86</v>
      </c>
      <c r="AT566" s="46"/>
      <c r="AU566" s="46"/>
      <c r="AV566" s="46" t="s">
        <v>81</v>
      </c>
      <c r="AW566" s="46" t="s">
        <v>81</v>
      </c>
      <c r="AX566" s="48">
        <v>200</v>
      </c>
      <c r="AY566" s="48">
        <v>214.5</v>
      </c>
      <c r="AZ566" s="48">
        <v>172.1</v>
      </c>
      <c r="BA566" s="48">
        <v>200.6</v>
      </c>
      <c r="BB566" s="46"/>
      <c r="BC566" s="46"/>
      <c r="BD566" s="48">
        <v>12.37</v>
      </c>
      <c r="BE566" s="46"/>
      <c r="BF566" s="48">
        <v>0.28999999999999998</v>
      </c>
      <c r="BG566" s="46"/>
      <c r="BH566" s="46"/>
      <c r="BI566" s="48">
        <v>0.15</v>
      </c>
      <c r="BJ566" s="48">
        <v>39.57</v>
      </c>
      <c r="BK566" s="48">
        <v>39.57</v>
      </c>
      <c r="BL566" s="48">
        <v>50.62</v>
      </c>
      <c r="BM566" s="46"/>
      <c r="BN566" s="46"/>
      <c r="BO566" s="48">
        <v>0.19</v>
      </c>
      <c r="BP566" s="48">
        <v>0.32</v>
      </c>
      <c r="BQ566" s="46"/>
      <c r="BR566" s="48">
        <v>12.47</v>
      </c>
      <c r="BS566" s="48">
        <v>40.07</v>
      </c>
      <c r="BT566" s="46"/>
      <c r="BU566" s="48">
        <v>0</v>
      </c>
      <c r="BV566" s="39">
        <v>839</v>
      </c>
      <c r="BW566" s="39">
        <f t="shared" si="48"/>
        <v>2</v>
      </c>
      <c r="BX566" s="39">
        <f>IF(COUNTIF($C$2:C566,C566)=1,1,0)</f>
        <v>1</v>
      </c>
      <c r="BY566" s="39">
        <f t="shared" si="49"/>
        <v>0</v>
      </c>
      <c r="BZ566" s="39" t="b">
        <f t="shared" si="50"/>
        <v>0</v>
      </c>
      <c r="CA566" s="39" t="b">
        <f t="array" ref="CA566">ISNUMBER(SEARCH("Touch Screen",$AI566))</f>
        <v>0</v>
      </c>
      <c r="CB566" s="39" t="b">
        <f t="array" ref="CB566">ISNUMBER(SEARCH("Occupancy Sensor",$AI566))</f>
        <v>0</v>
      </c>
      <c r="CC566" s="39" t="b">
        <f t="array" ref="CC566">ISNUMBER(SEARCH("Full Network Connectivity",$AI566))</f>
        <v>0</v>
      </c>
      <c r="CD566" s="49">
        <f t="shared" si="51"/>
        <v>39.577679999999994</v>
      </c>
      <c r="CE566" s="50">
        <f t="shared" si="53"/>
        <v>2.1</v>
      </c>
      <c r="CF566" s="39">
        <f t="shared" si="52"/>
        <v>2</v>
      </c>
      <c r="CG566" s="49">
        <f>IF($BW566=1,($Q566*'2. Monitor Criteria'!$C$4)+('2. Monitor Criteria'!$D$4*'1. Data'!$CE566)+'2. Monitor Criteria'!$C$6,IF('1. Data'!$BW566=2,($Q566*'2. Monitor Criteria'!$C$4)+('2. Monitor Criteria'!$D$4*'1. Data'!$CE566)+'2. Monitor Criteria'!$D$6,IF('1. Data'!$BW566=5,($Q566*'2. Monitor Criteria'!$C$4)+('2. Monitor Criteria'!$D$4*'1. Data'!$CE566)+'2. Monitor Criteria'!$F$6,($Q566*'2. Monitor Criteria'!$C$4)+('2. Monitor Criteria'!$D$4*'1. Data'!$CE566)+'2. Monitor Criteria'!$E$6)))</f>
        <v>42.752839999999999</v>
      </c>
      <c r="CH566" s="51">
        <f>CD566-('2. Monitor Criteria'!$D$4*CE566)</f>
        <v>31.198679999999992</v>
      </c>
      <c r="CI566" s="49">
        <f>IF($BY566=0,CH566,IF($BY566=1,CH566-('2. Monitor Criteria'!$B$10*'1. Data'!CG566),CH566-('2. Monitor Criteria'!$C$10*'1. Data'!CG566)))</f>
        <v>31.198679999999992</v>
      </c>
      <c r="CJ566" s="51">
        <f>IF($CA566=TRUE,CI566-(CG566*'2. Monitor Criteria'!$E$10),CI566)</f>
        <v>31.198679999999992</v>
      </c>
      <c r="CK566" s="51">
        <f>IF($BZ566=TRUE,CJ566-('1. Data'!CG566*'2. Monitor Criteria'!$D$10),CJ566)</f>
        <v>31.198679999999992</v>
      </c>
    </row>
    <row r="567" spans="1:89" s="39" customFormat="1" ht="15.75" customHeight="1" x14ac:dyDescent="0.2">
      <c r="A567" s="39">
        <v>840</v>
      </c>
      <c r="B567" s="46" t="s">
        <v>992</v>
      </c>
      <c r="C567" s="46" t="s">
        <v>1016</v>
      </c>
      <c r="D567" s="47">
        <v>42062</v>
      </c>
      <c r="E567" s="46" t="s">
        <v>74</v>
      </c>
      <c r="F567" s="46" t="s">
        <v>103</v>
      </c>
      <c r="G567" s="46" t="s">
        <v>1307</v>
      </c>
      <c r="H567" s="46" t="s">
        <v>75</v>
      </c>
      <c r="I567" s="46" t="s">
        <v>85</v>
      </c>
      <c r="J567" s="46" t="s">
        <v>119</v>
      </c>
      <c r="K567" s="46" t="s">
        <v>77</v>
      </c>
      <c r="L567" s="46" t="s">
        <v>103</v>
      </c>
      <c r="M567" s="48">
        <v>1000</v>
      </c>
      <c r="N567" s="48">
        <v>10.5</v>
      </c>
      <c r="O567" s="48">
        <v>18.7</v>
      </c>
      <c r="P567" s="48">
        <v>21.5</v>
      </c>
      <c r="Q567" s="48">
        <v>197.6</v>
      </c>
      <c r="R567" s="48">
        <v>1.78</v>
      </c>
      <c r="S567" s="48">
        <v>1080</v>
      </c>
      <c r="T567" s="48">
        <v>1920</v>
      </c>
      <c r="U567" s="48">
        <v>2.1</v>
      </c>
      <c r="V567" s="48">
        <v>10494</v>
      </c>
      <c r="W567" s="48">
        <v>60</v>
      </c>
      <c r="X567" s="48">
        <v>31.5</v>
      </c>
      <c r="Y567" s="46" t="s">
        <v>78</v>
      </c>
      <c r="Z567" s="46" t="s">
        <v>83</v>
      </c>
      <c r="AA567" s="46"/>
      <c r="AB567" s="46"/>
      <c r="AC567" s="46" t="s">
        <v>80</v>
      </c>
      <c r="AD567" s="46" t="s">
        <v>81</v>
      </c>
      <c r="AE567" s="46" t="s">
        <v>154</v>
      </c>
      <c r="AF567" s="46" t="s">
        <v>103</v>
      </c>
      <c r="AG567" s="46" t="s">
        <v>83</v>
      </c>
      <c r="AH567" s="46" t="s">
        <v>103</v>
      </c>
      <c r="AI567" s="46" t="s">
        <v>83</v>
      </c>
      <c r="AJ567" s="46" t="s">
        <v>83</v>
      </c>
      <c r="AK567" s="46" t="s">
        <v>90</v>
      </c>
      <c r="AL567" s="46" t="s">
        <v>103</v>
      </c>
      <c r="AM567" s="46" t="s">
        <v>83</v>
      </c>
      <c r="AN567" s="46" t="s">
        <v>83</v>
      </c>
      <c r="AO567" s="46" t="s">
        <v>83</v>
      </c>
      <c r="AP567" s="46" t="s">
        <v>91</v>
      </c>
      <c r="AQ567" s="46" t="s">
        <v>103</v>
      </c>
      <c r="AR567" s="46" t="s">
        <v>81</v>
      </c>
      <c r="AS567" s="46" t="s">
        <v>86</v>
      </c>
      <c r="AT567" s="46" t="s">
        <v>103</v>
      </c>
      <c r="AU567" s="48">
        <v>5</v>
      </c>
      <c r="AV567" s="46" t="s">
        <v>81</v>
      </c>
      <c r="AW567" s="46" t="s">
        <v>80</v>
      </c>
      <c r="AX567" s="48">
        <v>224.6</v>
      </c>
      <c r="AY567" s="48">
        <v>250</v>
      </c>
      <c r="AZ567" s="48">
        <v>211.2</v>
      </c>
      <c r="BA567" s="48">
        <v>200</v>
      </c>
      <c r="BB567" s="46"/>
      <c r="BC567" s="46"/>
      <c r="BD567" s="48">
        <v>15.97</v>
      </c>
      <c r="BE567" s="46"/>
      <c r="BF567" s="48">
        <v>0.2</v>
      </c>
      <c r="BG567" s="46"/>
      <c r="BH567" s="46"/>
      <c r="BI567" s="48">
        <v>0.13</v>
      </c>
      <c r="BJ567" s="48">
        <v>50.06</v>
      </c>
      <c r="BK567" s="48">
        <v>50.06</v>
      </c>
      <c r="BL567" s="48">
        <v>50.6</v>
      </c>
      <c r="BM567" s="46"/>
      <c r="BN567" s="46"/>
      <c r="BO567" s="48">
        <v>0.15</v>
      </c>
      <c r="BP567" s="48">
        <v>0.22</v>
      </c>
      <c r="BQ567" s="46"/>
      <c r="BR567" s="48">
        <v>15.93</v>
      </c>
      <c r="BS567" s="48">
        <v>50.1</v>
      </c>
      <c r="BT567" s="46"/>
      <c r="BU567" s="48">
        <v>0</v>
      </c>
      <c r="BV567" s="39">
        <v>840</v>
      </c>
      <c r="BW567" s="39">
        <f t="shared" si="48"/>
        <v>2</v>
      </c>
      <c r="BX567" s="39">
        <f>IF(COUNTIF($C$2:C567,C567)=1,1,0)</f>
        <v>1</v>
      </c>
      <c r="BY567" s="39">
        <f t="shared" si="49"/>
        <v>0</v>
      </c>
      <c r="BZ567" s="39" t="b">
        <f t="shared" si="50"/>
        <v>0</v>
      </c>
      <c r="CA567" s="39" t="b">
        <f t="array" ref="CA567">ISNUMBER(SEARCH("Touch Screen",$AI567))</f>
        <v>0</v>
      </c>
      <c r="CB567" s="39" t="b">
        <f t="array" ref="CB567">ISNUMBER(SEARCH("Occupancy Sensor",$AI567))</f>
        <v>0</v>
      </c>
      <c r="CC567" s="39" t="b">
        <f t="array" ref="CC567">ISNUMBER(SEARCH("Full Network Connectivity",$AI567))</f>
        <v>0</v>
      </c>
      <c r="CD567" s="49">
        <f t="shared" si="51"/>
        <v>50.102820000000001</v>
      </c>
      <c r="CE567" s="50">
        <f t="shared" si="53"/>
        <v>2.1</v>
      </c>
      <c r="CF567" s="39">
        <f t="shared" si="52"/>
        <v>2</v>
      </c>
      <c r="CG567" s="49">
        <f>IF($BW567=1,($Q567*'2. Monitor Criteria'!$C$4)+('2. Monitor Criteria'!$D$4*'1. Data'!$CE567)+'2. Monitor Criteria'!$C$6,IF('1. Data'!$BW567=2,($Q567*'2. Monitor Criteria'!$C$4)+('2. Monitor Criteria'!$D$4*'1. Data'!$CE567)+'2. Monitor Criteria'!$D$6,IF('1. Data'!$BW567=5,($Q567*'2. Monitor Criteria'!$C$4)+('2. Monitor Criteria'!$D$4*'1. Data'!$CE567)+'2. Monitor Criteria'!$F$6,($Q567*'2. Monitor Criteria'!$C$4)+('2. Monitor Criteria'!$D$4*'1. Data'!$CE567)+'2. Monitor Criteria'!$E$6)))</f>
        <v>42.693800000000003</v>
      </c>
      <c r="CH567" s="51">
        <f>CD567-('2. Monitor Criteria'!$D$4*CE567)</f>
        <v>41.723820000000003</v>
      </c>
      <c r="CI567" s="49">
        <f>IF($BY567=0,CH567,IF($BY567=1,CH567-('2. Monitor Criteria'!$B$10*'1. Data'!CG567),CH567-('2. Monitor Criteria'!$C$10*'1. Data'!CG567)))</f>
        <v>41.723820000000003</v>
      </c>
      <c r="CJ567" s="51">
        <f>IF($CA567=TRUE,CI567-(CG567*'2. Monitor Criteria'!$E$10),CI567)</f>
        <v>41.723820000000003</v>
      </c>
      <c r="CK567" s="51">
        <f>IF($BZ567=TRUE,CJ567-('1. Data'!CG567*'2. Monitor Criteria'!$D$10),CJ567)</f>
        <v>41.723820000000003</v>
      </c>
    </row>
    <row r="568" spans="1:89" s="39" customFormat="1" ht="15.75" customHeight="1" x14ac:dyDescent="0.2">
      <c r="A568" s="39">
        <v>841</v>
      </c>
      <c r="B568" s="46" t="s">
        <v>992</v>
      </c>
      <c r="C568" s="46" t="s">
        <v>1017</v>
      </c>
      <c r="D568" s="47">
        <v>42643</v>
      </c>
      <c r="E568" s="46" t="s">
        <v>323</v>
      </c>
      <c r="F568" s="46"/>
      <c r="G568" s="46" t="s">
        <v>1307</v>
      </c>
      <c r="H568" s="46" t="s">
        <v>75</v>
      </c>
      <c r="I568" s="46" t="s">
        <v>88</v>
      </c>
      <c r="J568" s="46"/>
      <c r="K568" s="46" t="s">
        <v>77</v>
      </c>
      <c r="L568" s="46"/>
      <c r="M568" s="48">
        <v>600</v>
      </c>
      <c r="N568" s="48">
        <v>10.6</v>
      </c>
      <c r="O568" s="48">
        <v>18.8</v>
      </c>
      <c r="P568" s="48">
        <v>21.5</v>
      </c>
      <c r="Q568" s="48">
        <v>197.52</v>
      </c>
      <c r="R568" s="48">
        <v>1.78</v>
      </c>
      <c r="S568" s="48">
        <v>1080</v>
      </c>
      <c r="T568" s="48">
        <v>1920</v>
      </c>
      <c r="U568" s="48">
        <v>2.1</v>
      </c>
      <c r="V568" s="48">
        <v>10498</v>
      </c>
      <c r="W568" s="48">
        <v>60</v>
      </c>
      <c r="X568" s="48">
        <v>0.3</v>
      </c>
      <c r="Y568" s="46" t="s">
        <v>83</v>
      </c>
      <c r="Z568" s="46" t="s">
        <v>83</v>
      </c>
      <c r="AA568" s="46"/>
      <c r="AB568" s="46"/>
      <c r="AC568" s="46" t="s">
        <v>81</v>
      </c>
      <c r="AD568" s="46" t="s">
        <v>80</v>
      </c>
      <c r="AE568" s="46" t="s">
        <v>622</v>
      </c>
      <c r="AF568" s="46" t="s">
        <v>1448</v>
      </c>
      <c r="AG568" s="46" t="s">
        <v>83</v>
      </c>
      <c r="AH568" s="46"/>
      <c r="AI568" s="46" t="s">
        <v>83</v>
      </c>
      <c r="AJ568" s="46" t="s">
        <v>83</v>
      </c>
      <c r="AK568" s="46" t="s">
        <v>90</v>
      </c>
      <c r="AL568" s="46" t="s">
        <v>1448</v>
      </c>
      <c r="AM568" s="46" t="s">
        <v>83</v>
      </c>
      <c r="AN568" s="46" t="s">
        <v>83</v>
      </c>
      <c r="AO568" s="46" t="s">
        <v>83</v>
      </c>
      <c r="AP568" s="46" t="s">
        <v>91</v>
      </c>
      <c r="AQ568" s="46"/>
      <c r="AR568" s="46" t="s">
        <v>81</v>
      </c>
      <c r="AS568" s="46" t="s">
        <v>86</v>
      </c>
      <c r="AT568" s="46"/>
      <c r="AU568" s="48">
        <v>1</v>
      </c>
      <c r="AV568" s="46" t="s">
        <v>81</v>
      </c>
      <c r="AW568" s="46" t="s">
        <v>81</v>
      </c>
      <c r="AX568" s="48">
        <v>200</v>
      </c>
      <c r="AY568" s="48">
        <v>195.2</v>
      </c>
      <c r="AZ568" s="48">
        <v>183</v>
      </c>
      <c r="BA568" s="48">
        <v>195.2</v>
      </c>
      <c r="BB568" s="46"/>
      <c r="BC568" s="46"/>
      <c r="BD568" s="48">
        <v>13.1</v>
      </c>
      <c r="BE568" s="46"/>
      <c r="BF568" s="48">
        <v>0.24</v>
      </c>
      <c r="BG568" s="46"/>
      <c r="BH568" s="46"/>
      <c r="BI568" s="48">
        <v>0.16</v>
      </c>
      <c r="BJ568" s="48">
        <v>41.51</v>
      </c>
      <c r="BK568" s="48">
        <v>41.51</v>
      </c>
      <c r="BL568" s="48">
        <v>50.6</v>
      </c>
      <c r="BM568" s="46"/>
      <c r="BN568" s="46"/>
      <c r="BO568" s="46"/>
      <c r="BP568" s="46"/>
      <c r="BQ568" s="46"/>
      <c r="BR568" s="46"/>
      <c r="BS568" s="46"/>
      <c r="BT568" s="46"/>
      <c r="BU568" s="48">
        <v>0</v>
      </c>
      <c r="BV568" s="39">
        <v>841</v>
      </c>
      <c r="BW568" s="39">
        <f t="shared" si="48"/>
        <v>2</v>
      </c>
      <c r="BX568" s="39">
        <f>IF(COUNTIF($C$2:C568,C568)=1,1,0)</f>
        <v>1</v>
      </c>
      <c r="BY568" s="39">
        <f t="shared" si="49"/>
        <v>0</v>
      </c>
      <c r="BZ568" s="39" t="b">
        <f t="shared" si="50"/>
        <v>0</v>
      </c>
      <c r="CA568" s="39" t="b">
        <f t="array" ref="CA568">ISNUMBER(SEARCH("Touch Screen",$AI568))</f>
        <v>0</v>
      </c>
      <c r="CB568" s="39" t="b">
        <f t="array" ref="CB568">ISNUMBER(SEARCH("Occupancy Sensor",$AI568))</f>
        <v>0</v>
      </c>
      <c r="CC568" s="39" t="b">
        <f t="array" ref="CC568">ISNUMBER(SEARCH("Full Network Connectivity",$AI568))</f>
        <v>0</v>
      </c>
      <c r="CD568" s="49">
        <f t="shared" si="51"/>
        <v>41.531159999999993</v>
      </c>
      <c r="CE568" s="50">
        <f t="shared" si="53"/>
        <v>2.1</v>
      </c>
      <c r="CF568" s="39">
        <f t="shared" si="52"/>
        <v>2</v>
      </c>
      <c r="CG568" s="49">
        <f>IF($BW568=1,($Q568*'2. Monitor Criteria'!$C$4)+('2. Monitor Criteria'!$D$4*'1. Data'!$CE568)+'2. Monitor Criteria'!$C$6,IF('1. Data'!$BW568=2,($Q568*'2. Monitor Criteria'!$C$4)+('2. Monitor Criteria'!$D$4*'1. Data'!$CE568)+'2. Monitor Criteria'!$D$6,IF('1. Data'!$BW568=5,($Q568*'2. Monitor Criteria'!$C$4)+('2. Monitor Criteria'!$D$4*'1. Data'!$CE568)+'2. Monitor Criteria'!$F$6,($Q568*'2. Monitor Criteria'!$C$4)+('2. Monitor Criteria'!$D$4*'1. Data'!$CE568)+'2. Monitor Criteria'!$E$6)))</f>
        <v>42.683959999999999</v>
      </c>
      <c r="CH568" s="51">
        <f>CD568-('2. Monitor Criteria'!$D$4*CE568)</f>
        <v>33.152159999999995</v>
      </c>
      <c r="CI568" s="49">
        <f>IF($BY568=0,CH568,IF($BY568=1,CH568-('2. Monitor Criteria'!$B$10*'1. Data'!CG568),CH568-('2. Monitor Criteria'!$C$10*'1. Data'!CG568)))</f>
        <v>33.152159999999995</v>
      </c>
      <c r="CJ568" s="51">
        <f>IF($CA568=TRUE,CI568-(CG568*'2. Monitor Criteria'!$E$10),CI568)</f>
        <v>33.152159999999995</v>
      </c>
      <c r="CK568" s="51">
        <f>IF($BZ568=TRUE,CJ568-('1. Data'!CG568*'2. Monitor Criteria'!$D$10),CJ568)</f>
        <v>33.152159999999995</v>
      </c>
    </row>
    <row r="569" spans="1:89" s="39" customFormat="1" ht="15.75" customHeight="1" x14ac:dyDescent="0.2">
      <c r="A569" s="39">
        <v>843</v>
      </c>
      <c r="B569" s="46" t="s">
        <v>992</v>
      </c>
      <c r="C569" s="46" t="s">
        <v>1017</v>
      </c>
      <c r="D569" s="47">
        <v>42972</v>
      </c>
      <c r="E569" s="46" t="s">
        <v>74</v>
      </c>
      <c r="F569" s="46"/>
      <c r="G569" s="46" t="s">
        <v>1309</v>
      </c>
      <c r="H569" s="46" t="s">
        <v>75</v>
      </c>
      <c r="I569" s="46" t="s">
        <v>85</v>
      </c>
      <c r="J569" s="46" t="s">
        <v>119</v>
      </c>
      <c r="K569" s="46" t="s">
        <v>77</v>
      </c>
      <c r="L569" s="46"/>
      <c r="M569" s="48">
        <v>600</v>
      </c>
      <c r="N569" s="48">
        <v>10.6</v>
      </c>
      <c r="O569" s="48">
        <v>18.8</v>
      </c>
      <c r="P569" s="48">
        <v>21.5</v>
      </c>
      <c r="Q569" s="48">
        <v>198.08</v>
      </c>
      <c r="R569" s="48">
        <v>1.78</v>
      </c>
      <c r="S569" s="48">
        <v>1080</v>
      </c>
      <c r="T569" s="48">
        <v>1920</v>
      </c>
      <c r="U569" s="48">
        <v>2.1</v>
      </c>
      <c r="V569" s="48">
        <v>10469</v>
      </c>
      <c r="W569" s="48">
        <v>60</v>
      </c>
      <c r="X569" s="48">
        <v>0.3</v>
      </c>
      <c r="Y569" s="46" t="s">
        <v>83</v>
      </c>
      <c r="Z569" s="46" t="s">
        <v>83</v>
      </c>
      <c r="AA569" s="46"/>
      <c r="AB569" s="46"/>
      <c r="AC569" s="46" t="s">
        <v>80</v>
      </c>
      <c r="AD569" s="46" t="s">
        <v>80</v>
      </c>
      <c r="AE569" s="46" t="s">
        <v>195</v>
      </c>
      <c r="AF569" s="46"/>
      <c r="AG569" s="46" t="s">
        <v>83</v>
      </c>
      <c r="AH569" s="46"/>
      <c r="AI569" s="46" t="s">
        <v>83</v>
      </c>
      <c r="AJ569" s="46" t="s">
        <v>83</v>
      </c>
      <c r="AK569" s="46" t="s">
        <v>195</v>
      </c>
      <c r="AL569" s="46"/>
      <c r="AM569" s="46" t="s">
        <v>83</v>
      </c>
      <c r="AN569" s="46" t="s">
        <v>83</v>
      </c>
      <c r="AO569" s="46" t="s">
        <v>83</v>
      </c>
      <c r="AP569" s="46" t="s">
        <v>91</v>
      </c>
      <c r="AQ569" s="46"/>
      <c r="AR569" s="46" t="s">
        <v>81</v>
      </c>
      <c r="AS569" s="46" t="s">
        <v>86</v>
      </c>
      <c r="AT569" s="46"/>
      <c r="AU569" s="48">
        <v>2</v>
      </c>
      <c r="AV569" s="46" t="s">
        <v>81</v>
      </c>
      <c r="AW569" s="46" t="s">
        <v>81</v>
      </c>
      <c r="AX569" s="48">
        <v>200</v>
      </c>
      <c r="AY569" s="48">
        <v>217.7</v>
      </c>
      <c r="AZ569" s="48">
        <v>165.7</v>
      </c>
      <c r="BA569" s="48">
        <v>200.9</v>
      </c>
      <c r="BB569" s="46"/>
      <c r="BC569" s="46"/>
      <c r="BD569" s="48">
        <v>11.91</v>
      </c>
      <c r="BE569" s="46"/>
      <c r="BF569" s="48">
        <v>0.19</v>
      </c>
      <c r="BG569" s="46"/>
      <c r="BH569" s="46"/>
      <c r="BI569" s="48">
        <v>0.13</v>
      </c>
      <c r="BJ569" s="48">
        <v>37.6</v>
      </c>
      <c r="BK569" s="48">
        <v>37.6</v>
      </c>
      <c r="BL569" s="48">
        <v>50.6</v>
      </c>
      <c r="BM569" s="46"/>
      <c r="BN569" s="46"/>
      <c r="BO569" s="48">
        <v>0.17</v>
      </c>
      <c r="BP569" s="48">
        <v>0.23</v>
      </c>
      <c r="BQ569" s="46"/>
      <c r="BR569" s="48">
        <v>11.98</v>
      </c>
      <c r="BS569" s="48">
        <v>38.01</v>
      </c>
      <c r="BT569" s="46"/>
      <c r="BU569" s="48">
        <v>0</v>
      </c>
      <c r="BV569" s="39">
        <v>843</v>
      </c>
      <c r="BW569" s="39">
        <f t="shared" si="48"/>
        <v>2</v>
      </c>
      <c r="BX569" s="39">
        <f>IF(COUNTIF($C$2:C569,C569)=1,1,0)</f>
        <v>0</v>
      </c>
      <c r="BY569" s="39">
        <f t="shared" si="49"/>
        <v>0</v>
      </c>
      <c r="BZ569" s="39" t="b">
        <f t="shared" si="50"/>
        <v>0</v>
      </c>
      <c r="CA569" s="39" t="b">
        <f t="array" ref="CA569">ISNUMBER(SEARCH("Touch Screen",$AI569))</f>
        <v>0</v>
      </c>
      <c r="CB569" s="39" t="b">
        <f t="array" ref="CB569">ISNUMBER(SEARCH("Occupancy Sensor",$AI569))</f>
        <v>0</v>
      </c>
      <c r="CC569" s="39" t="b">
        <f t="array" ref="CC569">ISNUMBER(SEARCH("Full Network Connectivity",$AI569))</f>
        <v>0</v>
      </c>
      <c r="CD569" s="49">
        <f t="shared" si="51"/>
        <v>37.597919999999995</v>
      </c>
      <c r="CE569" s="50">
        <f t="shared" si="53"/>
        <v>2.1</v>
      </c>
      <c r="CF569" s="39">
        <f t="shared" si="52"/>
        <v>2</v>
      </c>
      <c r="CG569" s="49">
        <f>IF($BW569=1,($Q569*'2. Monitor Criteria'!$C$4)+('2. Monitor Criteria'!$D$4*'1. Data'!$CE569)+'2. Monitor Criteria'!$C$6,IF('1. Data'!$BW569=2,($Q569*'2. Monitor Criteria'!$C$4)+('2. Monitor Criteria'!$D$4*'1. Data'!$CE569)+'2. Monitor Criteria'!$D$6,IF('1. Data'!$BW569=5,($Q569*'2. Monitor Criteria'!$C$4)+('2. Monitor Criteria'!$D$4*'1. Data'!$CE569)+'2. Monitor Criteria'!$F$6,($Q569*'2. Monitor Criteria'!$C$4)+('2. Monitor Criteria'!$D$4*'1. Data'!$CE569)+'2. Monitor Criteria'!$E$6)))</f>
        <v>42.752839999999999</v>
      </c>
      <c r="CH569" s="51">
        <f>CD569-('2. Monitor Criteria'!$D$4*CE569)</f>
        <v>29.218919999999994</v>
      </c>
      <c r="CI569" s="49">
        <f>IF($BY569=0,CH569,IF($BY569=1,CH569-('2. Monitor Criteria'!$B$10*'1. Data'!CG569),CH569-('2. Monitor Criteria'!$C$10*'1. Data'!CG569)))</f>
        <v>29.218919999999994</v>
      </c>
      <c r="CJ569" s="51">
        <f>IF($CA569=TRUE,CI569-(CG569*'2. Monitor Criteria'!$E$10),CI569)</f>
        <v>29.218919999999994</v>
      </c>
      <c r="CK569" s="51">
        <f>IF($BZ569=TRUE,CJ569-('1. Data'!CG569*'2. Monitor Criteria'!$D$10),CJ569)</f>
        <v>29.218919999999994</v>
      </c>
    </row>
    <row r="570" spans="1:89" s="39" customFormat="1" ht="15.75" customHeight="1" x14ac:dyDescent="0.2">
      <c r="A570" s="39">
        <v>844</v>
      </c>
      <c r="B570" s="46" t="s">
        <v>992</v>
      </c>
      <c r="C570" s="46" t="s">
        <v>1018</v>
      </c>
      <c r="D570" s="47">
        <v>42613</v>
      </c>
      <c r="E570" s="46" t="s">
        <v>74</v>
      </c>
      <c r="F570" s="46" t="s">
        <v>103</v>
      </c>
      <c r="G570" s="46" t="s">
        <v>1307</v>
      </c>
      <c r="H570" s="46" t="s">
        <v>75</v>
      </c>
      <c r="I570" s="46" t="s">
        <v>88</v>
      </c>
      <c r="J570" s="46" t="s">
        <v>103</v>
      </c>
      <c r="K570" s="46" t="s">
        <v>77</v>
      </c>
      <c r="L570" s="46" t="s">
        <v>103</v>
      </c>
      <c r="M570" s="48">
        <v>1000</v>
      </c>
      <c r="N570" s="48">
        <v>10.5</v>
      </c>
      <c r="O570" s="48">
        <v>18.7</v>
      </c>
      <c r="P570" s="48">
        <v>21.5</v>
      </c>
      <c r="Q570" s="48">
        <v>197.6</v>
      </c>
      <c r="R570" s="48">
        <v>1.78</v>
      </c>
      <c r="S570" s="48">
        <v>1080</v>
      </c>
      <c r="T570" s="48">
        <v>1920</v>
      </c>
      <c r="U570" s="48">
        <v>2</v>
      </c>
      <c r="V570" s="48">
        <v>10493</v>
      </c>
      <c r="W570" s="48">
        <v>60</v>
      </c>
      <c r="X570" s="48">
        <v>33.1</v>
      </c>
      <c r="Y570" s="46" t="s">
        <v>78</v>
      </c>
      <c r="Z570" s="46" t="s">
        <v>83</v>
      </c>
      <c r="AA570" s="46"/>
      <c r="AB570" s="46"/>
      <c r="AC570" s="46" t="s">
        <v>80</v>
      </c>
      <c r="AD570" s="46" t="s">
        <v>80</v>
      </c>
      <c r="AE570" s="46" t="s">
        <v>108</v>
      </c>
      <c r="AF570" s="46" t="s">
        <v>81</v>
      </c>
      <c r="AG570" s="46" t="s">
        <v>99</v>
      </c>
      <c r="AH570" s="46" t="s">
        <v>81</v>
      </c>
      <c r="AI570" s="46" t="s">
        <v>99</v>
      </c>
      <c r="AJ570" s="46" t="s">
        <v>83</v>
      </c>
      <c r="AK570" s="46" t="s">
        <v>90</v>
      </c>
      <c r="AL570" s="46" t="s">
        <v>81</v>
      </c>
      <c r="AM570" s="46" t="s">
        <v>83</v>
      </c>
      <c r="AN570" s="46" t="s">
        <v>83</v>
      </c>
      <c r="AO570" s="46" t="s">
        <v>83</v>
      </c>
      <c r="AP570" s="46" t="s">
        <v>91</v>
      </c>
      <c r="AQ570" s="46" t="s">
        <v>103</v>
      </c>
      <c r="AR570" s="46" t="s">
        <v>81</v>
      </c>
      <c r="AS570" s="46" t="s">
        <v>86</v>
      </c>
      <c r="AT570" s="46" t="s">
        <v>103</v>
      </c>
      <c r="AU570" s="48">
        <v>0</v>
      </c>
      <c r="AV570" s="46" t="s">
        <v>81</v>
      </c>
      <c r="AW570" s="46" t="s">
        <v>81</v>
      </c>
      <c r="AX570" s="48">
        <v>250</v>
      </c>
      <c r="AY570" s="48">
        <v>213.8</v>
      </c>
      <c r="AZ570" s="48">
        <v>174.7</v>
      </c>
      <c r="BA570" s="48">
        <v>200</v>
      </c>
      <c r="BB570" s="46"/>
      <c r="BC570" s="46"/>
      <c r="BD570" s="48">
        <v>15.91</v>
      </c>
      <c r="BE570" s="46"/>
      <c r="BF570" s="48">
        <v>0.19</v>
      </c>
      <c r="BG570" s="46"/>
      <c r="BH570" s="46"/>
      <c r="BI570" s="48">
        <v>0.11</v>
      </c>
      <c r="BJ570" s="48">
        <v>49.86</v>
      </c>
      <c r="BK570" s="48">
        <v>49.86</v>
      </c>
      <c r="BL570" s="48">
        <v>50.5</v>
      </c>
      <c r="BM570" s="46"/>
      <c r="BN570" s="46"/>
      <c r="BO570" s="48">
        <v>0.14000000000000001</v>
      </c>
      <c r="BP570" s="48">
        <v>0.22</v>
      </c>
      <c r="BQ570" s="46"/>
      <c r="BR570" s="48">
        <v>15.88</v>
      </c>
      <c r="BS570" s="48">
        <v>49.94</v>
      </c>
      <c r="BT570" s="46"/>
      <c r="BU570" s="48">
        <v>0</v>
      </c>
      <c r="BV570" s="39">
        <v>844</v>
      </c>
      <c r="BW570" s="39">
        <f t="shared" si="48"/>
        <v>2</v>
      </c>
      <c r="BX570" s="39">
        <f>IF(COUNTIF($C$2:C570,C570)=1,1,0)</f>
        <v>1</v>
      </c>
      <c r="BY570" s="39">
        <f t="shared" si="49"/>
        <v>0</v>
      </c>
      <c r="BZ570" s="39" t="b">
        <f t="shared" si="50"/>
        <v>0</v>
      </c>
      <c r="CA570" s="39" t="b">
        <f t="array" ref="CA570">ISNUMBER(SEARCH("Touch Screen",$AI570))</f>
        <v>0</v>
      </c>
      <c r="CB570" s="39" t="b">
        <f t="array" ref="CB570">ISNUMBER(SEARCH("Occupancy Sensor",$AI570))</f>
        <v>0</v>
      </c>
      <c r="CC570" s="39" t="b">
        <f t="array" ref="CC570">ISNUMBER(SEARCH("Full Network Connectivity",$AI570))</f>
        <v>0</v>
      </c>
      <c r="CD570" s="49">
        <f t="shared" si="51"/>
        <v>49.861919999999991</v>
      </c>
      <c r="CE570" s="50">
        <f t="shared" si="53"/>
        <v>2</v>
      </c>
      <c r="CF570" s="39">
        <f t="shared" si="52"/>
        <v>2</v>
      </c>
      <c r="CG570" s="49">
        <f>IF($BW570=1,($Q570*'2. Monitor Criteria'!$C$4)+('2. Monitor Criteria'!$D$4*'1. Data'!$CE570)+'2. Monitor Criteria'!$C$6,IF('1. Data'!$BW570=2,($Q570*'2. Monitor Criteria'!$C$4)+('2. Monitor Criteria'!$D$4*'1. Data'!$CE570)+'2. Monitor Criteria'!$D$6,IF('1. Data'!$BW570=5,($Q570*'2. Monitor Criteria'!$C$4)+('2. Monitor Criteria'!$D$4*'1. Data'!$CE570)+'2. Monitor Criteria'!$F$6,($Q570*'2. Monitor Criteria'!$C$4)+('2. Monitor Criteria'!$D$4*'1. Data'!$CE570)+'2. Monitor Criteria'!$E$6)))</f>
        <v>42.294800000000002</v>
      </c>
      <c r="CH570" s="51">
        <f>CD570-('2. Monitor Criteria'!$D$4*CE570)</f>
        <v>41.881919999999994</v>
      </c>
      <c r="CI570" s="49">
        <f>IF($BY570=0,CH570,IF($BY570=1,CH570-('2. Monitor Criteria'!$B$10*'1. Data'!CG570),CH570-('2. Monitor Criteria'!$C$10*'1. Data'!CG570)))</f>
        <v>41.881919999999994</v>
      </c>
      <c r="CJ570" s="51">
        <f>IF($CA570=TRUE,CI570-(CG570*'2. Monitor Criteria'!$E$10),CI570)</f>
        <v>41.881919999999994</v>
      </c>
      <c r="CK570" s="51">
        <f>IF($BZ570=TRUE,CJ570-('1. Data'!CG570*'2. Monitor Criteria'!$D$10),CJ570)</f>
        <v>41.881919999999994</v>
      </c>
    </row>
    <row r="571" spans="1:89" s="39" customFormat="1" ht="15.75" customHeight="1" x14ac:dyDescent="0.2">
      <c r="A571" s="39">
        <v>846</v>
      </c>
      <c r="B571" s="46" t="s">
        <v>992</v>
      </c>
      <c r="C571" s="46" t="s">
        <v>1021</v>
      </c>
      <c r="D571" s="47">
        <v>42561</v>
      </c>
      <c r="E571" s="46" t="s">
        <v>74</v>
      </c>
      <c r="F571" s="46" t="s">
        <v>103</v>
      </c>
      <c r="G571" s="46" t="s">
        <v>1307</v>
      </c>
      <c r="H571" s="46" t="s">
        <v>75</v>
      </c>
      <c r="I571" s="46" t="s">
        <v>85</v>
      </c>
      <c r="J571" s="46" t="s">
        <v>119</v>
      </c>
      <c r="K571" s="46" t="s">
        <v>77</v>
      </c>
      <c r="L571" s="46" t="s">
        <v>103</v>
      </c>
      <c r="M571" s="48">
        <v>1000</v>
      </c>
      <c r="N571" s="48">
        <v>10.5</v>
      </c>
      <c r="O571" s="48">
        <v>18.7</v>
      </c>
      <c r="P571" s="48">
        <v>21.5</v>
      </c>
      <c r="Q571" s="48">
        <v>197.5</v>
      </c>
      <c r="R571" s="48">
        <v>1.6</v>
      </c>
      <c r="S571" s="48">
        <v>1080</v>
      </c>
      <c r="T571" s="48">
        <v>1920</v>
      </c>
      <c r="U571" s="48">
        <v>2.1</v>
      </c>
      <c r="V571" s="48">
        <v>10499</v>
      </c>
      <c r="W571" s="48">
        <v>60</v>
      </c>
      <c r="X571" s="48">
        <v>32.700000000000003</v>
      </c>
      <c r="Y571" s="46" t="s">
        <v>114</v>
      </c>
      <c r="Z571" s="46" t="s">
        <v>83</v>
      </c>
      <c r="AA571" s="46"/>
      <c r="AB571" s="46"/>
      <c r="AC571" s="46" t="s">
        <v>81</v>
      </c>
      <c r="AD571" s="46" t="s">
        <v>80</v>
      </c>
      <c r="AE571" s="46" t="s">
        <v>237</v>
      </c>
      <c r="AF571" s="46" t="s">
        <v>103</v>
      </c>
      <c r="AG571" s="46" t="s">
        <v>83</v>
      </c>
      <c r="AH571" s="46" t="s">
        <v>103</v>
      </c>
      <c r="AI571" s="46" t="s">
        <v>83</v>
      </c>
      <c r="AJ571" s="46" t="s">
        <v>83</v>
      </c>
      <c r="AK571" s="46" t="s">
        <v>84</v>
      </c>
      <c r="AL571" s="46" t="s">
        <v>103</v>
      </c>
      <c r="AM571" s="46" t="s">
        <v>83</v>
      </c>
      <c r="AN571" s="46" t="s">
        <v>83</v>
      </c>
      <c r="AO571" s="46" t="s">
        <v>83</v>
      </c>
      <c r="AP571" s="46" t="s">
        <v>91</v>
      </c>
      <c r="AQ571" s="46" t="s">
        <v>103</v>
      </c>
      <c r="AR571" s="46" t="s">
        <v>81</v>
      </c>
      <c r="AS571" s="46" t="s">
        <v>86</v>
      </c>
      <c r="AT571" s="46" t="s">
        <v>103</v>
      </c>
      <c r="AU571" s="48">
        <v>4</v>
      </c>
      <c r="AV571" s="46" t="s">
        <v>81</v>
      </c>
      <c r="AW571" s="46" t="s">
        <v>80</v>
      </c>
      <c r="AX571" s="48">
        <v>250</v>
      </c>
      <c r="AY571" s="48">
        <v>275</v>
      </c>
      <c r="AZ571" s="48">
        <v>222</v>
      </c>
      <c r="BA571" s="48">
        <v>200</v>
      </c>
      <c r="BB571" s="46"/>
      <c r="BC571" s="46"/>
      <c r="BD571" s="48">
        <v>14.63</v>
      </c>
      <c r="BE571" s="46"/>
      <c r="BF571" s="48">
        <v>0.33</v>
      </c>
      <c r="BG571" s="48">
        <v>0.33</v>
      </c>
      <c r="BH571" s="46"/>
      <c r="BI571" s="48">
        <v>0.12</v>
      </c>
      <c r="BJ571" s="48">
        <v>46.73</v>
      </c>
      <c r="BK571" s="48">
        <v>46.73</v>
      </c>
      <c r="BL571" s="48">
        <v>50.6</v>
      </c>
      <c r="BM571" s="46"/>
      <c r="BN571" s="46"/>
      <c r="BO571" s="48">
        <v>0.2</v>
      </c>
      <c r="BP571" s="48">
        <v>0.38</v>
      </c>
      <c r="BQ571" s="48">
        <v>0.38</v>
      </c>
      <c r="BR571" s="48">
        <v>14.48</v>
      </c>
      <c r="BS571" s="48">
        <v>46.55</v>
      </c>
      <c r="BT571" s="46"/>
      <c r="BU571" s="48">
        <v>0</v>
      </c>
      <c r="BV571" s="39">
        <v>846</v>
      </c>
      <c r="BW571" s="39">
        <f t="shared" si="48"/>
        <v>2</v>
      </c>
      <c r="BX571" s="39">
        <f>IF(COUNTIF($C$2:C571,C571)=1,1,0)</f>
        <v>1</v>
      </c>
      <c r="BY571" s="39">
        <f t="shared" si="49"/>
        <v>0</v>
      </c>
      <c r="BZ571" s="39" t="b">
        <f t="shared" si="50"/>
        <v>0</v>
      </c>
      <c r="CA571" s="39" t="b">
        <f t="array" ref="CA571">ISNUMBER(SEARCH("Touch Screen",$AI571))</f>
        <v>0</v>
      </c>
      <c r="CB571" s="39" t="b">
        <f t="array" ref="CB571">ISNUMBER(SEARCH("Occupancy Sensor",$AI571))</f>
        <v>0</v>
      </c>
      <c r="CC571" s="39" t="b">
        <f t="array" ref="CC571">ISNUMBER(SEARCH("Full Network Connectivity",$AI571))</f>
        <v>0</v>
      </c>
      <c r="CD571" s="49">
        <f t="shared" si="51"/>
        <v>46.7346</v>
      </c>
      <c r="CE571" s="50">
        <f t="shared" si="53"/>
        <v>2.1</v>
      </c>
      <c r="CF571" s="39">
        <f t="shared" si="52"/>
        <v>2</v>
      </c>
      <c r="CG571" s="49">
        <f>IF($BW571=1,($Q571*'2. Monitor Criteria'!$C$4)+('2. Monitor Criteria'!$D$4*'1. Data'!$CE571)+'2. Monitor Criteria'!$C$6,IF('1. Data'!$BW571=2,($Q571*'2. Monitor Criteria'!$C$4)+('2. Monitor Criteria'!$D$4*'1. Data'!$CE571)+'2. Monitor Criteria'!$D$6,IF('1. Data'!$BW571=5,($Q571*'2. Monitor Criteria'!$C$4)+('2. Monitor Criteria'!$D$4*'1. Data'!$CE571)+'2. Monitor Criteria'!$F$6,($Q571*'2. Monitor Criteria'!$C$4)+('2. Monitor Criteria'!$D$4*'1. Data'!$CE571)+'2. Monitor Criteria'!$E$6)))</f>
        <v>42.6815</v>
      </c>
      <c r="CH571" s="51">
        <f>CD571-('2. Monitor Criteria'!$D$4*CE571)</f>
        <v>38.355599999999995</v>
      </c>
      <c r="CI571" s="49">
        <f>IF($BY571=0,CH571,IF($BY571=1,CH571-('2. Monitor Criteria'!$B$10*'1. Data'!CG571),CH571-('2. Monitor Criteria'!$C$10*'1. Data'!CG571)))</f>
        <v>38.355599999999995</v>
      </c>
      <c r="CJ571" s="51">
        <f>IF($CA571=TRUE,CI571-(CG571*'2. Monitor Criteria'!$E$10),CI571)</f>
        <v>38.355599999999995</v>
      </c>
      <c r="CK571" s="51">
        <f>IF($BZ571=TRUE,CJ571-('1. Data'!CG571*'2. Monitor Criteria'!$D$10),CJ571)</f>
        <v>38.355599999999995</v>
      </c>
    </row>
    <row r="572" spans="1:89" s="39" customFormat="1" ht="15.75" customHeight="1" x14ac:dyDescent="0.2">
      <c r="A572" s="39">
        <v>847</v>
      </c>
      <c r="B572" s="46" t="s">
        <v>992</v>
      </c>
      <c r="C572" s="46" t="s">
        <v>1022</v>
      </c>
      <c r="D572" s="47">
        <v>42750</v>
      </c>
      <c r="E572" s="46" t="s">
        <v>74</v>
      </c>
      <c r="F572" s="46" t="s">
        <v>103</v>
      </c>
      <c r="G572" s="46" t="s">
        <v>1307</v>
      </c>
      <c r="H572" s="46" t="s">
        <v>75</v>
      </c>
      <c r="I572" s="46" t="s">
        <v>88</v>
      </c>
      <c r="J572" s="46" t="s">
        <v>103</v>
      </c>
      <c r="K572" s="46" t="s">
        <v>77</v>
      </c>
      <c r="L572" s="46" t="s">
        <v>103</v>
      </c>
      <c r="M572" s="48">
        <v>1000</v>
      </c>
      <c r="N572" s="48">
        <v>10.5</v>
      </c>
      <c r="O572" s="48">
        <v>18.7</v>
      </c>
      <c r="P572" s="48">
        <v>21.5</v>
      </c>
      <c r="Q572" s="48">
        <v>197.6</v>
      </c>
      <c r="R572" s="48">
        <v>1.76</v>
      </c>
      <c r="S572" s="48">
        <v>1080</v>
      </c>
      <c r="T572" s="48">
        <v>1920</v>
      </c>
      <c r="U572" s="48">
        <v>2.1</v>
      </c>
      <c r="V572" s="48">
        <v>10493</v>
      </c>
      <c r="W572" s="48">
        <v>60</v>
      </c>
      <c r="X572" s="48">
        <v>32.700000000000003</v>
      </c>
      <c r="Y572" s="46" t="s">
        <v>78</v>
      </c>
      <c r="Z572" s="46" t="s">
        <v>83</v>
      </c>
      <c r="AA572" s="46"/>
      <c r="AB572" s="46"/>
      <c r="AC572" s="46" t="s">
        <v>80</v>
      </c>
      <c r="AD572" s="46" t="s">
        <v>80</v>
      </c>
      <c r="AE572" s="46" t="s">
        <v>154</v>
      </c>
      <c r="AF572" s="46" t="s">
        <v>103</v>
      </c>
      <c r="AG572" s="46" t="s">
        <v>83</v>
      </c>
      <c r="AH572" s="46" t="s">
        <v>103</v>
      </c>
      <c r="AI572" s="46" t="s">
        <v>83</v>
      </c>
      <c r="AJ572" s="46" t="s">
        <v>83</v>
      </c>
      <c r="AK572" s="46" t="s">
        <v>90</v>
      </c>
      <c r="AL572" s="46" t="s">
        <v>103</v>
      </c>
      <c r="AM572" s="46" t="s">
        <v>83</v>
      </c>
      <c r="AN572" s="46" t="s">
        <v>83</v>
      </c>
      <c r="AO572" s="46" t="s">
        <v>83</v>
      </c>
      <c r="AP572" s="46" t="s">
        <v>91</v>
      </c>
      <c r="AQ572" s="46" t="s">
        <v>103</v>
      </c>
      <c r="AR572" s="46" t="s">
        <v>81</v>
      </c>
      <c r="AS572" s="46" t="s">
        <v>86</v>
      </c>
      <c r="AT572" s="46" t="s">
        <v>103</v>
      </c>
      <c r="AU572" s="48">
        <v>0</v>
      </c>
      <c r="AV572" s="46" t="s">
        <v>81</v>
      </c>
      <c r="AW572" s="46" t="s">
        <v>81</v>
      </c>
      <c r="AX572" s="48">
        <v>250</v>
      </c>
      <c r="AY572" s="48">
        <v>253.9</v>
      </c>
      <c r="AZ572" s="48">
        <v>239</v>
      </c>
      <c r="BA572" s="48">
        <v>200</v>
      </c>
      <c r="BB572" s="46"/>
      <c r="BC572" s="46"/>
      <c r="BD572" s="48">
        <v>13.41</v>
      </c>
      <c r="BE572" s="46"/>
      <c r="BF572" s="48">
        <v>0.28999999999999998</v>
      </c>
      <c r="BG572" s="46"/>
      <c r="BH572" s="46"/>
      <c r="BI572" s="48">
        <v>0.22</v>
      </c>
      <c r="BJ572" s="48">
        <v>42.76</v>
      </c>
      <c r="BK572" s="48">
        <v>42.76</v>
      </c>
      <c r="BL572" s="48">
        <v>50.5</v>
      </c>
      <c r="BM572" s="46"/>
      <c r="BN572" s="46"/>
      <c r="BO572" s="48">
        <v>0.25</v>
      </c>
      <c r="BP572" s="48">
        <v>0.33</v>
      </c>
      <c r="BQ572" s="46"/>
      <c r="BR572" s="48">
        <v>13.52</v>
      </c>
      <c r="BS572" s="48">
        <v>43.35</v>
      </c>
      <c r="BT572" s="46"/>
      <c r="BU572" s="48">
        <v>0</v>
      </c>
      <c r="BV572" s="39">
        <v>847</v>
      </c>
      <c r="BW572" s="39">
        <f t="shared" si="48"/>
        <v>2</v>
      </c>
      <c r="BX572" s="39">
        <f>IF(COUNTIF($C$2:C572,C572)=1,1,0)</f>
        <v>1</v>
      </c>
      <c r="BY572" s="39">
        <f t="shared" si="49"/>
        <v>0</v>
      </c>
      <c r="BZ572" s="39" t="b">
        <f t="shared" si="50"/>
        <v>0</v>
      </c>
      <c r="CA572" s="39" t="b">
        <f t="array" ref="CA572">ISNUMBER(SEARCH("Touch Screen",$AI572))</f>
        <v>0</v>
      </c>
      <c r="CB572" s="39" t="b">
        <f t="array" ref="CB572">ISNUMBER(SEARCH("Occupancy Sensor",$AI572))</f>
        <v>0</v>
      </c>
      <c r="CC572" s="39" t="b">
        <f t="array" ref="CC572">ISNUMBER(SEARCH("Full Network Connectivity",$AI572))</f>
        <v>0</v>
      </c>
      <c r="CD572" s="49">
        <f t="shared" si="51"/>
        <v>42.766319999999993</v>
      </c>
      <c r="CE572" s="50">
        <f t="shared" si="53"/>
        <v>2.1</v>
      </c>
      <c r="CF572" s="39">
        <f t="shared" si="52"/>
        <v>2</v>
      </c>
      <c r="CG572" s="49">
        <f>IF($BW572=1,($Q572*'2. Monitor Criteria'!$C$4)+('2. Monitor Criteria'!$D$4*'1. Data'!$CE572)+'2. Monitor Criteria'!$C$6,IF('1. Data'!$BW572=2,($Q572*'2. Monitor Criteria'!$C$4)+('2. Monitor Criteria'!$D$4*'1. Data'!$CE572)+'2. Monitor Criteria'!$D$6,IF('1. Data'!$BW572=5,($Q572*'2. Monitor Criteria'!$C$4)+('2. Monitor Criteria'!$D$4*'1. Data'!$CE572)+'2. Monitor Criteria'!$F$6,($Q572*'2. Monitor Criteria'!$C$4)+('2. Monitor Criteria'!$D$4*'1. Data'!$CE572)+'2. Monitor Criteria'!$E$6)))</f>
        <v>42.693800000000003</v>
      </c>
      <c r="CH572" s="51">
        <f>CD572-('2. Monitor Criteria'!$D$4*CE572)</f>
        <v>34.387319999999988</v>
      </c>
      <c r="CI572" s="49">
        <f>IF($BY572=0,CH572,IF($BY572=1,CH572-('2. Monitor Criteria'!$B$10*'1. Data'!CG572),CH572-('2. Monitor Criteria'!$C$10*'1. Data'!CG572)))</f>
        <v>34.387319999999988</v>
      </c>
      <c r="CJ572" s="51">
        <f>IF($CA572=TRUE,CI572-(CG572*'2. Monitor Criteria'!$E$10),CI572)</f>
        <v>34.387319999999988</v>
      </c>
      <c r="CK572" s="51">
        <f>IF($BZ572=TRUE,CJ572-('1. Data'!CG572*'2. Monitor Criteria'!$D$10),CJ572)</f>
        <v>34.387319999999988</v>
      </c>
    </row>
    <row r="573" spans="1:89" s="39" customFormat="1" ht="15.75" customHeight="1" x14ac:dyDescent="0.2">
      <c r="A573" s="39">
        <v>848</v>
      </c>
      <c r="B573" s="46" t="s">
        <v>992</v>
      </c>
      <c r="C573" s="46" t="s">
        <v>1196</v>
      </c>
      <c r="D573" s="47">
        <v>42882</v>
      </c>
      <c r="E573" s="46" t="s">
        <v>74</v>
      </c>
      <c r="F573" s="46" t="s">
        <v>103</v>
      </c>
      <c r="G573" s="46" t="s">
        <v>1309</v>
      </c>
      <c r="H573" s="46" t="s">
        <v>75</v>
      </c>
      <c r="I573" s="46" t="s">
        <v>85</v>
      </c>
      <c r="J573" s="46" t="s">
        <v>119</v>
      </c>
      <c r="K573" s="46" t="s">
        <v>77</v>
      </c>
      <c r="L573" s="46" t="s">
        <v>103</v>
      </c>
      <c r="M573" s="48">
        <v>1000</v>
      </c>
      <c r="N573" s="48">
        <v>10.5</v>
      </c>
      <c r="O573" s="48">
        <v>18.7</v>
      </c>
      <c r="P573" s="48">
        <v>21.5</v>
      </c>
      <c r="Q573" s="48">
        <v>197.6</v>
      </c>
      <c r="R573" s="48">
        <v>1.78</v>
      </c>
      <c r="S573" s="48">
        <v>1080</v>
      </c>
      <c r="T573" s="48">
        <v>1920</v>
      </c>
      <c r="U573" s="48">
        <v>2.1</v>
      </c>
      <c r="V573" s="48">
        <v>10494</v>
      </c>
      <c r="W573" s="48">
        <v>60</v>
      </c>
      <c r="X573" s="48">
        <v>29.8</v>
      </c>
      <c r="Y573" s="46" t="s">
        <v>83</v>
      </c>
      <c r="Z573" s="46" t="s">
        <v>83</v>
      </c>
      <c r="AA573" s="46"/>
      <c r="AB573" s="46"/>
      <c r="AC573" s="46" t="s">
        <v>81</v>
      </c>
      <c r="AD573" s="46" t="s">
        <v>80</v>
      </c>
      <c r="AE573" s="46" t="s">
        <v>154</v>
      </c>
      <c r="AF573" s="46" t="s">
        <v>103</v>
      </c>
      <c r="AG573" s="46" t="s">
        <v>83</v>
      </c>
      <c r="AH573" s="46" t="s">
        <v>103</v>
      </c>
      <c r="AI573" s="46" t="s">
        <v>83</v>
      </c>
      <c r="AJ573" s="46" t="s">
        <v>83</v>
      </c>
      <c r="AK573" s="46" t="s">
        <v>90</v>
      </c>
      <c r="AL573" s="46" t="s">
        <v>103</v>
      </c>
      <c r="AM573" s="46" t="s">
        <v>83</v>
      </c>
      <c r="AN573" s="46" t="s">
        <v>83</v>
      </c>
      <c r="AO573" s="46" t="s">
        <v>83</v>
      </c>
      <c r="AP573" s="46" t="s">
        <v>91</v>
      </c>
      <c r="AQ573" s="46" t="s">
        <v>103</v>
      </c>
      <c r="AR573" s="46" t="s">
        <v>81</v>
      </c>
      <c r="AS573" s="46" t="s">
        <v>86</v>
      </c>
      <c r="AT573" s="46" t="s">
        <v>103</v>
      </c>
      <c r="AU573" s="48">
        <v>5</v>
      </c>
      <c r="AV573" s="46" t="s">
        <v>81</v>
      </c>
      <c r="AW573" s="46" t="s">
        <v>81</v>
      </c>
      <c r="AX573" s="48">
        <v>250</v>
      </c>
      <c r="AY573" s="48">
        <v>295.7</v>
      </c>
      <c r="AZ573" s="48">
        <v>240.1</v>
      </c>
      <c r="BA573" s="48">
        <v>200</v>
      </c>
      <c r="BB573" s="46"/>
      <c r="BC573" s="46"/>
      <c r="BD573" s="48">
        <v>13.56</v>
      </c>
      <c r="BE573" s="46"/>
      <c r="BF573" s="48">
        <v>0.23</v>
      </c>
      <c r="BG573" s="46"/>
      <c r="BH573" s="46"/>
      <c r="BI573" s="48">
        <v>0.17</v>
      </c>
      <c r="BJ573" s="48">
        <v>42.88</v>
      </c>
      <c r="BK573" s="48">
        <v>42.88</v>
      </c>
      <c r="BL573" s="48">
        <v>50.6</v>
      </c>
      <c r="BM573" s="46"/>
      <c r="BN573" s="46"/>
      <c r="BO573" s="48">
        <v>0.19</v>
      </c>
      <c r="BP573" s="48">
        <v>0.25</v>
      </c>
      <c r="BQ573" s="46"/>
      <c r="BR573" s="48">
        <v>13.83</v>
      </c>
      <c r="BS573" s="48">
        <v>43.82</v>
      </c>
      <c r="BT573" s="46"/>
      <c r="BU573" s="48">
        <v>0</v>
      </c>
      <c r="BV573" s="39">
        <v>848</v>
      </c>
      <c r="BW573" s="39">
        <f t="shared" si="48"/>
        <v>2</v>
      </c>
      <c r="BX573" s="39">
        <f>IF(COUNTIF($C$2:C573,C573)=1,1,0)</f>
        <v>1</v>
      </c>
      <c r="BY573" s="39">
        <f t="shared" si="49"/>
        <v>0</v>
      </c>
      <c r="BZ573" s="39" t="b">
        <f t="shared" si="50"/>
        <v>0</v>
      </c>
      <c r="CA573" s="39" t="b">
        <f t="array" ref="CA573">ISNUMBER(SEARCH("Touch Screen",$AI573))</f>
        <v>0</v>
      </c>
      <c r="CB573" s="39" t="b">
        <f t="array" ref="CB573">ISNUMBER(SEARCH("Occupancy Sensor",$AI573))</f>
        <v>0</v>
      </c>
      <c r="CC573" s="39" t="b">
        <f t="array" ref="CC573">ISNUMBER(SEARCH("Full Network Connectivity",$AI573))</f>
        <v>0</v>
      </c>
      <c r="CD573" s="49">
        <f t="shared" si="51"/>
        <v>42.884579999999993</v>
      </c>
      <c r="CE573" s="50">
        <f t="shared" si="53"/>
        <v>2.1</v>
      </c>
      <c r="CF573" s="39">
        <f t="shared" si="52"/>
        <v>2</v>
      </c>
      <c r="CG573" s="49">
        <f>IF($BW573=1,($Q573*'2. Monitor Criteria'!$C$4)+('2. Monitor Criteria'!$D$4*'1. Data'!$CE573)+'2. Monitor Criteria'!$C$6,IF('1. Data'!$BW573=2,($Q573*'2. Monitor Criteria'!$C$4)+('2. Monitor Criteria'!$D$4*'1. Data'!$CE573)+'2. Monitor Criteria'!$D$6,IF('1. Data'!$BW573=5,($Q573*'2. Monitor Criteria'!$C$4)+('2. Monitor Criteria'!$D$4*'1. Data'!$CE573)+'2. Monitor Criteria'!$F$6,($Q573*'2. Monitor Criteria'!$C$4)+('2. Monitor Criteria'!$D$4*'1. Data'!$CE573)+'2. Monitor Criteria'!$E$6)))</f>
        <v>42.693800000000003</v>
      </c>
      <c r="CH573" s="51">
        <f>CD573-('2. Monitor Criteria'!$D$4*CE573)</f>
        <v>34.505579999999995</v>
      </c>
      <c r="CI573" s="49">
        <f>IF($BY573=0,CH573,IF($BY573=1,CH573-('2. Monitor Criteria'!$B$10*'1. Data'!CG573),CH573-('2. Monitor Criteria'!$C$10*'1. Data'!CG573)))</f>
        <v>34.505579999999995</v>
      </c>
      <c r="CJ573" s="51">
        <f>IF($CA573=TRUE,CI573-(CG573*'2. Monitor Criteria'!$E$10),CI573)</f>
        <v>34.505579999999995</v>
      </c>
      <c r="CK573" s="51">
        <f>IF($BZ573=TRUE,CJ573-('1. Data'!CG573*'2. Monitor Criteria'!$D$10),CJ573)</f>
        <v>34.505579999999995</v>
      </c>
    </row>
    <row r="574" spans="1:89" s="39" customFormat="1" ht="15.75" customHeight="1" x14ac:dyDescent="0.2">
      <c r="A574" s="39">
        <v>849</v>
      </c>
      <c r="B574" s="46" t="s">
        <v>992</v>
      </c>
      <c r="C574" s="46" t="s">
        <v>1023</v>
      </c>
      <c r="D574" s="47">
        <v>42552</v>
      </c>
      <c r="E574" s="46" t="s">
        <v>74</v>
      </c>
      <c r="F574" s="46" t="s">
        <v>110</v>
      </c>
      <c r="G574" s="46" t="s">
        <v>1307</v>
      </c>
      <c r="H574" s="46" t="s">
        <v>75</v>
      </c>
      <c r="I574" s="46" t="s">
        <v>88</v>
      </c>
      <c r="J574" s="46"/>
      <c r="K574" s="46" t="s">
        <v>77</v>
      </c>
      <c r="L574" s="46"/>
      <c r="M574" s="48">
        <v>1000</v>
      </c>
      <c r="N574" s="48">
        <v>11.7</v>
      </c>
      <c r="O574" s="48">
        <v>18.7</v>
      </c>
      <c r="P574" s="48">
        <v>22</v>
      </c>
      <c r="Q574" s="48">
        <v>217.53</v>
      </c>
      <c r="R574" s="48">
        <v>1.6</v>
      </c>
      <c r="S574" s="48">
        <v>1050</v>
      </c>
      <c r="T574" s="48">
        <v>1680</v>
      </c>
      <c r="U574" s="48">
        <v>1.8</v>
      </c>
      <c r="V574" s="48">
        <v>8109</v>
      </c>
      <c r="W574" s="48">
        <v>60</v>
      </c>
      <c r="X574" s="48">
        <v>0.3</v>
      </c>
      <c r="Y574" s="46" t="s">
        <v>83</v>
      </c>
      <c r="Z574" s="46" t="s">
        <v>83</v>
      </c>
      <c r="AA574" s="46"/>
      <c r="AB574" s="46"/>
      <c r="AC574" s="46" t="s">
        <v>81</v>
      </c>
      <c r="AD574" s="46" t="s">
        <v>80</v>
      </c>
      <c r="AE574" s="46" t="s">
        <v>113</v>
      </c>
      <c r="AF574" s="46"/>
      <c r="AG574" s="46" t="s">
        <v>99</v>
      </c>
      <c r="AH574" s="46"/>
      <c r="AI574" s="46" t="s">
        <v>99</v>
      </c>
      <c r="AJ574" s="46" t="s">
        <v>83</v>
      </c>
      <c r="AK574" s="46" t="s">
        <v>94</v>
      </c>
      <c r="AL574" s="46"/>
      <c r="AM574" s="46" t="s">
        <v>83</v>
      </c>
      <c r="AN574" s="46" t="s">
        <v>83</v>
      </c>
      <c r="AO574" s="46" t="s">
        <v>83</v>
      </c>
      <c r="AP574" s="46" t="s">
        <v>91</v>
      </c>
      <c r="AQ574" s="46"/>
      <c r="AR574" s="46" t="s">
        <v>81</v>
      </c>
      <c r="AS574" s="46" t="s">
        <v>86</v>
      </c>
      <c r="AT574" s="46"/>
      <c r="AU574" s="48">
        <v>1</v>
      </c>
      <c r="AV574" s="46" t="s">
        <v>81</v>
      </c>
      <c r="AW574" s="46" t="s">
        <v>81</v>
      </c>
      <c r="AX574" s="48">
        <v>250</v>
      </c>
      <c r="AY574" s="48">
        <v>236</v>
      </c>
      <c r="AZ574" s="48">
        <v>216</v>
      </c>
      <c r="BA574" s="48">
        <v>200.2</v>
      </c>
      <c r="BB574" s="46"/>
      <c r="BC574" s="46"/>
      <c r="BD574" s="48">
        <v>13.86</v>
      </c>
      <c r="BE574" s="46"/>
      <c r="BF574" s="48">
        <v>0.23</v>
      </c>
      <c r="BG574" s="46"/>
      <c r="BH574" s="46"/>
      <c r="BI574" s="48">
        <v>0.15</v>
      </c>
      <c r="BJ574" s="48">
        <v>43.8</v>
      </c>
      <c r="BK574" s="48">
        <v>43.8</v>
      </c>
      <c r="BL574" s="48">
        <v>48.7</v>
      </c>
      <c r="BM574" s="46"/>
      <c r="BN574" s="46"/>
      <c r="BO574" s="48">
        <v>0.17</v>
      </c>
      <c r="BP574" s="48">
        <v>0.26</v>
      </c>
      <c r="BQ574" s="46"/>
      <c r="BR574" s="48">
        <v>13.94</v>
      </c>
      <c r="BS574" s="48">
        <v>44.22</v>
      </c>
      <c r="BT574" s="46"/>
      <c r="BU574" s="48">
        <v>0</v>
      </c>
      <c r="BV574" s="39">
        <v>849</v>
      </c>
      <c r="BW574" s="39">
        <f t="shared" si="48"/>
        <v>2</v>
      </c>
      <c r="BX574" s="39">
        <f>IF(COUNTIF($C$2:C574,C574)=1,1,0)</f>
        <v>1</v>
      </c>
      <c r="BY574" s="39">
        <f t="shared" si="49"/>
        <v>0</v>
      </c>
      <c r="BZ574" s="39" t="b">
        <f t="shared" si="50"/>
        <v>0</v>
      </c>
      <c r="CA574" s="39" t="b">
        <f t="array" ref="CA574">ISNUMBER(SEARCH("Touch Screen",$AI574))</f>
        <v>0</v>
      </c>
      <c r="CB574" s="39" t="b">
        <f t="array" ref="CB574">ISNUMBER(SEARCH("Occupancy Sensor",$AI574))</f>
        <v>0</v>
      </c>
      <c r="CC574" s="39" t="b">
        <f t="array" ref="CC574">ISNUMBER(SEARCH("Full Network Connectivity",$AI574))</f>
        <v>0</v>
      </c>
      <c r="CD574" s="49">
        <f t="shared" si="51"/>
        <v>43.804379999999988</v>
      </c>
      <c r="CE574" s="50">
        <f t="shared" si="53"/>
        <v>1.8</v>
      </c>
      <c r="CF574" s="39">
        <f t="shared" si="52"/>
        <v>2</v>
      </c>
      <c r="CG574" s="49">
        <f>IF($BW574=1,($Q574*'2. Monitor Criteria'!$C$4)+('2. Monitor Criteria'!$D$4*'1. Data'!$CE574)+'2. Monitor Criteria'!$C$6,IF('1. Data'!$BW574=2,($Q574*'2. Monitor Criteria'!$C$4)+('2. Monitor Criteria'!$D$4*'1. Data'!$CE574)+'2. Monitor Criteria'!$D$6,IF('1. Data'!$BW574=5,($Q574*'2. Monitor Criteria'!$C$4)+('2. Monitor Criteria'!$D$4*'1. Data'!$CE574)+'2. Monitor Criteria'!$F$6,($Q574*'2. Monitor Criteria'!$C$4)+('2. Monitor Criteria'!$D$4*'1. Data'!$CE574)+'2. Monitor Criteria'!$E$6)))</f>
        <v>43.948189999999997</v>
      </c>
      <c r="CH574" s="51">
        <f>CD574-('2. Monitor Criteria'!$D$4*CE574)</f>
        <v>36.622379999999986</v>
      </c>
      <c r="CI574" s="49">
        <f>IF($BY574=0,CH574,IF($BY574=1,CH574-('2. Monitor Criteria'!$B$10*'1. Data'!CG574),CH574-('2. Monitor Criteria'!$C$10*'1. Data'!CG574)))</f>
        <v>36.622379999999986</v>
      </c>
      <c r="CJ574" s="51">
        <f>IF($CA574=TRUE,CI574-(CG574*'2. Monitor Criteria'!$E$10),CI574)</f>
        <v>36.622379999999986</v>
      </c>
      <c r="CK574" s="51">
        <f>IF($BZ574=TRUE,CJ574-('1. Data'!CG574*'2. Monitor Criteria'!$D$10),CJ574)</f>
        <v>36.622379999999986</v>
      </c>
    </row>
    <row r="575" spans="1:89" s="39" customFormat="1" ht="15.75" customHeight="1" x14ac:dyDescent="0.2">
      <c r="A575" s="39">
        <v>850</v>
      </c>
      <c r="B575" s="46" t="s">
        <v>992</v>
      </c>
      <c r="C575" s="46" t="s">
        <v>1024</v>
      </c>
      <c r="D575" s="47">
        <v>41414</v>
      </c>
      <c r="E575" s="46" t="s">
        <v>74</v>
      </c>
      <c r="F575" s="46" t="s">
        <v>110</v>
      </c>
      <c r="G575" s="46" t="s">
        <v>1307</v>
      </c>
      <c r="H575" s="46" t="s">
        <v>75</v>
      </c>
      <c r="I575" s="46" t="s">
        <v>88</v>
      </c>
      <c r="J575" s="46"/>
      <c r="K575" s="46" t="s">
        <v>77</v>
      </c>
      <c r="L575" s="46"/>
      <c r="M575" s="48">
        <v>1000</v>
      </c>
      <c r="N575" s="48">
        <v>11.7</v>
      </c>
      <c r="O575" s="48">
        <v>18.7</v>
      </c>
      <c r="P575" s="48">
        <v>22</v>
      </c>
      <c r="Q575" s="48">
        <v>217.53</v>
      </c>
      <c r="R575" s="48">
        <v>1.6</v>
      </c>
      <c r="S575" s="48">
        <v>1050</v>
      </c>
      <c r="T575" s="48">
        <v>1680</v>
      </c>
      <c r="U575" s="48">
        <v>1.8</v>
      </c>
      <c r="V575" s="48">
        <v>8109</v>
      </c>
      <c r="W575" s="48">
        <v>60</v>
      </c>
      <c r="X575" s="48">
        <v>0.3</v>
      </c>
      <c r="Y575" s="46" t="s">
        <v>78</v>
      </c>
      <c r="Z575" s="46" t="s">
        <v>83</v>
      </c>
      <c r="AA575" s="46"/>
      <c r="AB575" s="46"/>
      <c r="AC575" s="46" t="s">
        <v>81</v>
      </c>
      <c r="AD575" s="46" t="s">
        <v>80</v>
      </c>
      <c r="AE575" s="46" t="s">
        <v>111</v>
      </c>
      <c r="AF575" s="46"/>
      <c r="AG575" s="46" t="s">
        <v>83</v>
      </c>
      <c r="AH575" s="46"/>
      <c r="AI575" s="46" t="s">
        <v>83</v>
      </c>
      <c r="AJ575" s="46" t="s">
        <v>83</v>
      </c>
      <c r="AK575" s="46" t="s">
        <v>84</v>
      </c>
      <c r="AL575" s="46"/>
      <c r="AM575" s="46" t="s">
        <v>83</v>
      </c>
      <c r="AN575" s="46" t="s">
        <v>83</v>
      </c>
      <c r="AO575" s="46" t="s">
        <v>83</v>
      </c>
      <c r="AP575" s="46" t="s">
        <v>91</v>
      </c>
      <c r="AQ575" s="46"/>
      <c r="AR575" s="46" t="s">
        <v>81</v>
      </c>
      <c r="AS575" s="46" t="s">
        <v>86</v>
      </c>
      <c r="AT575" s="46"/>
      <c r="AU575" s="48">
        <v>1</v>
      </c>
      <c r="AV575" s="46" t="s">
        <v>81</v>
      </c>
      <c r="AW575" s="46" t="s">
        <v>81</v>
      </c>
      <c r="AX575" s="48">
        <v>250</v>
      </c>
      <c r="AY575" s="48">
        <v>247</v>
      </c>
      <c r="AZ575" s="48">
        <v>197</v>
      </c>
      <c r="BA575" s="48">
        <v>200</v>
      </c>
      <c r="BB575" s="46"/>
      <c r="BC575" s="46"/>
      <c r="BD575" s="48">
        <v>13.79</v>
      </c>
      <c r="BE575" s="46"/>
      <c r="BF575" s="48">
        <v>0.28999999999999998</v>
      </c>
      <c r="BG575" s="46"/>
      <c r="BH575" s="46"/>
      <c r="BI575" s="48">
        <v>0.22</v>
      </c>
      <c r="BJ575" s="48">
        <v>43.93</v>
      </c>
      <c r="BK575" s="48">
        <v>43.93</v>
      </c>
      <c r="BL575" s="48">
        <v>48.7</v>
      </c>
      <c r="BM575" s="46"/>
      <c r="BN575" s="46"/>
      <c r="BO575" s="48">
        <v>0.24</v>
      </c>
      <c r="BP575" s="48">
        <v>0.33</v>
      </c>
      <c r="BQ575" s="46"/>
      <c r="BR575" s="48">
        <v>13.91</v>
      </c>
      <c r="BS575" s="48">
        <v>44.53</v>
      </c>
      <c r="BT575" s="46"/>
      <c r="BU575" s="48">
        <v>0</v>
      </c>
      <c r="BV575" s="39">
        <v>850</v>
      </c>
      <c r="BW575" s="39">
        <f t="shared" si="48"/>
        <v>2</v>
      </c>
      <c r="BX575" s="39">
        <f>IF(COUNTIF($C$2:C575,C575)=1,1,0)</f>
        <v>1</v>
      </c>
      <c r="BY575" s="39">
        <f t="shared" si="49"/>
        <v>0</v>
      </c>
      <c r="BZ575" s="39" t="b">
        <f t="shared" si="50"/>
        <v>0</v>
      </c>
      <c r="CA575" s="39" t="b">
        <f t="array" ref="CA575">ISNUMBER(SEARCH("Touch Screen",$AI575))</f>
        <v>0</v>
      </c>
      <c r="CB575" s="39" t="b">
        <f t="array" ref="CB575">ISNUMBER(SEARCH("Occupancy Sensor",$AI575))</f>
        <v>0</v>
      </c>
      <c r="CC575" s="39" t="b">
        <f t="array" ref="CC575">ISNUMBER(SEARCH("Full Network Connectivity",$AI575))</f>
        <v>0</v>
      </c>
      <c r="CD575" s="49">
        <f t="shared" si="51"/>
        <v>43.931399999999996</v>
      </c>
      <c r="CE575" s="50">
        <f t="shared" si="53"/>
        <v>1.8</v>
      </c>
      <c r="CF575" s="39">
        <f t="shared" si="52"/>
        <v>2</v>
      </c>
      <c r="CG575" s="49">
        <f>IF($BW575=1,($Q575*'2. Monitor Criteria'!$C$4)+('2. Monitor Criteria'!$D$4*'1. Data'!$CE575)+'2. Monitor Criteria'!$C$6,IF('1. Data'!$BW575=2,($Q575*'2. Monitor Criteria'!$C$4)+('2. Monitor Criteria'!$D$4*'1. Data'!$CE575)+'2. Monitor Criteria'!$D$6,IF('1. Data'!$BW575=5,($Q575*'2. Monitor Criteria'!$C$4)+('2. Monitor Criteria'!$D$4*'1. Data'!$CE575)+'2. Monitor Criteria'!$F$6,($Q575*'2. Monitor Criteria'!$C$4)+('2. Monitor Criteria'!$D$4*'1. Data'!$CE575)+'2. Monitor Criteria'!$E$6)))</f>
        <v>43.948189999999997</v>
      </c>
      <c r="CH575" s="51">
        <f>CD575-('2. Monitor Criteria'!$D$4*CE575)</f>
        <v>36.749399999999994</v>
      </c>
      <c r="CI575" s="49">
        <f>IF($BY575=0,CH575,IF($BY575=1,CH575-('2. Monitor Criteria'!$B$10*'1. Data'!CG575),CH575-('2. Monitor Criteria'!$C$10*'1. Data'!CG575)))</f>
        <v>36.749399999999994</v>
      </c>
      <c r="CJ575" s="51">
        <f>IF($CA575=TRUE,CI575-(CG575*'2. Monitor Criteria'!$E$10),CI575)</f>
        <v>36.749399999999994</v>
      </c>
      <c r="CK575" s="51">
        <f>IF($BZ575=TRUE,CJ575-('1. Data'!CG575*'2. Monitor Criteria'!$D$10),CJ575)</f>
        <v>36.749399999999994</v>
      </c>
    </row>
    <row r="576" spans="1:89" s="39" customFormat="1" ht="15.75" customHeight="1" x14ac:dyDescent="0.2">
      <c r="A576" s="39">
        <v>851</v>
      </c>
      <c r="B576" s="46" t="s">
        <v>992</v>
      </c>
      <c r="C576" s="46" t="s">
        <v>1025</v>
      </c>
      <c r="D576" s="47">
        <v>42231</v>
      </c>
      <c r="E576" s="46" t="s">
        <v>1026</v>
      </c>
      <c r="F576" s="46" t="s">
        <v>103</v>
      </c>
      <c r="G576" s="46" t="s">
        <v>1307</v>
      </c>
      <c r="H576" s="46" t="s">
        <v>75</v>
      </c>
      <c r="I576" s="46" t="s">
        <v>88</v>
      </c>
      <c r="J576" s="46" t="s">
        <v>103</v>
      </c>
      <c r="K576" s="46" t="s">
        <v>77</v>
      </c>
      <c r="L576" s="46" t="s">
        <v>103</v>
      </c>
      <c r="M576" s="48">
        <v>1000</v>
      </c>
      <c r="N576" s="48">
        <v>11.2</v>
      </c>
      <c r="O576" s="48">
        <v>20</v>
      </c>
      <c r="P576" s="48">
        <v>23</v>
      </c>
      <c r="Q576" s="48">
        <v>226.05</v>
      </c>
      <c r="R576" s="48">
        <v>1.78</v>
      </c>
      <c r="S576" s="48">
        <v>1080</v>
      </c>
      <c r="T576" s="48">
        <v>1920</v>
      </c>
      <c r="U576" s="48">
        <v>2</v>
      </c>
      <c r="V576" s="48">
        <v>9173</v>
      </c>
      <c r="W576" s="48">
        <v>60</v>
      </c>
      <c r="X576" s="48">
        <v>33.1</v>
      </c>
      <c r="Y576" s="46" t="s">
        <v>78</v>
      </c>
      <c r="Z576" s="46" t="s">
        <v>83</v>
      </c>
      <c r="AA576" s="46"/>
      <c r="AB576" s="46"/>
      <c r="AC576" s="46" t="s">
        <v>80</v>
      </c>
      <c r="AD576" s="46" t="s">
        <v>80</v>
      </c>
      <c r="AE576" s="46" t="s">
        <v>154</v>
      </c>
      <c r="AF576" s="46" t="s">
        <v>103</v>
      </c>
      <c r="AG576" s="46" t="s">
        <v>99</v>
      </c>
      <c r="AH576" s="46" t="s">
        <v>103</v>
      </c>
      <c r="AI576" s="46" t="s">
        <v>99</v>
      </c>
      <c r="AJ576" s="46" t="s">
        <v>83</v>
      </c>
      <c r="AK576" s="46" t="s">
        <v>90</v>
      </c>
      <c r="AL576" s="46" t="s">
        <v>103</v>
      </c>
      <c r="AM576" s="46" t="s">
        <v>83</v>
      </c>
      <c r="AN576" s="46" t="s">
        <v>83</v>
      </c>
      <c r="AO576" s="46" t="s">
        <v>83</v>
      </c>
      <c r="AP576" s="46" t="s">
        <v>91</v>
      </c>
      <c r="AQ576" s="46" t="s">
        <v>103</v>
      </c>
      <c r="AR576" s="46" t="s">
        <v>81</v>
      </c>
      <c r="AS576" s="46" t="s">
        <v>86</v>
      </c>
      <c r="AT576" s="46" t="s">
        <v>103</v>
      </c>
      <c r="AU576" s="48">
        <v>0</v>
      </c>
      <c r="AV576" s="46" t="s">
        <v>81</v>
      </c>
      <c r="AW576" s="46" t="s">
        <v>81</v>
      </c>
      <c r="AX576" s="48">
        <v>250</v>
      </c>
      <c r="AY576" s="48">
        <v>238.3</v>
      </c>
      <c r="AZ576" s="48">
        <v>187.2</v>
      </c>
      <c r="BA576" s="48">
        <v>200</v>
      </c>
      <c r="BB576" s="46"/>
      <c r="BC576" s="46"/>
      <c r="BD576" s="48">
        <v>14.88</v>
      </c>
      <c r="BE576" s="46"/>
      <c r="BF576" s="48">
        <v>0.19</v>
      </c>
      <c r="BG576" s="46"/>
      <c r="BH576" s="46"/>
      <c r="BI576" s="48">
        <v>0.08</v>
      </c>
      <c r="BJ576" s="48">
        <v>46.74</v>
      </c>
      <c r="BK576" s="48">
        <v>46.74</v>
      </c>
      <c r="BL576" s="48">
        <v>50.8</v>
      </c>
      <c r="BM576" s="46"/>
      <c r="BN576" s="46"/>
      <c r="BO576" s="48">
        <v>0.08</v>
      </c>
      <c r="BP576" s="48">
        <v>0.2</v>
      </c>
      <c r="BQ576" s="46"/>
      <c r="BR576" s="48">
        <v>14.86</v>
      </c>
      <c r="BS576" s="48">
        <v>46.69</v>
      </c>
      <c r="BT576" s="46"/>
      <c r="BU576" s="48">
        <v>0</v>
      </c>
      <c r="BV576" s="39">
        <v>851</v>
      </c>
      <c r="BW576" s="39">
        <f t="shared" si="48"/>
        <v>3</v>
      </c>
      <c r="BX576" s="39">
        <f>IF(COUNTIF($C$2:C576,C576)=1,1,0)</f>
        <v>1</v>
      </c>
      <c r="BY576" s="39">
        <f t="shared" si="49"/>
        <v>0</v>
      </c>
      <c r="BZ576" s="39" t="b">
        <f t="shared" si="50"/>
        <v>0</v>
      </c>
      <c r="CA576" s="39" t="b">
        <f t="array" ref="CA576">ISNUMBER(SEARCH("Touch Screen",$AI576))</f>
        <v>0</v>
      </c>
      <c r="CB576" s="39" t="b">
        <f t="array" ref="CB576">ISNUMBER(SEARCH("Occupancy Sensor",$AI576))</f>
        <v>0</v>
      </c>
      <c r="CC576" s="39" t="b">
        <f t="array" ref="CC576">ISNUMBER(SEARCH("Full Network Connectivity",$AI576))</f>
        <v>0</v>
      </c>
      <c r="CD576" s="49">
        <f t="shared" si="51"/>
        <v>46.703940000000003</v>
      </c>
      <c r="CE576" s="50">
        <f t="shared" si="53"/>
        <v>2</v>
      </c>
      <c r="CF576" s="39">
        <f t="shared" si="52"/>
        <v>3</v>
      </c>
      <c r="CG576" s="49">
        <f>IF($BW576=1,($Q576*'2. Monitor Criteria'!$C$4)+('2. Monitor Criteria'!$D$4*'1. Data'!$CE576)+'2. Monitor Criteria'!$C$6,IF('1. Data'!$BW576=2,($Q576*'2. Monitor Criteria'!$C$4)+('2. Monitor Criteria'!$D$4*'1. Data'!$CE576)+'2. Monitor Criteria'!$D$6,IF('1. Data'!$BW576=5,($Q576*'2. Monitor Criteria'!$C$4)+('2. Monitor Criteria'!$D$4*'1. Data'!$CE576)+'2. Monitor Criteria'!$F$6,($Q576*'2. Monitor Criteria'!$C$4)+('2. Monitor Criteria'!$D$4*'1. Data'!$CE576)+'2. Monitor Criteria'!$E$6)))</f>
        <v>44.264150000000001</v>
      </c>
      <c r="CH576" s="51">
        <f>CD576-('2. Monitor Criteria'!$D$4*CE576)</f>
        <v>38.723939999999999</v>
      </c>
      <c r="CI576" s="49">
        <f>IF($BY576=0,CH576,IF($BY576=1,CH576-('2. Monitor Criteria'!$B$10*'1. Data'!CG576),CH576-('2. Monitor Criteria'!$C$10*'1. Data'!CG576)))</f>
        <v>38.723939999999999</v>
      </c>
      <c r="CJ576" s="51">
        <f>IF($CA576=TRUE,CI576-(CG576*'2. Monitor Criteria'!$E$10),CI576)</f>
        <v>38.723939999999999</v>
      </c>
      <c r="CK576" s="51">
        <f>IF($BZ576=TRUE,CJ576-('1. Data'!CG576*'2. Monitor Criteria'!$D$10),CJ576)</f>
        <v>38.723939999999999</v>
      </c>
    </row>
    <row r="577" spans="1:89" s="39" customFormat="1" ht="15.75" customHeight="1" x14ac:dyDescent="0.2">
      <c r="A577" s="39">
        <v>852</v>
      </c>
      <c r="B577" s="46" t="s">
        <v>992</v>
      </c>
      <c r="C577" s="46" t="s">
        <v>1027</v>
      </c>
      <c r="D577" s="47">
        <v>42062</v>
      </c>
      <c r="E577" s="46" t="s">
        <v>1028</v>
      </c>
      <c r="F577" s="46" t="s">
        <v>103</v>
      </c>
      <c r="G577" s="46" t="s">
        <v>1307</v>
      </c>
      <c r="H577" s="46" t="s">
        <v>75</v>
      </c>
      <c r="I577" s="46" t="s">
        <v>85</v>
      </c>
      <c r="J577" s="46" t="s">
        <v>119</v>
      </c>
      <c r="K577" s="46" t="s">
        <v>77</v>
      </c>
      <c r="L577" s="46" t="s">
        <v>103</v>
      </c>
      <c r="M577" s="48">
        <v>1000</v>
      </c>
      <c r="N577" s="48">
        <v>11.3</v>
      </c>
      <c r="O577" s="48">
        <v>20</v>
      </c>
      <c r="P577" s="48">
        <v>23</v>
      </c>
      <c r="Q577" s="48">
        <v>226.05</v>
      </c>
      <c r="R577" s="48">
        <v>1.78</v>
      </c>
      <c r="S577" s="48">
        <v>1080</v>
      </c>
      <c r="T577" s="48">
        <v>1920</v>
      </c>
      <c r="U577" s="48">
        <v>2.1</v>
      </c>
      <c r="V577" s="48">
        <v>9173</v>
      </c>
      <c r="W577" s="48">
        <v>60</v>
      </c>
      <c r="X577" s="48">
        <v>32.299999999999997</v>
      </c>
      <c r="Y577" s="46" t="s">
        <v>114</v>
      </c>
      <c r="Z577" s="46" t="s">
        <v>83</v>
      </c>
      <c r="AA577" s="46"/>
      <c r="AB577" s="46"/>
      <c r="AC577" s="46" t="s">
        <v>80</v>
      </c>
      <c r="AD577" s="46" t="s">
        <v>80</v>
      </c>
      <c r="AE577" s="46" t="s">
        <v>154</v>
      </c>
      <c r="AF577" s="46" t="s">
        <v>103</v>
      </c>
      <c r="AG577" s="46" t="s">
        <v>83</v>
      </c>
      <c r="AH577" s="46" t="s">
        <v>103</v>
      </c>
      <c r="AI577" s="46" t="s">
        <v>83</v>
      </c>
      <c r="AJ577" s="46" t="s">
        <v>83</v>
      </c>
      <c r="AK577" s="46" t="s">
        <v>90</v>
      </c>
      <c r="AL577" s="46" t="s">
        <v>103</v>
      </c>
      <c r="AM577" s="46" t="s">
        <v>83</v>
      </c>
      <c r="AN577" s="46" t="s">
        <v>83</v>
      </c>
      <c r="AO577" s="46" t="s">
        <v>83</v>
      </c>
      <c r="AP577" s="46" t="s">
        <v>91</v>
      </c>
      <c r="AQ577" s="46" t="s">
        <v>103</v>
      </c>
      <c r="AR577" s="46" t="s">
        <v>81</v>
      </c>
      <c r="AS577" s="46" t="s">
        <v>86</v>
      </c>
      <c r="AT577" s="46" t="s">
        <v>103</v>
      </c>
      <c r="AU577" s="48">
        <v>4</v>
      </c>
      <c r="AV577" s="46" t="s">
        <v>81</v>
      </c>
      <c r="AW577" s="46" t="s">
        <v>80</v>
      </c>
      <c r="AX577" s="48">
        <v>250</v>
      </c>
      <c r="AY577" s="48">
        <v>245</v>
      </c>
      <c r="AZ577" s="48">
        <v>230</v>
      </c>
      <c r="BA577" s="48">
        <v>200</v>
      </c>
      <c r="BB577" s="46"/>
      <c r="BC577" s="46"/>
      <c r="BD577" s="48">
        <v>15.82</v>
      </c>
      <c r="BE577" s="46"/>
      <c r="BF577" s="48">
        <v>0.2</v>
      </c>
      <c r="BG577" s="48">
        <v>0.2</v>
      </c>
      <c r="BH577" s="46"/>
      <c r="BI577" s="48">
        <v>0.13</v>
      </c>
      <c r="BJ577" s="48">
        <v>49.64</v>
      </c>
      <c r="BK577" s="48">
        <v>49.64</v>
      </c>
      <c r="BL577" s="48">
        <v>50.8</v>
      </c>
      <c r="BM577" s="46"/>
      <c r="BN577" s="46"/>
      <c r="BO577" s="48">
        <v>0.16</v>
      </c>
      <c r="BP577" s="48">
        <v>0.22</v>
      </c>
      <c r="BQ577" s="48">
        <v>0.22</v>
      </c>
      <c r="BR577" s="48">
        <v>15.67</v>
      </c>
      <c r="BS577" s="48">
        <v>49.31</v>
      </c>
      <c r="BT577" s="46"/>
      <c r="BU577" s="48">
        <v>0</v>
      </c>
      <c r="BV577" s="39">
        <v>852</v>
      </c>
      <c r="BW577" s="39">
        <f t="shared" si="48"/>
        <v>3</v>
      </c>
      <c r="BX577" s="39">
        <f>IF(COUNTIF($C$2:C577,C577)=1,1,0)</f>
        <v>1</v>
      </c>
      <c r="BY577" s="39">
        <f t="shared" si="49"/>
        <v>0</v>
      </c>
      <c r="BZ577" s="39" t="b">
        <f t="shared" si="50"/>
        <v>0</v>
      </c>
      <c r="CA577" s="39" t="b">
        <f t="array" ref="CA577">ISNUMBER(SEARCH("Touch Screen",$AI577))</f>
        <v>0</v>
      </c>
      <c r="CB577" s="39" t="b">
        <f t="array" ref="CB577">ISNUMBER(SEARCH("Occupancy Sensor",$AI577))</f>
        <v>0</v>
      </c>
      <c r="CC577" s="39" t="b">
        <f t="array" ref="CC577">ISNUMBER(SEARCH("Full Network Connectivity",$AI577))</f>
        <v>0</v>
      </c>
      <c r="CD577" s="49">
        <f t="shared" si="51"/>
        <v>49.642919999999997</v>
      </c>
      <c r="CE577" s="50">
        <f t="shared" si="53"/>
        <v>2.1</v>
      </c>
      <c r="CF577" s="39">
        <f t="shared" si="52"/>
        <v>3</v>
      </c>
      <c r="CG577" s="49">
        <f>IF($BW577=1,($Q577*'2. Monitor Criteria'!$C$4)+('2. Monitor Criteria'!$D$4*'1. Data'!$CE577)+'2. Monitor Criteria'!$C$6,IF('1. Data'!$BW577=2,($Q577*'2. Monitor Criteria'!$C$4)+('2. Monitor Criteria'!$D$4*'1. Data'!$CE577)+'2. Monitor Criteria'!$D$6,IF('1. Data'!$BW577=5,($Q577*'2. Monitor Criteria'!$C$4)+('2. Monitor Criteria'!$D$4*'1. Data'!$CE577)+'2. Monitor Criteria'!$F$6,($Q577*'2. Monitor Criteria'!$C$4)+('2. Monitor Criteria'!$D$4*'1. Data'!$CE577)+'2. Monitor Criteria'!$E$6)))</f>
        <v>44.663150000000002</v>
      </c>
      <c r="CH577" s="51">
        <f>CD577-('2. Monitor Criteria'!$D$4*CE577)</f>
        <v>41.263919999999999</v>
      </c>
      <c r="CI577" s="49">
        <f>IF($BY577=0,CH577,IF($BY577=1,CH577-('2. Monitor Criteria'!$B$10*'1. Data'!CG577),CH577-('2. Monitor Criteria'!$C$10*'1. Data'!CG577)))</f>
        <v>41.263919999999999</v>
      </c>
      <c r="CJ577" s="51">
        <f>IF($CA577=TRUE,CI577-(CG577*'2. Monitor Criteria'!$E$10),CI577)</f>
        <v>41.263919999999999</v>
      </c>
      <c r="CK577" s="51">
        <f>IF($BZ577=TRUE,CJ577-('1. Data'!CG577*'2. Monitor Criteria'!$D$10),CJ577)</f>
        <v>41.263919999999999</v>
      </c>
    </row>
    <row r="578" spans="1:89" s="39" customFormat="1" ht="15.75" customHeight="1" x14ac:dyDescent="0.2">
      <c r="A578" s="39">
        <v>853</v>
      </c>
      <c r="B578" s="46" t="s">
        <v>992</v>
      </c>
      <c r="C578" s="46" t="s">
        <v>1029</v>
      </c>
      <c r="D578" s="47">
        <v>41414</v>
      </c>
      <c r="E578" s="46" t="s">
        <v>74</v>
      </c>
      <c r="F578" s="46" t="s">
        <v>110</v>
      </c>
      <c r="G578" s="46" t="s">
        <v>1307</v>
      </c>
      <c r="H578" s="46" t="s">
        <v>75</v>
      </c>
      <c r="I578" s="46" t="s">
        <v>88</v>
      </c>
      <c r="J578" s="46"/>
      <c r="K578" s="46" t="s">
        <v>77</v>
      </c>
      <c r="L578" s="46"/>
      <c r="M578" s="48">
        <v>1000</v>
      </c>
      <c r="N578" s="48">
        <v>11.5</v>
      </c>
      <c r="O578" s="48">
        <v>20.5</v>
      </c>
      <c r="P578" s="48">
        <v>23.5</v>
      </c>
      <c r="Q578" s="48">
        <v>237.99</v>
      </c>
      <c r="R578" s="48">
        <v>1.78</v>
      </c>
      <c r="S578" s="48">
        <v>1080</v>
      </c>
      <c r="T578" s="48">
        <v>1920</v>
      </c>
      <c r="U578" s="48">
        <v>2.1</v>
      </c>
      <c r="V578" s="48">
        <v>8713</v>
      </c>
      <c r="W578" s="48">
        <v>60</v>
      </c>
      <c r="X578" s="48">
        <v>0.3</v>
      </c>
      <c r="Y578" s="46" t="s">
        <v>78</v>
      </c>
      <c r="Z578" s="46" t="s">
        <v>83</v>
      </c>
      <c r="AA578" s="46"/>
      <c r="AB578" s="46"/>
      <c r="AC578" s="46" t="s">
        <v>81</v>
      </c>
      <c r="AD578" s="46" t="s">
        <v>80</v>
      </c>
      <c r="AE578" s="46" t="s">
        <v>154</v>
      </c>
      <c r="AF578" s="46"/>
      <c r="AG578" s="46" t="s">
        <v>83</v>
      </c>
      <c r="AH578" s="46"/>
      <c r="AI578" s="46" t="s">
        <v>83</v>
      </c>
      <c r="AJ578" s="46" t="s">
        <v>83</v>
      </c>
      <c r="AK578" s="46" t="s">
        <v>90</v>
      </c>
      <c r="AL578" s="46"/>
      <c r="AM578" s="46" t="s">
        <v>83</v>
      </c>
      <c r="AN578" s="46" t="s">
        <v>83</v>
      </c>
      <c r="AO578" s="46" t="s">
        <v>83</v>
      </c>
      <c r="AP578" s="46" t="s">
        <v>91</v>
      </c>
      <c r="AQ578" s="46"/>
      <c r="AR578" s="46" t="s">
        <v>81</v>
      </c>
      <c r="AS578" s="46" t="s">
        <v>86</v>
      </c>
      <c r="AT578" s="46"/>
      <c r="AU578" s="48">
        <v>1</v>
      </c>
      <c r="AV578" s="46" t="s">
        <v>81</v>
      </c>
      <c r="AW578" s="46" t="s">
        <v>81</v>
      </c>
      <c r="AX578" s="48">
        <v>290</v>
      </c>
      <c r="AY578" s="48">
        <v>285.89999999999998</v>
      </c>
      <c r="AZ578" s="48">
        <v>264.39999999999998</v>
      </c>
      <c r="BA578" s="48">
        <v>200.2</v>
      </c>
      <c r="BB578" s="46"/>
      <c r="BC578" s="46"/>
      <c r="BD578" s="48">
        <v>14.84</v>
      </c>
      <c r="BE578" s="46"/>
      <c r="BF578" s="48">
        <v>0.23</v>
      </c>
      <c r="BG578" s="46"/>
      <c r="BH578" s="46"/>
      <c r="BI578" s="48">
        <v>0.13</v>
      </c>
      <c r="BJ578" s="48">
        <v>46.81</v>
      </c>
      <c r="BK578" s="48">
        <v>46.81</v>
      </c>
      <c r="BL578" s="48">
        <v>53.31</v>
      </c>
      <c r="BM578" s="46"/>
      <c r="BN578" s="46"/>
      <c r="BO578" s="48">
        <v>0.16</v>
      </c>
      <c r="BP578" s="48">
        <v>0.25</v>
      </c>
      <c r="BQ578" s="46"/>
      <c r="BR578" s="48">
        <v>14.95</v>
      </c>
      <c r="BS578" s="48">
        <v>47.26</v>
      </c>
      <c r="BT578" s="46"/>
      <c r="BU578" s="48">
        <v>0</v>
      </c>
      <c r="BV578" s="39">
        <v>853</v>
      </c>
      <c r="BW578" s="39">
        <f t="shared" ref="BW578:BW641" si="54">IF(Q578&lt;171,1,IF(Q578&lt;226,2,IF(Q578&lt;266,3,IF(Q578&lt;385,4,5))))</f>
        <v>3</v>
      </c>
      <c r="BX578" s="39">
        <f>IF(COUNTIF($C$2:C578,C578)=1,1,0)</f>
        <v>1</v>
      </c>
      <c r="BY578" s="39">
        <f t="shared" ref="BY578:BY641" si="55">IF(Z578="EPD I (32.9% CIE LUV/99% sRGB area or greater)",1,IF(Z578="EPD II (38.4 CIE LUV/99% Adobe RGB area or greater)",2,0))</f>
        <v>0</v>
      </c>
      <c r="BZ578" s="39" t="b">
        <f t="shared" ref="BZ578:BZ641" si="56">ISNUMBER(SEARCH("Automatic Brightness Control",AI578))</f>
        <v>0</v>
      </c>
      <c r="CA578" s="39" t="b">
        <f t="array" ref="CA578">ISNUMBER(SEARCH("Touch Screen",$AI578))</f>
        <v>0</v>
      </c>
      <c r="CB578" s="39" t="b">
        <f t="array" ref="CB578">ISNUMBER(SEARCH("Occupancy Sensor",$AI578))</f>
        <v>0</v>
      </c>
      <c r="CC578" s="39" t="b">
        <f t="array" ref="CC578">ISNUMBER(SEARCH("Full Network Connectivity",$AI578))</f>
        <v>0</v>
      </c>
      <c r="CD578" s="49">
        <f t="shared" ref="CD578:CD641" si="57">8.76*((0.65*BF578)+(0.35*BD578))</f>
        <v>46.809059999999995</v>
      </c>
      <c r="CE578" s="50">
        <f t="shared" si="53"/>
        <v>2.1</v>
      </c>
      <c r="CF578" s="39">
        <f t="shared" ref="CF578:CF641" si="58">IF(AND(U578&lt;=5, P578&lt;20),1,IF(AND(U578&lt;=5,P578&lt;23),2,IF(AND(U578&lt;=5,P578&lt;25),3,IF(AND(U578&lt;=5,P578&lt;30),4,IF(U578&lt;=5,5,IF(AND(U578&gt;5,P578&lt;20),6,IF(AND(U578&gt;5,P578&lt;23),7,IF(AND(U578&gt;5,P578&lt;25),8,IF(AND(U578&gt;5,P578&lt;30),9,10)))))))))</f>
        <v>3</v>
      </c>
      <c r="CG578" s="49">
        <f>IF($BW578=1,($Q578*'2. Monitor Criteria'!$C$4)+('2. Monitor Criteria'!$D$4*'1. Data'!$CE578)+'2. Monitor Criteria'!$C$6,IF('1. Data'!$BW578=2,($Q578*'2. Monitor Criteria'!$C$4)+('2. Monitor Criteria'!$D$4*'1. Data'!$CE578)+'2. Monitor Criteria'!$D$6,IF('1. Data'!$BW578=5,($Q578*'2. Monitor Criteria'!$C$4)+('2. Monitor Criteria'!$D$4*'1. Data'!$CE578)+'2. Monitor Criteria'!$F$6,($Q578*'2. Monitor Criteria'!$C$4)+('2. Monitor Criteria'!$D$4*'1. Data'!$CE578)+'2. Monitor Criteria'!$E$6)))</f>
        <v>46.131770000000003</v>
      </c>
      <c r="CH578" s="51">
        <f>CD578-('2. Monitor Criteria'!$D$4*CE578)</f>
        <v>38.430059999999997</v>
      </c>
      <c r="CI578" s="49">
        <f>IF($BY578=0,CH578,IF($BY578=1,CH578-('2. Monitor Criteria'!$B$10*'1. Data'!CG578),CH578-('2. Monitor Criteria'!$C$10*'1. Data'!CG578)))</f>
        <v>38.430059999999997</v>
      </c>
      <c r="CJ578" s="51">
        <f>IF($CA578=TRUE,CI578-(CG578*'2. Monitor Criteria'!$E$10),CI578)</f>
        <v>38.430059999999997</v>
      </c>
      <c r="CK578" s="51">
        <f>IF($BZ578=TRUE,CJ578-('1. Data'!CG578*'2. Monitor Criteria'!$D$10),CJ578)</f>
        <v>38.430059999999997</v>
      </c>
    </row>
    <row r="579" spans="1:89" s="39" customFormat="1" ht="15.75" customHeight="1" x14ac:dyDescent="0.2">
      <c r="A579" s="39">
        <v>855</v>
      </c>
      <c r="B579" s="46" t="s">
        <v>992</v>
      </c>
      <c r="C579" s="46" t="s">
        <v>1031</v>
      </c>
      <c r="D579" s="47">
        <v>42401</v>
      </c>
      <c r="E579" s="46" t="s">
        <v>74</v>
      </c>
      <c r="F579" s="46" t="s">
        <v>103</v>
      </c>
      <c r="G579" s="46" t="s">
        <v>1307</v>
      </c>
      <c r="H579" s="46" t="s">
        <v>75</v>
      </c>
      <c r="I579" s="46" t="s">
        <v>85</v>
      </c>
      <c r="J579" s="46" t="s">
        <v>119</v>
      </c>
      <c r="K579" s="46" t="s">
        <v>77</v>
      </c>
      <c r="L579" s="46" t="s">
        <v>103</v>
      </c>
      <c r="M579" s="48">
        <v>1000</v>
      </c>
      <c r="N579" s="48">
        <v>11.5</v>
      </c>
      <c r="O579" s="48">
        <v>20.5</v>
      </c>
      <c r="P579" s="48">
        <v>23.6</v>
      </c>
      <c r="Q579" s="48">
        <v>236.92</v>
      </c>
      <c r="R579" s="48">
        <v>1.78</v>
      </c>
      <c r="S579" s="48">
        <v>1080</v>
      </c>
      <c r="T579" s="48">
        <v>1920</v>
      </c>
      <c r="U579" s="48">
        <v>2.1</v>
      </c>
      <c r="V579" s="48">
        <v>8752</v>
      </c>
      <c r="W579" s="48">
        <v>60</v>
      </c>
      <c r="X579" s="48">
        <v>34</v>
      </c>
      <c r="Y579" s="46" t="s">
        <v>78</v>
      </c>
      <c r="Z579" s="46" t="s">
        <v>83</v>
      </c>
      <c r="AA579" s="46"/>
      <c r="AB579" s="46"/>
      <c r="AC579" s="46" t="s">
        <v>81</v>
      </c>
      <c r="AD579" s="46" t="s">
        <v>80</v>
      </c>
      <c r="AE579" s="46" t="s">
        <v>105</v>
      </c>
      <c r="AF579" s="46" t="s">
        <v>103</v>
      </c>
      <c r="AG579" s="46" t="s">
        <v>99</v>
      </c>
      <c r="AH579" s="46" t="s">
        <v>103</v>
      </c>
      <c r="AI579" s="46" t="s">
        <v>99</v>
      </c>
      <c r="AJ579" s="46" t="s">
        <v>83</v>
      </c>
      <c r="AK579" s="46" t="s">
        <v>90</v>
      </c>
      <c r="AL579" s="46" t="s">
        <v>103</v>
      </c>
      <c r="AM579" s="46" t="s">
        <v>83</v>
      </c>
      <c r="AN579" s="46" t="s">
        <v>83</v>
      </c>
      <c r="AO579" s="46" t="s">
        <v>83</v>
      </c>
      <c r="AP579" s="46" t="s">
        <v>91</v>
      </c>
      <c r="AQ579" s="46" t="s">
        <v>103</v>
      </c>
      <c r="AR579" s="46" t="s">
        <v>81</v>
      </c>
      <c r="AS579" s="46" t="s">
        <v>86</v>
      </c>
      <c r="AT579" s="46" t="s">
        <v>103</v>
      </c>
      <c r="AU579" s="48">
        <v>5</v>
      </c>
      <c r="AV579" s="46" t="s">
        <v>81</v>
      </c>
      <c r="AW579" s="46" t="s">
        <v>81</v>
      </c>
      <c r="AX579" s="48">
        <v>250</v>
      </c>
      <c r="AY579" s="48">
        <v>265.7</v>
      </c>
      <c r="AZ579" s="48">
        <v>207.3</v>
      </c>
      <c r="BA579" s="48">
        <v>200</v>
      </c>
      <c r="BB579" s="46"/>
      <c r="BC579" s="46"/>
      <c r="BD579" s="48">
        <v>15.32</v>
      </c>
      <c r="BE579" s="46"/>
      <c r="BF579" s="48">
        <v>0.28999999999999998</v>
      </c>
      <c r="BG579" s="46"/>
      <c r="BH579" s="46"/>
      <c r="BI579" s="48">
        <v>0.16</v>
      </c>
      <c r="BJ579" s="48">
        <v>48.63</v>
      </c>
      <c r="BK579" s="48">
        <v>48.63</v>
      </c>
      <c r="BL579" s="48">
        <v>53.1</v>
      </c>
      <c r="BM579" s="46"/>
      <c r="BN579" s="46"/>
      <c r="BO579" s="48">
        <v>0.23</v>
      </c>
      <c r="BP579" s="48">
        <v>0.36</v>
      </c>
      <c r="BQ579" s="46"/>
      <c r="BR579" s="48">
        <v>14.73</v>
      </c>
      <c r="BS579" s="48">
        <v>47.22</v>
      </c>
      <c r="BT579" s="46"/>
      <c r="BU579" s="48">
        <v>0</v>
      </c>
      <c r="BV579" s="39">
        <v>855</v>
      </c>
      <c r="BW579" s="39">
        <f t="shared" si="54"/>
        <v>3</v>
      </c>
      <c r="BX579" s="39">
        <f>IF(COUNTIF($C$2:C579,C579)=1,1,0)</f>
        <v>1</v>
      </c>
      <c r="BY579" s="39">
        <f t="shared" si="55"/>
        <v>0</v>
      </c>
      <c r="BZ579" s="39" t="b">
        <f t="shared" si="56"/>
        <v>0</v>
      </c>
      <c r="CA579" s="39" t="b">
        <f t="array" ref="CA579">ISNUMBER(SEARCH("Touch Screen",$AI579))</f>
        <v>0</v>
      </c>
      <c r="CB579" s="39" t="b">
        <f t="array" ref="CB579">ISNUMBER(SEARCH("Occupancy Sensor",$AI579))</f>
        <v>0</v>
      </c>
      <c r="CC579" s="39" t="b">
        <f t="array" ref="CC579">ISNUMBER(SEARCH("Full Network Connectivity",$AI579))</f>
        <v>0</v>
      </c>
      <c r="CD579" s="49">
        <f t="shared" si="57"/>
        <v>48.62238</v>
      </c>
      <c r="CE579" s="50">
        <f t="shared" ref="CE579:CE642" si="59">U579</f>
        <v>2.1</v>
      </c>
      <c r="CF579" s="39">
        <f t="shared" si="58"/>
        <v>3</v>
      </c>
      <c r="CG579" s="49">
        <f>IF($BW579=1,($Q579*'2. Monitor Criteria'!$C$4)+('2. Monitor Criteria'!$D$4*'1. Data'!$CE579)+'2. Monitor Criteria'!$C$6,IF('1. Data'!$BW579=2,($Q579*'2. Monitor Criteria'!$C$4)+('2. Monitor Criteria'!$D$4*'1. Data'!$CE579)+'2. Monitor Criteria'!$D$6,IF('1. Data'!$BW579=5,($Q579*'2. Monitor Criteria'!$C$4)+('2. Monitor Criteria'!$D$4*'1. Data'!$CE579)+'2. Monitor Criteria'!$F$6,($Q579*'2. Monitor Criteria'!$C$4)+('2. Monitor Criteria'!$D$4*'1. Data'!$CE579)+'2. Monitor Criteria'!$E$6)))</f>
        <v>46.000160000000008</v>
      </c>
      <c r="CH579" s="51">
        <f>CD579-('2. Monitor Criteria'!$D$4*CE579)</f>
        <v>40.243380000000002</v>
      </c>
      <c r="CI579" s="49">
        <f>IF($BY579=0,CH579,IF($BY579=1,CH579-('2. Monitor Criteria'!$B$10*'1. Data'!CG579),CH579-('2. Monitor Criteria'!$C$10*'1. Data'!CG579)))</f>
        <v>40.243380000000002</v>
      </c>
      <c r="CJ579" s="51">
        <f>IF($CA579=TRUE,CI579-(CG579*'2. Monitor Criteria'!$E$10),CI579)</f>
        <v>40.243380000000002</v>
      </c>
      <c r="CK579" s="51">
        <f>IF($BZ579=TRUE,CJ579-('1. Data'!CG579*'2. Monitor Criteria'!$D$10),CJ579)</f>
        <v>40.243380000000002</v>
      </c>
    </row>
    <row r="580" spans="1:89" s="39" customFormat="1" ht="15.75" customHeight="1" x14ac:dyDescent="0.2">
      <c r="A580" s="39">
        <v>856</v>
      </c>
      <c r="B580" s="46" t="s">
        <v>992</v>
      </c>
      <c r="C580" s="46" t="s">
        <v>1228</v>
      </c>
      <c r="D580" s="47">
        <v>42809</v>
      </c>
      <c r="E580" s="46" t="s">
        <v>74</v>
      </c>
      <c r="F580" s="46"/>
      <c r="G580" s="46" t="s">
        <v>1307</v>
      </c>
      <c r="H580" s="46" t="s">
        <v>75</v>
      </c>
      <c r="I580" s="46" t="s">
        <v>88</v>
      </c>
      <c r="J580" s="46"/>
      <c r="K580" s="46" t="s">
        <v>77</v>
      </c>
      <c r="L580" s="46"/>
      <c r="M580" s="48">
        <v>1000</v>
      </c>
      <c r="N580" s="48">
        <v>11.7</v>
      </c>
      <c r="O580" s="48">
        <v>20.7</v>
      </c>
      <c r="P580" s="48">
        <v>23.8</v>
      </c>
      <c r="Q580" s="48">
        <v>242.04</v>
      </c>
      <c r="R580" s="48">
        <v>1.78</v>
      </c>
      <c r="S580" s="48">
        <v>1080</v>
      </c>
      <c r="T580" s="48">
        <v>1920</v>
      </c>
      <c r="U580" s="48">
        <v>2.1</v>
      </c>
      <c r="V580" s="48">
        <v>13443</v>
      </c>
      <c r="W580" s="48">
        <v>60</v>
      </c>
      <c r="X580" s="48">
        <v>0.3</v>
      </c>
      <c r="Y580" s="46" t="s">
        <v>83</v>
      </c>
      <c r="Z580" s="46" t="s">
        <v>83</v>
      </c>
      <c r="AA580" s="46"/>
      <c r="AB580" s="46"/>
      <c r="AC580" s="46" t="s">
        <v>81</v>
      </c>
      <c r="AD580" s="46" t="s">
        <v>80</v>
      </c>
      <c r="AE580" s="46" t="s">
        <v>154</v>
      </c>
      <c r="AF580" s="46"/>
      <c r="AG580" s="46" t="s">
        <v>83</v>
      </c>
      <c r="AH580" s="46"/>
      <c r="AI580" s="46" t="s">
        <v>83</v>
      </c>
      <c r="AJ580" s="46" t="s">
        <v>83</v>
      </c>
      <c r="AK580" s="46" t="s">
        <v>90</v>
      </c>
      <c r="AL580" s="46"/>
      <c r="AM580" s="46" t="s">
        <v>83</v>
      </c>
      <c r="AN580" s="46" t="s">
        <v>83</v>
      </c>
      <c r="AO580" s="46" t="s">
        <v>83</v>
      </c>
      <c r="AP580" s="46" t="s">
        <v>91</v>
      </c>
      <c r="AQ580" s="46"/>
      <c r="AR580" s="46" t="s">
        <v>81</v>
      </c>
      <c r="AS580" s="46" t="s">
        <v>86</v>
      </c>
      <c r="AT580" s="46"/>
      <c r="AU580" s="48">
        <v>1</v>
      </c>
      <c r="AV580" s="46" t="s">
        <v>81</v>
      </c>
      <c r="AW580" s="46" t="s">
        <v>81</v>
      </c>
      <c r="AX580" s="48">
        <v>285</v>
      </c>
      <c r="AY580" s="48">
        <v>284.89999999999998</v>
      </c>
      <c r="AZ580" s="48">
        <v>211.1</v>
      </c>
      <c r="BA580" s="48">
        <v>200</v>
      </c>
      <c r="BB580" s="46"/>
      <c r="BC580" s="46"/>
      <c r="BD580" s="48">
        <v>15.35</v>
      </c>
      <c r="BE580" s="46"/>
      <c r="BF580" s="48">
        <v>0.23</v>
      </c>
      <c r="BG580" s="46"/>
      <c r="BH580" s="46"/>
      <c r="BI580" s="48">
        <v>0.15</v>
      </c>
      <c r="BJ580" s="48">
        <v>48.37</v>
      </c>
      <c r="BK580" s="48">
        <v>48.37</v>
      </c>
      <c r="BL580" s="48">
        <v>44.6</v>
      </c>
      <c r="BM580" s="46"/>
      <c r="BN580" s="46"/>
      <c r="BO580" s="48">
        <v>0.18</v>
      </c>
      <c r="BP580" s="48">
        <v>0.27</v>
      </c>
      <c r="BQ580" s="46"/>
      <c r="BR580" s="48">
        <v>15.37</v>
      </c>
      <c r="BS580" s="48">
        <v>48.64</v>
      </c>
      <c r="BT580" s="46"/>
      <c r="BU580" s="48">
        <v>0</v>
      </c>
      <c r="BV580" s="39">
        <v>856</v>
      </c>
      <c r="BW580" s="39">
        <f t="shared" si="54"/>
        <v>3</v>
      </c>
      <c r="BX580" s="39">
        <f>IF(COUNTIF($C$2:C580,C580)=1,1,0)</f>
        <v>1</v>
      </c>
      <c r="BY580" s="39">
        <f t="shared" si="55"/>
        <v>0</v>
      </c>
      <c r="BZ580" s="39" t="b">
        <f t="shared" si="56"/>
        <v>0</v>
      </c>
      <c r="CA580" s="39" t="b">
        <f t="array" ref="CA580">ISNUMBER(SEARCH("Touch Screen",$AI580))</f>
        <v>0</v>
      </c>
      <c r="CB580" s="39" t="b">
        <f t="array" ref="CB580">ISNUMBER(SEARCH("Occupancy Sensor",$AI580))</f>
        <v>0</v>
      </c>
      <c r="CC580" s="39" t="b">
        <f t="array" ref="CC580">ISNUMBER(SEARCH("Full Network Connectivity",$AI580))</f>
        <v>0</v>
      </c>
      <c r="CD580" s="49">
        <f t="shared" si="57"/>
        <v>48.372719999999994</v>
      </c>
      <c r="CE580" s="50">
        <f t="shared" si="59"/>
        <v>2.1</v>
      </c>
      <c r="CF580" s="39">
        <f t="shared" si="58"/>
        <v>3</v>
      </c>
      <c r="CG580" s="49">
        <f>IF($BW580=1,($Q580*'2. Monitor Criteria'!$C$4)+('2. Monitor Criteria'!$D$4*'1. Data'!$CE580)+'2. Monitor Criteria'!$C$6,IF('1. Data'!$BW580=2,($Q580*'2. Monitor Criteria'!$C$4)+('2. Monitor Criteria'!$D$4*'1. Data'!$CE580)+'2. Monitor Criteria'!$D$6,IF('1. Data'!$BW580=5,($Q580*'2. Monitor Criteria'!$C$4)+('2. Monitor Criteria'!$D$4*'1. Data'!$CE580)+'2. Monitor Criteria'!$F$6,($Q580*'2. Monitor Criteria'!$C$4)+('2. Monitor Criteria'!$D$4*'1. Data'!$CE580)+'2. Monitor Criteria'!$E$6)))</f>
        <v>46.629919999999998</v>
      </c>
      <c r="CH580" s="51">
        <f>CD580-('2. Monitor Criteria'!$D$4*CE580)</f>
        <v>39.993719999999996</v>
      </c>
      <c r="CI580" s="49">
        <f>IF($BY580=0,CH580,IF($BY580=1,CH580-('2. Monitor Criteria'!$B$10*'1. Data'!CG580),CH580-('2. Monitor Criteria'!$C$10*'1. Data'!CG580)))</f>
        <v>39.993719999999996</v>
      </c>
      <c r="CJ580" s="51">
        <f>IF($CA580=TRUE,CI580-(CG580*'2. Monitor Criteria'!$E$10),CI580)</f>
        <v>39.993719999999996</v>
      </c>
      <c r="CK580" s="51">
        <f>IF($BZ580=TRUE,CJ580-('1. Data'!CG580*'2. Monitor Criteria'!$D$10),CJ580)</f>
        <v>39.993719999999996</v>
      </c>
    </row>
    <row r="581" spans="1:89" s="39" customFormat="1" ht="15.75" customHeight="1" x14ac:dyDescent="0.2">
      <c r="A581" s="39">
        <v>857</v>
      </c>
      <c r="B581" s="46" t="s">
        <v>992</v>
      </c>
      <c r="C581" s="46" t="s">
        <v>1032</v>
      </c>
      <c r="D581" s="47">
        <v>42699</v>
      </c>
      <c r="E581" s="46" t="s">
        <v>74</v>
      </c>
      <c r="F581" s="46" t="s">
        <v>103</v>
      </c>
      <c r="G581" s="46" t="s">
        <v>1307</v>
      </c>
      <c r="H581" s="46" t="s">
        <v>75</v>
      </c>
      <c r="I581" s="46" t="s">
        <v>85</v>
      </c>
      <c r="J581" s="46" t="s">
        <v>119</v>
      </c>
      <c r="K581" s="46" t="s">
        <v>77</v>
      </c>
      <c r="L581" s="46" t="s">
        <v>103</v>
      </c>
      <c r="M581" s="48">
        <v>1000</v>
      </c>
      <c r="N581" s="48">
        <v>11.7</v>
      </c>
      <c r="O581" s="48">
        <v>20.7</v>
      </c>
      <c r="P581" s="48">
        <v>23.8</v>
      </c>
      <c r="Q581" s="48">
        <v>242.19</v>
      </c>
      <c r="R581" s="48">
        <v>1.78</v>
      </c>
      <c r="S581" s="48">
        <v>1080</v>
      </c>
      <c r="T581" s="48">
        <v>1920</v>
      </c>
      <c r="U581" s="48">
        <v>2.1</v>
      </c>
      <c r="V581" s="48">
        <v>8569</v>
      </c>
      <c r="W581" s="48">
        <v>60</v>
      </c>
      <c r="X581" s="48">
        <v>33.4</v>
      </c>
      <c r="Y581" s="46" t="s">
        <v>114</v>
      </c>
      <c r="Z581" s="46" t="s">
        <v>83</v>
      </c>
      <c r="AA581" s="46"/>
      <c r="AB581" s="46"/>
      <c r="AC581" s="46" t="s">
        <v>81</v>
      </c>
      <c r="AD581" s="46" t="s">
        <v>80</v>
      </c>
      <c r="AE581" s="46" t="s">
        <v>93</v>
      </c>
      <c r="AF581" s="46" t="s">
        <v>103</v>
      </c>
      <c r="AG581" s="46" t="s">
        <v>83</v>
      </c>
      <c r="AH581" s="46" t="s">
        <v>103</v>
      </c>
      <c r="AI581" s="46" t="s">
        <v>83</v>
      </c>
      <c r="AJ581" s="46" t="s">
        <v>83</v>
      </c>
      <c r="AK581" s="46" t="s">
        <v>94</v>
      </c>
      <c r="AL581" s="46" t="s">
        <v>103</v>
      </c>
      <c r="AM581" s="46" t="s">
        <v>83</v>
      </c>
      <c r="AN581" s="46" t="s">
        <v>83</v>
      </c>
      <c r="AO581" s="46" t="s">
        <v>83</v>
      </c>
      <c r="AP581" s="46" t="s">
        <v>91</v>
      </c>
      <c r="AQ581" s="46" t="s">
        <v>103</v>
      </c>
      <c r="AR581" s="46" t="s">
        <v>81</v>
      </c>
      <c r="AS581" s="46" t="s">
        <v>86</v>
      </c>
      <c r="AT581" s="46" t="s">
        <v>103</v>
      </c>
      <c r="AU581" s="48">
        <v>4</v>
      </c>
      <c r="AV581" s="46" t="s">
        <v>81</v>
      </c>
      <c r="AW581" s="46" t="s">
        <v>80</v>
      </c>
      <c r="AX581" s="48">
        <v>250</v>
      </c>
      <c r="AY581" s="48">
        <v>268</v>
      </c>
      <c r="AZ581" s="48">
        <v>246</v>
      </c>
      <c r="BA581" s="48">
        <v>200</v>
      </c>
      <c r="BB581" s="46"/>
      <c r="BC581" s="46"/>
      <c r="BD581" s="48">
        <v>14.91</v>
      </c>
      <c r="BE581" s="46"/>
      <c r="BF581" s="48">
        <v>0.3</v>
      </c>
      <c r="BG581" s="48">
        <v>0.3</v>
      </c>
      <c r="BH581" s="46"/>
      <c r="BI581" s="48">
        <v>0.22</v>
      </c>
      <c r="BJ581" s="48">
        <v>47.41</v>
      </c>
      <c r="BK581" s="48">
        <v>47.41</v>
      </c>
      <c r="BL581" s="48">
        <v>54.1</v>
      </c>
      <c r="BM581" s="46"/>
      <c r="BN581" s="46"/>
      <c r="BO581" s="48">
        <v>0.27</v>
      </c>
      <c r="BP581" s="48">
        <v>0.34</v>
      </c>
      <c r="BQ581" s="48">
        <v>0.34</v>
      </c>
      <c r="BR581" s="48">
        <v>14.83</v>
      </c>
      <c r="BS581" s="48">
        <v>47.41</v>
      </c>
      <c r="BT581" s="46"/>
      <c r="BU581" s="48">
        <v>0</v>
      </c>
      <c r="BV581" s="39">
        <v>857</v>
      </c>
      <c r="BW581" s="39">
        <f t="shared" si="54"/>
        <v>3</v>
      </c>
      <c r="BX581" s="39">
        <f>IF(COUNTIF($C$2:C581,C581)=1,1,0)</f>
        <v>1</v>
      </c>
      <c r="BY581" s="39">
        <f t="shared" si="55"/>
        <v>0</v>
      </c>
      <c r="BZ581" s="39" t="b">
        <f t="shared" si="56"/>
        <v>0</v>
      </c>
      <c r="CA581" s="39" t="b">
        <f t="array" ref="CA581">ISNUMBER(SEARCH("Touch Screen",$AI581))</f>
        <v>0</v>
      </c>
      <c r="CB581" s="39" t="b">
        <f t="array" ref="CB581">ISNUMBER(SEARCH("Occupancy Sensor",$AI581))</f>
        <v>0</v>
      </c>
      <c r="CC581" s="39" t="b">
        <f t="array" ref="CC581">ISNUMBER(SEARCH("Full Network Connectivity",$AI581))</f>
        <v>0</v>
      </c>
      <c r="CD581" s="49">
        <f t="shared" si="57"/>
        <v>47.422260000000001</v>
      </c>
      <c r="CE581" s="50">
        <f t="shared" si="59"/>
        <v>2.1</v>
      </c>
      <c r="CF581" s="39">
        <f t="shared" si="58"/>
        <v>3</v>
      </c>
      <c r="CG581" s="49">
        <f>IF($BW581=1,($Q581*'2. Monitor Criteria'!$C$4)+('2. Monitor Criteria'!$D$4*'1. Data'!$CE581)+'2. Monitor Criteria'!$C$6,IF('1. Data'!$BW581=2,($Q581*'2. Monitor Criteria'!$C$4)+('2. Monitor Criteria'!$D$4*'1. Data'!$CE581)+'2. Monitor Criteria'!$D$6,IF('1. Data'!$BW581=5,($Q581*'2. Monitor Criteria'!$C$4)+('2. Monitor Criteria'!$D$4*'1. Data'!$CE581)+'2. Monitor Criteria'!$F$6,($Q581*'2. Monitor Criteria'!$C$4)+('2. Monitor Criteria'!$D$4*'1. Data'!$CE581)+'2. Monitor Criteria'!$E$6)))</f>
        <v>46.64837</v>
      </c>
      <c r="CH581" s="51">
        <f>CD581-('2. Monitor Criteria'!$D$4*CE581)</f>
        <v>39.043260000000004</v>
      </c>
      <c r="CI581" s="49">
        <f>IF($BY581=0,CH581,IF($BY581=1,CH581-('2. Monitor Criteria'!$B$10*'1. Data'!CG581),CH581-('2. Monitor Criteria'!$C$10*'1. Data'!CG581)))</f>
        <v>39.043260000000004</v>
      </c>
      <c r="CJ581" s="51">
        <f>IF($CA581=TRUE,CI581-(CG581*'2. Monitor Criteria'!$E$10),CI581)</f>
        <v>39.043260000000004</v>
      </c>
      <c r="CK581" s="51">
        <f>IF($BZ581=TRUE,CJ581-('1. Data'!CG581*'2. Monitor Criteria'!$D$10),CJ581)</f>
        <v>39.043260000000004</v>
      </c>
    </row>
    <row r="582" spans="1:89" s="39" customFormat="1" ht="15.75" customHeight="1" x14ac:dyDescent="0.2">
      <c r="A582" s="39">
        <v>858</v>
      </c>
      <c r="B582" s="46" t="s">
        <v>992</v>
      </c>
      <c r="C582" s="46" t="s">
        <v>995</v>
      </c>
      <c r="D582" s="47">
        <v>42909</v>
      </c>
      <c r="E582" s="46" t="s">
        <v>602</v>
      </c>
      <c r="F582" s="46"/>
      <c r="G582" s="46" t="s">
        <v>1309</v>
      </c>
      <c r="H582" s="46" t="s">
        <v>75</v>
      </c>
      <c r="I582" s="46" t="s">
        <v>88</v>
      </c>
      <c r="J582" s="46"/>
      <c r="K582" s="46" t="s">
        <v>77</v>
      </c>
      <c r="L582" s="46"/>
      <c r="M582" s="48">
        <v>1000</v>
      </c>
      <c r="N582" s="48">
        <v>11.7</v>
      </c>
      <c r="O582" s="48">
        <v>20.7</v>
      </c>
      <c r="P582" s="48">
        <v>23.8</v>
      </c>
      <c r="Q582" s="48">
        <v>242.04</v>
      </c>
      <c r="R582" s="48">
        <v>1.78</v>
      </c>
      <c r="S582" s="48">
        <v>1080</v>
      </c>
      <c r="T582" s="48">
        <v>1920</v>
      </c>
      <c r="U582" s="48">
        <v>2.1</v>
      </c>
      <c r="V582" s="48">
        <v>185</v>
      </c>
      <c r="W582" s="48">
        <v>60</v>
      </c>
      <c r="X582" s="48">
        <v>0.7</v>
      </c>
      <c r="Y582" s="46" t="s">
        <v>114</v>
      </c>
      <c r="Z582" s="46" t="s">
        <v>83</v>
      </c>
      <c r="AA582" s="46"/>
      <c r="AB582" s="46"/>
      <c r="AC582" s="46" t="s">
        <v>81</v>
      </c>
      <c r="AD582" s="46" t="s">
        <v>81</v>
      </c>
      <c r="AE582" s="46" t="s">
        <v>105</v>
      </c>
      <c r="AF582" s="46"/>
      <c r="AG582" s="46" t="s">
        <v>83</v>
      </c>
      <c r="AH582" s="46"/>
      <c r="AI582" s="46" t="s">
        <v>83</v>
      </c>
      <c r="AJ582" s="46" t="s">
        <v>83</v>
      </c>
      <c r="AK582" s="46" t="s">
        <v>90</v>
      </c>
      <c r="AL582" s="46"/>
      <c r="AM582" s="46" t="s">
        <v>83</v>
      </c>
      <c r="AN582" s="46" t="s">
        <v>83</v>
      </c>
      <c r="AO582" s="46" t="s">
        <v>83</v>
      </c>
      <c r="AP582" s="46" t="s">
        <v>91</v>
      </c>
      <c r="AQ582" s="46"/>
      <c r="AR582" s="46" t="s">
        <v>81</v>
      </c>
      <c r="AS582" s="46" t="s">
        <v>86</v>
      </c>
      <c r="AT582" s="46"/>
      <c r="AU582" s="48">
        <v>1</v>
      </c>
      <c r="AV582" s="46" t="s">
        <v>81</v>
      </c>
      <c r="AW582" s="46" t="s">
        <v>81</v>
      </c>
      <c r="AX582" s="48">
        <v>265.10000000000002</v>
      </c>
      <c r="AY582" s="48">
        <v>265.10000000000002</v>
      </c>
      <c r="AZ582" s="48">
        <v>216.5</v>
      </c>
      <c r="BA582" s="48">
        <v>201.3</v>
      </c>
      <c r="BB582" s="46"/>
      <c r="BC582" s="46"/>
      <c r="BD582" s="48">
        <v>15.55</v>
      </c>
      <c r="BE582" s="46"/>
      <c r="BF582" s="48">
        <v>0.24</v>
      </c>
      <c r="BG582" s="48">
        <v>0.16</v>
      </c>
      <c r="BH582" s="48">
        <v>0.5</v>
      </c>
      <c r="BI582" s="48">
        <v>0.2</v>
      </c>
      <c r="BJ582" s="48">
        <v>49.03</v>
      </c>
      <c r="BK582" s="48">
        <v>49.03</v>
      </c>
      <c r="BL582" s="48">
        <v>54.1</v>
      </c>
      <c r="BM582" s="46"/>
      <c r="BN582" s="46"/>
      <c r="BO582" s="48">
        <v>0.28999999999999998</v>
      </c>
      <c r="BP582" s="48">
        <v>0.33</v>
      </c>
      <c r="BQ582" s="48">
        <v>0.25</v>
      </c>
      <c r="BR582" s="48">
        <v>15.42</v>
      </c>
      <c r="BS582" s="48">
        <v>49.14</v>
      </c>
      <c r="BT582" s="46"/>
      <c r="BU582" s="48">
        <v>1</v>
      </c>
      <c r="BV582" s="39">
        <v>858</v>
      </c>
      <c r="BW582" s="39">
        <f t="shared" si="54"/>
        <v>3</v>
      </c>
      <c r="BX582" s="39">
        <f>IF(COUNTIF($C$2:C582,C582)=1,1,0)</f>
        <v>1</v>
      </c>
      <c r="BY582" s="39">
        <f t="shared" si="55"/>
        <v>0</v>
      </c>
      <c r="BZ582" s="39" t="b">
        <f t="shared" si="56"/>
        <v>0</v>
      </c>
      <c r="CA582" s="39" t="b">
        <f t="array" ref="CA582">ISNUMBER(SEARCH("Touch Screen",$AI582))</f>
        <v>0</v>
      </c>
      <c r="CB582" s="39" t="b">
        <f t="array" ref="CB582">ISNUMBER(SEARCH("Occupancy Sensor",$AI582))</f>
        <v>0</v>
      </c>
      <c r="CC582" s="39" t="b">
        <f t="array" ref="CC582">ISNUMBER(SEARCH("Full Network Connectivity",$AI582))</f>
        <v>0</v>
      </c>
      <c r="CD582" s="49">
        <f t="shared" si="57"/>
        <v>49.042859999999997</v>
      </c>
      <c r="CE582" s="50">
        <f t="shared" si="59"/>
        <v>2.1</v>
      </c>
      <c r="CF582" s="39">
        <f t="shared" si="58"/>
        <v>3</v>
      </c>
      <c r="CG582" s="49">
        <f>IF($BW582=1,($Q582*'2. Monitor Criteria'!$C$4)+('2. Monitor Criteria'!$D$4*'1. Data'!$CE582)+'2. Monitor Criteria'!$C$6,IF('1. Data'!$BW582=2,($Q582*'2. Monitor Criteria'!$C$4)+('2. Monitor Criteria'!$D$4*'1. Data'!$CE582)+'2. Monitor Criteria'!$D$6,IF('1. Data'!$BW582=5,($Q582*'2. Monitor Criteria'!$C$4)+('2. Monitor Criteria'!$D$4*'1. Data'!$CE582)+'2. Monitor Criteria'!$F$6,($Q582*'2. Monitor Criteria'!$C$4)+('2. Monitor Criteria'!$D$4*'1. Data'!$CE582)+'2. Monitor Criteria'!$E$6)))</f>
        <v>46.629919999999998</v>
      </c>
      <c r="CH582" s="51">
        <f>CD582-('2. Monitor Criteria'!$D$4*CE582)</f>
        <v>40.66386</v>
      </c>
      <c r="CI582" s="49">
        <f>IF($BY582=0,CH582,IF($BY582=1,CH582-('2. Monitor Criteria'!$B$10*'1. Data'!CG582),CH582-('2. Monitor Criteria'!$C$10*'1. Data'!CG582)))</f>
        <v>40.66386</v>
      </c>
      <c r="CJ582" s="51">
        <f>IF($CA582=TRUE,CI582-(CG582*'2. Monitor Criteria'!$E$10),CI582)</f>
        <v>40.66386</v>
      </c>
      <c r="CK582" s="51">
        <f>IF($BZ582=TRUE,CJ582-('1. Data'!CG582*'2. Monitor Criteria'!$D$10),CJ582)</f>
        <v>40.66386</v>
      </c>
    </row>
    <row r="583" spans="1:89" s="39" customFormat="1" ht="15.75" customHeight="1" x14ac:dyDescent="0.2">
      <c r="A583" s="39">
        <v>859</v>
      </c>
      <c r="B583" s="46" t="s">
        <v>992</v>
      </c>
      <c r="C583" s="46" t="s">
        <v>1224</v>
      </c>
      <c r="D583" s="47">
        <v>42819</v>
      </c>
      <c r="E583" s="46" t="s">
        <v>74</v>
      </c>
      <c r="F583" s="46" t="s">
        <v>103</v>
      </c>
      <c r="G583" s="46" t="s">
        <v>1307</v>
      </c>
      <c r="H583" s="46" t="s">
        <v>75</v>
      </c>
      <c r="I583" s="46" t="s">
        <v>85</v>
      </c>
      <c r="J583" s="46" t="s">
        <v>119</v>
      </c>
      <c r="K583" s="46" t="s">
        <v>77</v>
      </c>
      <c r="L583" s="46" t="s">
        <v>103</v>
      </c>
      <c r="M583" s="48">
        <v>1000</v>
      </c>
      <c r="N583" s="48">
        <v>11.7</v>
      </c>
      <c r="O583" s="48">
        <v>20.7</v>
      </c>
      <c r="P583" s="48">
        <v>23.8</v>
      </c>
      <c r="Q583" s="48">
        <v>242.18</v>
      </c>
      <c r="R583" s="48">
        <v>1.78</v>
      </c>
      <c r="S583" s="48">
        <v>1080</v>
      </c>
      <c r="T583" s="48">
        <v>1920</v>
      </c>
      <c r="U583" s="48">
        <v>2.1</v>
      </c>
      <c r="V583" s="48">
        <v>8562</v>
      </c>
      <c r="W583" s="48">
        <v>60</v>
      </c>
      <c r="X583" s="48">
        <v>41.3</v>
      </c>
      <c r="Y583" s="46" t="s">
        <v>78</v>
      </c>
      <c r="Z583" s="46" t="s">
        <v>83</v>
      </c>
      <c r="AA583" s="46"/>
      <c r="AB583" s="46"/>
      <c r="AC583" s="46" t="s">
        <v>81</v>
      </c>
      <c r="AD583" s="46" t="s">
        <v>80</v>
      </c>
      <c r="AE583" s="46" t="s">
        <v>90</v>
      </c>
      <c r="AF583" s="46" t="s">
        <v>103</v>
      </c>
      <c r="AG583" s="46" t="s">
        <v>83</v>
      </c>
      <c r="AH583" s="46" t="s">
        <v>103</v>
      </c>
      <c r="AI583" s="46" t="s">
        <v>83</v>
      </c>
      <c r="AJ583" s="46" t="s">
        <v>83</v>
      </c>
      <c r="AK583" s="46" t="s">
        <v>90</v>
      </c>
      <c r="AL583" s="46" t="s">
        <v>103</v>
      </c>
      <c r="AM583" s="46" t="s">
        <v>83</v>
      </c>
      <c r="AN583" s="46" t="s">
        <v>83</v>
      </c>
      <c r="AO583" s="46" t="s">
        <v>83</v>
      </c>
      <c r="AP583" s="46" t="s">
        <v>91</v>
      </c>
      <c r="AQ583" s="46" t="s">
        <v>103</v>
      </c>
      <c r="AR583" s="46" t="s">
        <v>81</v>
      </c>
      <c r="AS583" s="46" t="s">
        <v>86</v>
      </c>
      <c r="AT583" s="46" t="s">
        <v>103</v>
      </c>
      <c r="AU583" s="48">
        <v>5</v>
      </c>
      <c r="AV583" s="46" t="s">
        <v>81</v>
      </c>
      <c r="AW583" s="46" t="s">
        <v>80</v>
      </c>
      <c r="AX583" s="48">
        <v>250</v>
      </c>
      <c r="AY583" s="48">
        <v>275.10000000000002</v>
      </c>
      <c r="AZ583" s="48">
        <v>230.9</v>
      </c>
      <c r="BA583" s="48">
        <v>200</v>
      </c>
      <c r="BB583" s="46"/>
      <c r="BC583" s="46"/>
      <c r="BD583" s="48">
        <v>15.58</v>
      </c>
      <c r="BE583" s="46"/>
      <c r="BF583" s="48">
        <v>0.14000000000000001</v>
      </c>
      <c r="BG583" s="46"/>
      <c r="BH583" s="46"/>
      <c r="BI583" s="48">
        <v>0.12</v>
      </c>
      <c r="BJ583" s="48">
        <v>48.56</v>
      </c>
      <c r="BK583" s="48">
        <v>48.56</v>
      </c>
      <c r="BL583" s="48">
        <v>54.1</v>
      </c>
      <c r="BM583" s="46"/>
      <c r="BN583" s="46"/>
      <c r="BO583" s="48">
        <v>0.19</v>
      </c>
      <c r="BP583" s="48">
        <v>0.21</v>
      </c>
      <c r="BQ583" s="46"/>
      <c r="BR583" s="48">
        <v>15.53</v>
      </c>
      <c r="BS583" s="48">
        <v>48.8</v>
      </c>
      <c r="BT583" s="46"/>
      <c r="BU583" s="48">
        <v>0</v>
      </c>
      <c r="BV583" s="39">
        <v>859</v>
      </c>
      <c r="BW583" s="39">
        <f t="shared" si="54"/>
        <v>3</v>
      </c>
      <c r="BX583" s="39">
        <f>IF(COUNTIF($C$2:C583,C583)=1,1,0)</f>
        <v>1</v>
      </c>
      <c r="BY583" s="39">
        <f t="shared" si="55"/>
        <v>0</v>
      </c>
      <c r="BZ583" s="39" t="b">
        <f t="shared" si="56"/>
        <v>0</v>
      </c>
      <c r="CA583" s="39" t="b">
        <f t="array" ref="CA583">ISNUMBER(SEARCH("Touch Screen",$AI583))</f>
        <v>0</v>
      </c>
      <c r="CB583" s="39" t="b">
        <f t="array" ref="CB583">ISNUMBER(SEARCH("Occupancy Sensor",$AI583))</f>
        <v>0</v>
      </c>
      <c r="CC583" s="39" t="b">
        <f t="array" ref="CC583">ISNUMBER(SEARCH("Full Network Connectivity",$AI583))</f>
        <v>0</v>
      </c>
      <c r="CD583" s="49">
        <f t="shared" si="57"/>
        <v>48.565439999999995</v>
      </c>
      <c r="CE583" s="50">
        <f t="shared" si="59"/>
        <v>2.1</v>
      </c>
      <c r="CF583" s="39">
        <f t="shared" si="58"/>
        <v>3</v>
      </c>
      <c r="CG583" s="49">
        <f>IF($BW583=1,($Q583*'2. Monitor Criteria'!$C$4)+('2. Monitor Criteria'!$D$4*'1. Data'!$CE583)+'2. Monitor Criteria'!$C$6,IF('1. Data'!$BW583=2,($Q583*'2. Monitor Criteria'!$C$4)+('2. Monitor Criteria'!$D$4*'1. Data'!$CE583)+'2. Monitor Criteria'!$D$6,IF('1. Data'!$BW583=5,($Q583*'2. Monitor Criteria'!$C$4)+('2. Monitor Criteria'!$D$4*'1. Data'!$CE583)+'2. Monitor Criteria'!$F$6,($Q583*'2. Monitor Criteria'!$C$4)+('2. Monitor Criteria'!$D$4*'1. Data'!$CE583)+'2. Monitor Criteria'!$E$6)))</f>
        <v>46.647140000000007</v>
      </c>
      <c r="CH583" s="51">
        <f>CD583-('2. Monitor Criteria'!$D$4*CE583)</f>
        <v>40.18643999999999</v>
      </c>
      <c r="CI583" s="49">
        <f>IF($BY583=0,CH583,IF($BY583=1,CH583-('2. Monitor Criteria'!$B$10*'1. Data'!CG583),CH583-('2. Monitor Criteria'!$C$10*'1. Data'!CG583)))</f>
        <v>40.18643999999999</v>
      </c>
      <c r="CJ583" s="51">
        <f>IF($CA583=TRUE,CI583-(CG583*'2. Monitor Criteria'!$E$10),CI583)</f>
        <v>40.18643999999999</v>
      </c>
      <c r="CK583" s="51">
        <f>IF($BZ583=TRUE,CJ583-('1. Data'!CG583*'2. Monitor Criteria'!$D$10),CJ583)</f>
        <v>40.18643999999999</v>
      </c>
    </row>
    <row r="584" spans="1:89" s="39" customFormat="1" ht="15.75" customHeight="1" x14ac:dyDescent="0.2">
      <c r="A584" s="39">
        <v>860</v>
      </c>
      <c r="B584" s="46" t="s">
        <v>992</v>
      </c>
      <c r="C584" s="46" t="s">
        <v>1033</v>
      </c>
      <c r="D584" s="47">
        <v>42795</v>
      </c>
      <c r="E584" s="46" t="s">
        <v>74</v>
      </c>
      <c r="F584" s="46" t="s">
        <v>103</v>
      </c>
      <c r="G584" s="46" t="s">
        <v>1307</v>
      </c>
      <c r="H584" s="46" t="s">
        <v>75</v>
      </c>
      <c r="I584" s="46" t="s">
        <v>85</v>
      </c>
      <c r="J584" s="46" t="s">
        <v>119</v>
      </c>
      <c r="K584" s="46" t="s">
        <v>77</v>
      </c>
      <c r="L584" s="46" t="s">
        <v>103</v>
      </c>
      <c r="M584" s="48">
        <v>1000</v>
      </c>
      <c r="N584" s="48">
        <v>11.7</v>
      </c>
      <c r="O584" s="48">
        <v>20.7</v>
      </c>
      <c r="P584" s="48">
        <v>23.8</v>
      </c>
      <c r="Q584" s="48">
        <v>242.2</v>
      </c>
      <c r="R584" s="48">
        <v>1.78</v>
      </c>
      <c r="S584" s="48">
        <v>1080</v>
      </c>
      <c r="T584" s="48">
        <v>1920</v>
      </c>
      <c r="U584" s="48">
        <v>2.1</v>
      </c>
      <c r="V584" s="48">
        <v>8426</v>
      </c>
      <c r="W584" s="48">
        <v>60</v>
      </c>
      <c r="X584" s="48">
        <v>33.200000000000003</v>
      </c>
      <c r="Y584" s="46" t="s">
        <v>78</v>
      </c>
      <c r="Z584" s="46" t="s">
        <v>83</v>
      </c>
      <c r="AA584" s="46"/>
      <c r="AB584" s="46"/>
      <c r="AC584" s="46" t="s">
        <v>81</v>
      </c>
      <c r="AD584" s="46" t="s">
        <v>81</v>
      </c>
      <c r="AE584" s="46" t="s">
        <v>154</v>
      </c>
      <c r="AF584" s="46" t="s">
        <v>103</v>
      </c>
      <c r="AG584" s="46" t="s">
        <v>83</v>
      </c>
      <c r="AH584" s="46" t="s">
        <v>103</v>
      </c>
      <c r="AI584" s="46" t="s">
        <v>83</v>
      </c>
      <c r="AJ584" s="46" t="s">
        <v>83</v>
      </c>
      <c r="AK584" s="46" t="s">
        <v>90</v>
      </c>
      <c r="AL584" s="46" t="s">
        <v>103</v>
      </c>
      <c r="AM584" s="46" t="s">
        <v>83</v>
      </c>
      <c r="AN584" s="46" t="s">
        <v>83</v>
      </c>
      <c r="AO584" s="46" t="s">
        <v>83</v>
      </c>
      <c r="AP584" s="46" t="s">
        <v>91</v>
      </c>
      <c r="AQ584" s="46" t="s">
        <v>103</v>
      </c>
      <c r="AR584" s="46" t="s">
        <v>81</v>
      </c>
      <c r="AS584" s="46" t="s">
        <v>86</v>
      </c>
      <c r="AT584" s="46" t="s">
        <v>103</v>
      </c>
      <c r="AU584" s="48">
        <v>5</v>
      </c>
      <c r="AV584" s="46" t="s">
        <v>81</v>
      </c>
      <c r="AW584" s="46" t="s">
        <v>80</v>
      </c>
      <c r="AX584" s="48">
        <v>224.6</v>
      </c>
      <c r="AY584" s="48">
        <v>224.6</v>
      </c>
      <c r="AZ584" s="48">
        <v>211.2</v>
      </c>
      <c r="BA584" s="48">
        <v>200</v>
      </c>
      <c r="BB584" s="46"/>
      <c r="BC584" s="46"/>
      <c r="BD584" s="48">
        <v>17.21</v>
      </c>
      <c r="BE584" s="46"/>
      <c r="BF584" s="48">
        <v>0.22</v>
      </c>
      <c r="BG584" s="46"/>
      <c r="BH584" s="46"/>
      <c r="BI584" s="48">
        <v>0.15</v>
      </c>
      <c r="BJ584" s="48">
        <v>54.01</v>
      </c>
      <c r="BK584" s="48">
        <v>54.01</v>
      </c>
      <c r="BL584" s="48">
        <v>54.15</v>
      </c>
      <c r="BM584" s="46"/>
      <c r="BN584" s="46"/>
      <c r="BO584" s="48">
        <v>0.17</v>
      </c>
      <c r="BP584" s="48">
        <v>0.26</v>
      </c>
      <c r="BQ584" s="46"/>
      <c r="BR584" s="48">
        <v>17.12</v>
      </c>
      <c r="BS584" s="48">
        <v>53.97</v>
      </c>
      <c r="BT584" s="46"/>
      <c r="BU584" s="48">
        <v>0</v>
      </c>
      <c r="BV584" s="39">
        <v>860</v>
      </c>
      <c r="BW584" s="39">
        <f t="shared" si="54"/>
        <v>3</v>
      </c>
      <c r="BX584" s="39">
        <f>IF(COUNTIF($C$2:C584,C584)=1,1,0)</f>
        <v>1</v>
      </c>
      <c r="BY584" s="39">
        <f t="shared" si="55"/>
        <v>0</v>
      </c>
      <c r="BZ584" s="39" t="b">
        <f t="shared" si="56"/>
        <v>0</v>
      </c>
      <c r="CA584" s="39" t="b">
        <f t="array" ref="CA584">ISNUMBER(SEARCH("Touch Screen",$AI584))</f>
        <v>0</v>
      </c>
      <c r="CB584" s="39" t="b">
        <f t="array" ref="CB584">ISNUMBER(SEARCH("Occupancy Sensor",$AI584))</f>
        <v>0</v>
      </c>
      <c r="CC584" s="39" t="b">
        <f t="array" ref="CC584">ISNUMBER(SEARCH("Full Network Connectivity",$AI584))</f>
        <v>0</v>
      </c>
      <c r="CD584" s="49">
        <f t="shared" si="57"/>
        <v>54.018540000000002</v>
      </c>
      <c r="CE584" s="50">
        <f t="shared" si="59"/>
        <v>2.1</v>
      </c>
      <c r="CF584" s="39">
        <f t="shared" si="58"/>
        <v>3</v>
      </c>
      <c r="CG584" s="49">
        <f>IF($BW584=1,($Q584*'2. Monitor Criteria'!$C$4)+('2. Monitor Criteria'!$D$4*'1. Data'!$CE584)+'2. Monitor Criteria'!$C$6,IF('1. Data'!$BW584=2,($Q584*'2. Monitor Criteria'!$C$4)+('2. Monitor Criteria'!$D$4*'1. Data'!$CE584)+'2. Monitor Criteria'!$D$6,IF('1. Data'!$BW584=5,($Q584*'2. Monitor Criteria'!$C$4)+('2. Monitor Criteria'!$D$4*'1. Data'!$CE584)+'2. Monitor Criteria'!$F$6,($Q584*'2. Monitor Criteria'!$C$4)+('2. Monitor Criteria'!$D$4*'1. Data'!$CE584)+'2. Monitor Criteria'!$E$6)))</f>
        <v>46.649600000000007</v>
      </c>
      <c r="CH584" s="51">
        <f>CD584-('2. Monitor Criteria'!$D$4*CE584)</f>
        <v>45.639539999999997</v>
      </c>
      <c r="CI584" s="49">
        <f>IF($BY584=0,CH584,IF($BY584=1,CH584-('2. Monitor Criteria'!$B$10*'1. Data'!CG584),CH584-('2. Monitor Criteria'!$C$10*'1. Data'!CG584)))</f>
        <v>45.639539999999997</v>
      </c>
      <c r="CJ584" s="51">
        <f>IF($CA584=TRUE,CI584-(CG584*'2. Monitor Criteria'!$E$10),CI584)</f>
        <v>45.639539999999997</v>
      </c>
      <c r="CK584" s="51">
        <f>IF($BZ584=TRUE,CJ584-('1. Data'!CG584*'2. Monitor Criteria'!$D$10),CJ584)</f>
        <v>45.639539999999997</v>
      </c>
    </row>
    <row r="585" spans="1:89" s="39" customFormat="1" ht="15.75" customHeight="1" x14ac:dyDescent="0.2">
      <c r="A585" s="39">
        <v>861</v>
      </c>
      <c r="B585" s="46" t="s">
        <v>992</v>
      </c>
      <c r="C585" s="46" t="s">
        <v>1225</v>
      </c>
      <c r="D585" s="47">
        <v>42853</v>
      </c>
      <c r="E585" s="46" t="s">
        <v>74</v>
      </c>
      <c r="F585" s="46" t="s">
        <v>103</v>
      </c>
      <c r="G585" s="46" t="s">
        <v>1307</v>
      </c>
      <c r="H585" s="46" t="s">
        <v>75</v>
      </c>
      <c r="I585" s="46" t="s">
        <v>85</v>
      </c>
      <c r="J585" s="46" t="s">
        <v>119</v>
      </c>
      <c r="K585" s="46" t="s">
        <v>77</v>
      </c>
      <c r="L585" s="46" t="s">
        <v>103</v>
      </c>
      <c r="M585" s="48">
        <v>1000</v>
      </c>
      <c r="N585" s="48">
        <v>11.7</v>
      </c>
      <c r="O585" s="48">
        <v>20.7</v>
      </c>
      <c r="P585" s="48">
        <v>23.8</v>
      </c>
      <c r="Q585" s="48">
        <v>242.2</v>
      </c>
      <c r="R585" s="48">
        <v>1.78</v>
      </c>
      <c r="S585" s="48">
        <v>1080</v>
      </c>
      <c r="T585" s="48">
        <v>1920</v>
      </c>
      <c r="U585" s="48">
        <v>2.1</v>
      </c>
      <c r="V585" s="48">
        <v>8426</v>
      </c>
      <c r="W585" s="48">
        <v>60</v>
      </c>
      <c r="X585" s="48">
        <v>33.4</v>
      </c>
      <c r="Y585" s="46" t="s">
        <v>78</v>
      </c>
      <c r="Z585" s="46" t="s">
        <v>83</v>
      </c>
      <c r="AA585" s="46"/>
      <c r="AB585" s="46"/>
      <c r="AC585" s="46" t="s">
        <v>80</v>
      </c>
      <c r="AD585" s="46" t="s">
        <v>80</v>
      </c>
      <c r="AE585" s="46" t="s">
        <v>154</v>
      </c>
      <c r="AF585" s="46" t="s">
        <v>103</v>
      </c>
      <c r="AG585" s="46" t="s">
        <v>83</v>
      </c>
      <c r="AH585" s="46" t="s">
        <v>103</v>
      </c>
      <c r="AI585" s="46" t="s">
        <v>83</v>
      </c>
      <c r="AJ585" s="46" t="s">
        <v>83</v>
      </c>
      <c r="AK585" s="46" t="s">
        <v>90</v>
      </c>
      <c r="AL585" s="46" t="s">
        <v>103</v>
      </c>
      <c r="AM585" s="46" t="s">
        <v>83</v>
      </c>
      <c r="AN585" s="46" t="s">
        <v>83</v>
      </c>
      <c r="AO585" s="46" t="s">
        <v>83</v>
      </c>
      <c r="AP585" s="46" t="s">
        <v>91</v>
      </c>
      <c r="AQ585" s="46" t="s">
        <v>103</v>
      </c>
      <c r="AR585" s="46" t="s">
        <v>81</v>
      </c>
      <c r="AS585" s="46" t="s">
        <v>86</v>
      </c>
      <c r="AT585" s="46" t="s">
        <v>103</v>
      </c>
      <c r="AU585" s="48">
        <v>5</v>
      </c>
      <c r="AV585" s="46" t="s">
        <v>81</v>
      </c>
      <c r="AW585" s="46" t="s">
        <v>81</v>
      </c>
      <c r="AX585" s="48">
        <v>250</v>
      </c>
      <c r="AY585" s="48">
        <v>270</v>
      </c>
      <c r="AZ585" s="48">
        <v>237</v>
      </c>
      <c r="BA585" s="48">
        <v>200</v>
      </c>
      <c r="BB585" s="46"/>
      <c r="BC585" s="46"/>
      <c r="BD585" s="48">
        <v>14.08</v>
      </c>
      <c r="BE585" s="46"/>
      <c r="BF585" s="48">
        <v>0.24</v>
      </c>
      <c r="BG585" s="46"/>
      <c r="BH585" s="46"/>
      <c r="BI585" s="48">
        <v>0.18</v>
      </c>
      <c r="BJ585" s="48">
        <v>44.54</v>
      </c>
      <c r="BK585" s="48">
        <v>44.54</v>
      </c>
      <c r="BL585" s="48">
        <v>54.1</v>
      </c>
      <c r="BM585" s="46"/>
      <c r="BN585" s="46"/>
      <c r="BO585" s="48">
        <v>0.22</v>
      </c>
      <c r="BP585" s="48">
        <v>0.27</v>
      </c>
      <c r="BQ585" s="46"/>
      <c r="BR585" s="48">
        <v>14.31</v>
      </c>
      <c r="BS585" s="48">
        <v>45.4</v>
      </c>
      <c r="BT585" s="46"/>
      <c r="BU585" s="48">
        <v>0</v>
      </c>
      <c r="BV585" s="39">
        <v>861</v>
      </c>
      <c r="BW585" s="39">
        <f t="shared" si="54"/>
        <v>3</v>
      </c>
      <c r="BX585" s="39">
        <f>IF(COUNTIF($C$2:C585,C585)=1,1,0)</f>
        <v>1</v>
      </c>
      <c r="BY585" s="39">
        <f t="shared" si="55"/>
        <v>0</v>
      </c>
      <c r="BZ585" s="39" t="b">
        <f t="shared" si="56"/>
        <v>0</v>
      </c>
      <c r="CA585" s="39" t="b">
        <f t="array" ref="CA585">ISNUMBER(SEARCH("Touch Screen",$AI585))</f>
        <v>0</v>
      </c>
      <c r="CB585" s="39" t="b">
        <f t="array" ref="CB585">ISNUMBER(SEARCH("Occupancy Sensor",$AI585))</f>
        <v>0</v>
      </c>
      <c r="CC585" s="39" t="b">
        <f t="array" ref="CC585">ISNUMBER(SEARCH("Full Network Connectivity",$AI585))</f>
        <v>0</v>
      </c>
      <c r="CD585" s="49">
        <f t="shared" si="57"/>
        <v>44.535839999999993</v>
      </c>
      <c r="CE585" s="50">
        <f t="shared" si="59"/>
        <v>2.1</v>
      </c>
      <c r="CF585" s="39">
        <f t="shared" si="58"/>
        <v>3</v>
      </c>
      <c r="CG585" s="49">
        <f>IF($BW585=1,($Q585*'2. Monitor Criteria'!$C$4)+('2. Monitor Criteria'!$D$4*'1. Data'!$CE585)+'2. Monitor Criteria'!$C$6,IF('1. Data'!$BW585=2,($Q585*'2. Monitor Criteria'!$C$4)+('2. Monitor Criteria'!$D$4*'1. Data'!$CE585)+'2. Monitor Criteria'!$D$6,IF('1. Data'!$BW585=5,($Q585*'2. Monitor Criteria'!$C$4)+('2. Monitor Criteria'!$D$4*'1. Data'!$CE585)+'2. Monitor Criteria'!$F$6,($Q585*'2. Monitor Criteria'!$C$4)+('2. Monitor Criteria'!$D$4*'1. Data'!$CE585)+'2. Monitor Criteria'!$E$6)))</f>
        <v>46.649600000000007</v>
      </c>
      <c r="CH585" s="51">
        <f>CD585-('2. Monitor Criteria'!$D$4*CE585)</f>
        <v>36.156839999999988</v>
      </c>
      <c r="CI585" s="49">
        <f>IF($BY585=0,CH585,IF($BY585=1,CH585-('2. Monitor Criteria'!$B$10*'1. Data'!CG585),CH585-('2. Monitor Criteria'!$C$10*'1. Data'!CG585)))</f>
        <v>36.156839999999988</v>
      </c>
      <c r="CJ585" s="51">
        <f>IF($CA585=TRUE,CI585-(CG585*'2. Monitor Criteria'!$E$10),CI585)</f>
        <v>36.156839999999988</v>
      </c>
      <c r="CK585" s="51">
        <f>IF($BZ585=TRUE,CJ585-('1. Data'!CG585*'2. Monitor Criteria'!$D$10),CJ585)</f>
        <v>36.156839999999988</v>
      </c>
    </row>
    <row r="586" spans="1:89" s="39" customFormat="1" ht="15.75" customHeight="1" x14ac:dyDescent="0.2">
      <c r="A586" s="39">
        <v>862</v>
      </c>
      <c r="B586" s="46" t="s">
        <v>992</v>
      </c>
      <c r="C586" s="46" t="s">
        <v>1226</v>
      </c>
      <c r="D586" s="47">
        <v>42881</v>
      </c>
      <c r="E586" s="46" t="s">
        <v>74</v>
      </c>
      <c r="F586" s="46" t="s">
        <v>103</v>
      </c>
      <c r="G586" s="46" t="s">
        <v>1307</v>
      </c>
      <c r="H586" s="46" t="s">
        <v>75</v>
      </c>
      <c r="I586" s="46" t="s">
        <v>85</v>
      </c>
      <c r="J586" s="46" t="s">
        <v>119</v>
      </c>
      <c r="K586" s="46" t="s">
        <v>77</v>
      </c>
      <c r="L586" s="46" t="s">
        <v>103</v>
      </c>
      <c r="M586" s="48">
        <v>1000</v>
      </c>
      <c r="N586" s="48">
        <v>11.7</v>
      </c>
      <c r="O586" s="48">
        <v>20.7</v>
      </c>
      <c r="P586" s="48">
        <v>23.8</v>
      </c>
      <c r="Q586" s="48">
        <v>242.2</v>
      </c>
      <c r="R586" s="48">
        <v>1.78</v>
      </c>
      <c r="S586" s="48">
        <v>1080</v>
      </c>
      <c r="T586" s="48">
        <v>1920</v>
      </c>
      <c r="U586" s="48">
        <v>2.1</v>
      </c>
      <c r="V586" s="48">
        <v>8569</v>
      </c>
      <c r="W586" s="48">
        <v>60</v>
      </c>
      <c r="X586" s="48">
        <v>33.5</v>
      </c>
      <c r="Y586" s="46" t="s">
        <v>78</v>
      </c>
      <c r="Z586" s="46" t="s">
        <v>83</v>
      </c>
      <c r="AA586" s="46"/>
      <c r="AB586" s="46"/>
      <c r="AC586" s="46" t="s">
        <v>81</v>
      </c>
      <c r="AD586" s="46" t="s">
        <v>80</v>
      </c>
      <c r="AE586" s="46" t="s">
        <v>208</v>
      </c>
      <c r="AF586" s="46" t="s">
        <v>103</v>
      </c>
      <c r="AG586" s="46" t="s">
        <v>83</v>
      </c>
      <c r="AH586" s="46" t="s">
        <v>103</v>
      </c>
      <c r="AI586" s="46" t="s">
        <v>83</v>
      </c>
      <c r="AJ586" s="46" t="s">
        <v>83</v>
      </c>
      <c r="AK586" s="46" t="s">
        <v>84</v>
      </c>
      <c r="AL586" s="46" t="s">
        <v>103</v>
      </c>
      <c r="AM586" s="46" t="s">
        <v>83</v>
      </c>
      <c r="AN586" s="46" t="s">
        <v>83</v>
      </c>
      <c r="AO586" s="46" t="s">
        <v>83</v>
      </c>
      <c r="AP586" s="46" t="s">
        <v>91</v>
      </c>
      <c r="AQ586" s="46" t="s">
        <v>103</v>
      </c>
      <c r="AR586" s="46" t="s">
        <v>81</v>
      </c>
      <c r="AS586" s="46" t="s">
        <v>86</v>
      </c>
      <c r="AT586" s="46" t="s">
        <v>103</v>
      </c>
      <c r="AU586" s="48">
        <v>5</v>
      </c>
      <c r="AV586" s="46" t="s">
        <v>81</v>
      </c>
      <c r="AW586" s="46" t="s">
        <v>81</v>
      </c>
      <c r="AX586" s="48">
        <v>280</v>
      </c>
      <c r="AY586" s="48">
        <v>302</v>
      </c>
      <c r="AZ586" s="48">
        <v>253</v>
      </c>
      <c r="BA586" s="48">
        <v>200</v>
      </c>
      <c r="BB586" s="46"/>
      <c r="BC586" s="46"/>
      <c r="BD586" s="48">
        <v>15.34</v>
      </c>
      <c r="BE586" s="46"/>
      <c r="BF586" s="48">
        <v>0.25</v>
      </c>
      <c r="BG586" s="46"/>
      <c r="BH586" s="46"/>
      <c r="BI586" s="48">
        <v>0.17</v>
      </c>
      <c r="BJ586" s="48">
        <v>48.47</v>
      </c>
      <c r="BK586" s="48">
        <v>48.47</v>
      </c>
      <c r="BL586" s="48">
        <v>54.1</v>
      </c>
      <c r="BM586" s="46"/>
      <c r="BN586" s="46"/>
      <c r="BO586" s="48">
        <v>0.27</v>
      </c>
      <c r="BP586" s="48">
        <v>0.33</v>
      </c>
      <c r="BQ586" s="46"/>
      <c r="BR586" s="48">
        <v>15.17</v>
      </c>
      <c r="BS586" s="48">
        <v>46.85</v>
      </c>
      <c r="BT586" s="46"/>
      <c r="BU586" s="48">
        <v>0</v>
      </c>
      <c r="BV586" s="39">
        <v>862</v>
      </c>
      <c r="BW586" s="39">
        <f t="shared" si="54"/>
        <v>3</v>
      </c>
      <c r="BX586" s="39">
        <f>IF(COUNTIF($C$2:C586,C586)=1,1,0)</f>
        <v>1</v>
      </c>
      <c r="BY586" s="39">
        <f t="shared" si="55"/>
        <v>0</v>
      </c>
      <c r="BZ586" s="39" t="b">
        <f t="shared" si="56"/>
        <v>0</v>
      </c>
      <c r="CA586" s="39" t="b">
        <f t="array" ref="CA586">ISNUMBER(SEARCH("Touch Screen",$AI586))</f>
        <v>0</v>
      </c>
      <c r="CB586" s="39" t="b">
        <f t="array" ref="CB586">ISNUMBER(SEARCH("Occupancy Sensor",$AI586))</f>
        <v>0</v>
      </c>
      <c r="CC586" s="39" t="b">
        <f t="array" ref="CC586">ISNUMBER(SEARCH("Full Network Connectivity",$AI586))</f>
        <v>0</v>
      </c>
      <c r="CD586" s="49">
        <f t="shared" si="57"/>
        <v>48.455939999999991</v>
      </c>
      <c r="CE586" s="50">
        <f t="shared" si="59"/>
        <v>2.1</v>
      </c>
      <c r="CF586" s="39">
        <f t="shared" si="58"/>
        <v>3</v>
      </c>
      <c r="CG586" s="49">
        <f>IF($BW586=1,($Q586*'2. Monitor Criteria'!$C$4)+('2. Monitor Criteria'!$D$4*'1. Data'!$CE586)+'2. Monitor Criteria'!$C$6,IF('1. Data'!$BW586=2,($Q586*'2. Monitor Criteria'!$C$4)+('2. Monitor Criteria'!$D$4*'1. Data'!$CE586)+'2. Monitor Criteria'!$D$6,IF('1. Data'!$BW586=5,($Q586*'2. Monitor Criteria'!$C$4)+('2. Monitor Criteria'!$D$4*'1. Data'!$CE586)+'2. Monitor Criteria'!$F$6,($Q586*'2. Monitor Criteria'!$C$4)+('2. Monitor Criteria'!$D$4*'1. Data'!$CE586)+'2. Monitor Criteria'!$E$6)))</f>
        <v>46.649600000000007</v>
      </c>
      <c r="CH586" s="51">
        <f>CD586-('2. Monitor Criteria'!$D$4*CE586)</f>
        <v>40.076939999999993</v>
      </c>
      <c r="CI586" s="49">
        <f>IF($BY586=0,CH586,IF($BY586=1,CH586-('2. Monitor Criteria'!$B$10*'1. Data'!CG586),CH586-('2. Monitor Criteria'!$C$10*'1. Data'!CG586)))</f>
        <v>40.076939999999993</v>
      </c>
      <c r="CJ586" s="51">
        <f>IF($CA586=TRUE,CI586-(CG586*'2. Monitor Criteria'!$E$10),CI586)</f>
        <v>40.076939999999993</v>
      </c>
      <c r="CK586" s="51">
        <f>IF($BZ586=TRUE,CJ586-('1. Data'!CG586*'2. Monitor Criteria'!$D$10),CJ586)</f>
        <v>40.076939999999993</v>
      </c>
    </row>
    <row r="587" spans="1:89" s="39" customFormat="1" ht="15.75" customHeight="1" x14ac:dyDescent="0.2">
      <c r="A587" s="39">
        <v>863</v>
      </c>
      <c r="B587" s="46" t="s">
        <v>992</v>
      </c>
      <c r="C587" s="46" t="s">
        <v>1227</v>
      </c>
      <c r="D587" s="47">
        <v>42881</v>
      </c>
      <c r="E587" s="46" t="s">
        <v>74</v>
      </c>
      <c r="F587" s="46" t="s">
        <v>103</v>
      </c>
      <c r="G587" s="46" t="s">
        <v>1307</v>
      </c>
      <c r="H587" s="46" t="s">
        <v>75</v>
      </c>
      <c r="I587" s="46" t="s">
        <v>85</v>
      </c>
      <c r="J587" s="46" t="s">
        <v>119</v>
      </c>
      <c r="K587" s="46" t="s">
        <v>77</v>
      </c>
      <c r="L587" s="46" t="s">
        <v>103</v>
      </c>
      <c r="M587" s="48">
        <v>1000</v>
      </c>
      <c r="N587" s="48">
        <v>11.7</v>
      </c>
      <c r="O587" s="48">
        <v>20.7</v>
      </c>
      <c r="P587" s="48">
        <v>23.8</v>
      </c>
      <c r="Q587" s="48">
        <v>242.2</v>
      </c>
      <c r="R587" s="48">
        <v>1.78</v>
      </c>
      <c r="S587" s="48">
        <v>1080</v>
      </c>
      <c r="T587" s="48">
        <v>1920</v>
      </c>
      <c r="U587" s="48">
        <v>2.1</v>
      </c>
      <c r="V587" s="48">
        <v>8569</v>
      </c>
      <c r="W587" s="48">
        <v>60</v>
      </c>
      <c r="X587" s="48">
        <v>33.6</v>
      </c>
      <c r="Y587" s="46" t="s">
        <v>78</v>
      </c>
      <c r="Z587" s="46" t="s">
        <v>83</v>
      </c>
      <c r="AA587" s="46"/>
      <c r="AB587" s="46"/>
      <c r="AC587" s="46" t="s">
        <v>81</v>
      </c>
      <c r="AD587" s="46" t="s">
        <v>80</v>
      </c>
      <c r="AE587" s="46" t="s">
        <v>208</v>
      </c>
      <c r="AF587" s="46" t="s">
        <v>103</v>
      </c>
      <c r="AG587" s="46" t="s">
        <v>83</v>
      </c>
      <c r="AH587" s="46" t="s">
        <v>103</v>
      </c>
      <c r="AI587" s="46" t="s">
        <v>83</v>
      </c>
      <c r="AJ587" s="46" t="s">
        <v>83</v>
      </c>
      <c r="AK587" s="46" t="s">
        <v>84</v>
      </c>
      <c r="AL587" s="46" t="s">
        <v>103</v>
      </c>
      <c r="AM587" s="46" t="s">
        <v>83</v>
      </c>
      <c r="AN587" s="46" t="s">
        <v>83</v>
      </c>
      <c r="AO587" s="46" t="s">
        <v>83</v>
      </c>
      <c r="AP587" s="46" t="s">
        <v>91</v>
      </c>
      <c r="AQ587" s="46" t="s">
        <v>103</v>
      </c>
      <c r="AR587" s="46" t="s">
        <v>81</v>
      </c>
      <c r="AS587" s="46" t="s">
        <v>86</v>
      </c>
      <c r="AT587" s="46" t="s">
        <v>103</v>
      </c>
      <c r="AU587" s="48">
        <v>5</v>
      </c>
      <c r="AV587" s="46" t="s">
        <v>81</v>
      </c>
      <c r="AW587" s="46" t="s">
        <v>81</v>
      </c>
      <c r="AX587" s="48">
        <v>250</v>
      </c>
      <c r="AY587" s="48">
        <v>256</v>
      </c>
      <c r="AZ587" s="48">
        <v>219</v>
      </c>
      <c r="BA587" s="48">
        <v>200</v>
      </c>
      <c r="BB587" s="46"/>
      <c r="BC587" s="46"/>
      <c r="BD587" s="48">
        <v>14.99</v>
      </c>
      <c r="BE587" s="46"/>
      <c r="BF587" s="48">
        <v>0.44</v>
      </c>
      <c r="BG587" s="46"/>
      <c r="BH587" s="46"/>
      <c r="BI587" s="48">
        <v>0.38</v>
      </c>
      <c r="BJ587" s="48">
        <v>48.47</v>
      </c>
      <c r="BK587" s="48">
        <v>48.47</v>
      </c>
      <c r="BL587" s="48">
        <v>54.1</v>
      </c>
      <c r="BM587" s="46"/>
      <c r="BN587" s="46"/>
      <c r="BO587" s="48">
        <v>0.4</v>
      </c>
      <c r="BP587" s="48">
        <v>0.46</v>
      </c>
      <c r="BQ587" s="46"/>
      <c r="BR587" s="48">
        <v>15.42</v>
      </c>
      <c r="BS587" s="48">
        <v>49.89</v>
      </c>
      <c r="BT587" s="46"/>
      <c r="BU587" s="48">
        <v>0</v>
      </c>
      <c r="BV587" s="39">
        <v>863</v>
      </c>
      <c r="BW587" s="39">
        <f t="shared" si="54"/>
        <v>3</v>
      </c>
      <c r="BX587" s="39">
        <f>IF(COUNTIF($C$2:C587,C587)=1,1,0)</f>
        <v>1</v>
      </c>
      <c r="BY587" s="39">
        <f t="shared" si="55"/>
        <v>0</v>
      </c>
      <c r="BZ587" s="39" t="b">
        <f t="shared" si="56"/>
        <v>0</v>
      </c>
      <c r="CA587" s="39" t="b">
        <f t="array" ref="CA587">ISNUMBER(SEARCH("Touch Screen",$AI587))</f>
        <v>0</v>
      </c>
      <c r="CB587" s="39" t="b">
        <f t="array" ref="CB587">ISNUMBER(SEARCH("Occupancy Sensor",$AI587))</f>
        <v>0</v>
      </c>
      <c r="CC587" s="39" t="b">
        <f t="array" ref="CC587">ISNUMBER(SEARCH("Full Network Connectivity",$AI587))</f>
        <v>0</v>
      </c>
      <c r="CD587" s="49">
        <f t="shared" si="57"/>
        <v>48.464700000000008</v>
      </c>
      <c r="CE587" s="50">
        <f t="shared" si="59"/>
        <v>2.1</v>
      </c>
      <c r="CF587" s="39">
        <f t="shared" si="58"/>
        <v>3</v>
      </c>
      <c r="CG587" s="49">
        <f>IF($BW587=1,($Q587*'2. Monitor Criteria'!$C$4)+('2. Monitor Criteria'!$D$4*'1. Data'!$CE587)+'2. Monitor Criteria'!$C$6,IF('1. Data'!$BW587=2,($Q587*'2. Monitor Criteria'!$C$4)+('2. Monitor Criteria'!$D$4*'1. Data'!$CE587)+'2. Monitor Criteria'!$D$6,IF('1. Data'!$BW587=5,($Q587*'2. Monitor Criteria'!$C$4)+('2. Monitor Criteria'!$D$4*'1. Data'!$CE587)+'2. Monitor Criteria'!$F$6,($Q587*'2. Monitor Criteria'!$C$4)+('2. Monitor Criteria'!$D$4*'1. Data'!$CE587)+'2. Monitor Criteria'!$E$6)))</f>
        <v>46.649600000000007</v>
      </c>
      <c r="CH587" s="51">
        <f>CD587-('2. Monitor Criteria'!$D$4*CE587)</f>
        <v>40.085700000000003</v>
      </c>
      <c r="CI587" s="49">
        <f>IF($BY587=0,CH587,IF($BY587=1,CH587-('2. Monitor Criteria'!$B$10*'1. Data'!CG587),CH587-('2. Monitor Criteria'!$C$10*'1. Data'!CG587)))</f>
        <v>40.085700000000003</v>
      </c>
      <c r="CJ587" s="51">
        <f>IF($CA587=TRUE,CI587-(CG587*'2. Monitor Criteria'!$E$10),CI587)</f>
        <v>40.085700000000003</v>
      </c>
      <c r="CK587" s="51">
        <f>IF($BZ587=TRUE,CJ587-('1. Data'!CG587*'2. Monitor Criteria'!$D$10),CJ587)</f>
        <v>40.085700000000003</v>
      </c>
    </row>
    <row r="588" spans="1:89" s="39" customFormat="1" ht="15.75" customHeight="1" x14ac:dyDescent="0.2">
      <c r="A588" s="39">
        <v>864</v>
      </c>
      <c r="B588" s="46" t="s">
        <v>992</v>
      </c>
      <c r="C588" s="46" t="s">
        <v>1233</v>
      </c>
      <c r="D588" s="47">
        <v>42970</v>
      </c>
      <c r="E588" s="46" t="s">
        <v>74</v>
      </c>
      <c r="F588" s="46" t="s">
        <v>103</v>
      </c>
      <c r="G588" s="46" t="s">
        <v>1309</v>
      </c>
      <c r="H588" s="46" t="s">
        <v>75</v>
      </c>
      <c r="I588" s="46" t="s">
        <v>85</v>
      </c>
      <c r="J588" s="46" t="s">
        <v>119</v>
      </c>
      <c r="K588" s="46" t="s">
        <v>77</v>
      </c>
      <c r="L588" s="46" t="s">
        <v>103</v>
      </c>
      <c r="M588" s="48">
        <v>1000</v>
      </c>
      <c r="N588" s="48">
        <v>12.8</v>
      </c>
      <c r="O588" s="48">
        <v>20.399999999999999</v>
      </c>
      <c r="P588" s="48">
        <v>24</v>
      </c>
      <c r="Q588" s="48">
        <v>260.33999999999997</v>
      </c>
      <c r="R588" s="48">
        <v>1.6</v>
      </c>
      <c r="S588" s="48">
        <v>1200</v>
      </c>
      <c r="T588" s="48">
        <v>1920</v>
      </c>
      <c r="U588" s="48">
        <v>2.2999999999999998</v>
      </c>
      <c r="V588" s="48">
        <v>8850</v>
      </c>
      <c r="W588" s="48">
        <v>60</v>
      </c>
      <c r="X588" s="48">
        <v>36.799999999999997</v>
      </c>
      <c r="Y588" s="46" t="s">
        <v>78</v>
      </c>
      <c r="Z588" s="46" t="s">
        <v>83</v>
      </c>
      <c r="AA588" s="46"/>
      <c r="AB588" s="46"/>
      <c r="AC588" s="46" t="s">
        <v>81</v>
      </c>
      <c r="AD588" s="46" t="s">
        <v>80</v>
      </c>
      <c r="AE588" s="46" t="s">
        <v>478</v>
      </c>
      <c r="AF588" s="46" t="s">
        <v>103</v>
      </c>
      <c r="AG588" s="46" t="s">
        <v>99</v>
      </c>
      <c r="AH588" s="46" t="s">
        <v>103</v>
      </c>
      <c r="AI588" s="46" t="s">
        <v>99</v>
      </c>
      <c r="AJ588" s="46" t="s">
        <v>83</v>
      </c>
      <c r="AK588" s="46" t="s">
        <v>84</v>
      </c>
      <c r="AL588" s="46" t="s">
        <v>103</v>
      </c>
      <c r="AM588" s="46" t="s">
        <v>83</v>
      </c>
      <c r="AN588" s="46" t="s">
        <v>83</v>
      </c>
      <c r="AO588" s="46" t="s">
        <v>83</v>
      </c>
      <c r="AP588" s="46" t="s">
        <v>91</v>
      </c>
      <c r="AQ588" s="46" t="s">
        <v>103</v>
      </c>
      <c r="AR588" s="46" t="s">
        <v>81</v>
      </c>
      <c r="AS588" s="46" t="s">
        <v>86</v>
      </c>
      <c r="AT588" s="46" t="s">
        <v>103</v>
      </c>
      <c r="AU588" s="48">
        <v>5</v>
      </c>
      <c r="AV588" s="46" t="s">
        <v>81</v>
      </c>
      <c r="AW588" s="46" t="s">
        <v>81</v>
      </c>
      <c r="AX588" s="48">
        <v>300</v>
      </c>
      <c r="AY588" s="48">
        <v>299</v>
      </c>
      <c r="AZ588" s="48">
        <v>278.2</v>
      </c>
      <c r="BA588" s="48">
        <v>200</v>
      </c>
      <c r="BB588" s="46"/>
      <c r="BC588" s="46"/>
      <c r="BD588" s="48">
        <v>17.86</v>
      </c>
      <c r="BE588" s="46"/>
      <c r="BF588" s="48">
        <v>0.34</v>
      </c>
      <c r="BG588" s="48">
        <v>0.34</v>
      </c>
      <c r="BH588" s="46"/>
      <c r="BI588" s="48">
        <v>0.28999999999999998</v>
      </c>
      <c r="BJ588" s="48">
        <v>56.69</v>
      </c>
      <c r="BK588" s="48">
        <v>56.69</v>
      </c>
      <c r="BL588" s="48">
        <v>59.2</v>
      </c>
      <c r="BM588" s="46"/>
      <c r="BN588" s="46"/>
      <c r="BO588" s="48">
        <v>0.34</v>
      </c>
      <c r="BP588" s="48">
        <v>0.4</v>
      </c>
      <c r="BQ588" s="48">
        <v>0.39</v>
      </c>
      <c r="BR588" s="48">
        <v>17.43</v>
      </c>
      <c r="BS588" s="48">
        <v>55.72</v>
      </c>
      <c r="BT588" s="46"/>
      <c r="BU588" s="48">
        <v>0</v>
      </c>
      <c r="BV588" s="39">
        <v>864</v>
      </c>
      <c r="BW588" s="39">
        <f t="shared" si="54"/>
        <v>3</v>
      </c>
      <c r="BX588" s="39">
        <f>IF(COUNTIF($C$2:C588,C588)=1,1,0)</f>
        <v>1</v>
      </c>
      <c r="BY588" s="39">
        <f t="shared" si="55"/>
        <v>0</v>
      </c>
      <c r="BZ588" s="39" t="b">
        <f t="shared" si="56"/>
        <v>0</v>
      </c>
      <c r="CA588" s="39" t="b">
        <f t="array" ref="CA588">ISNUMBER(SEARCH("Touch Screen",$AI588))</f>
        <v>0</v>
      </c>
      <c r="CB588" s="39" t="b">
        <f t="array" ref="CB588">ISNUMBER(SEARCH("Occupancy Sensor",$AI588))</f>
        <v>0</v>
      </c>
      <c r="CC588" s="39" t="b">
        <f t="array" ref="CC588">ISNUMBER(SEARCH("Full Network Connectivity",$AI588))</f>
        <v>0</v>
      </c>
      <c r="CD588" s="49">
        <f t="shared" si="57"/>
        <v>56.694719999999997</v>
      </c>
      <c r="CE588" s="50">
        <f t="shared" si="59"/>
        <v>2.2999999999999998</v>
      </c>
      <c r="CF588" s="39">
        <f t="shared" si="58"/>
        <v>3</v>
      </c>
      <c r="CG588" s="49">
        <f>IF($BW588=1,($Q588*'2. Monitor Criteria'!$C$4)+('2. Monitor Criteria'!$D$4*'1. Data'!$CE588)+'2. Monitor Criteria'!$C$6,IF('1. Data'!$BW588=2,($Q588*'2. Monitor Criteria'!$C$4)+('2. Monitor Criteria'!$D$4*'1. Data'!$CE588)+'2. Monitor Criteria'!$D$6,IF('1. Data'!$BW588=5,($Q588*'2. Monitor Criteria'!$C$4)+('2. Monitor Criteria'!$D$4*'1. Data'!$CE588)+'2. Monitor Criteria'!$F$6,($Q588*'2. Monitor Criteria'!$C$4)+('2. Monitor Criteria'!$D$4*'1. Data'!$CE588)+'2. Monitor Criteria'!$E$6)))</f>
        <v>49.678820000000002</v>
      </c>
      <c r="CH588" s="51">
        <f>CD588-('2. Monitor Criteria'!$D$4*CE588)</f>
        <v>47.517719999999997</v>
      </c>
      <c r="CI588" s="49">
        <f>IF($BY588=0,CH588,IF($BY588=1,CH588-('2. Monitor Criteria'!$B$10*'1. Data'!CG588),CH588-('2. Monitor Criteria'!$C$10*'1. Data'!CG588)))</f>
        <v>47.517719999999997</v>
      </c>
      <c r="CJ588" s="51">
        <f>IF($CA588=TRUE,CI588-(CG588*'2. Monitor Criteria'!$E$10),CI588)</f>
        <v>47.517719999999997</v>
      </c>
      <c r="CK588" s="51">
        <f>IF($BZ588=TRUE,CJ588-('1. Data'!CG588*'2. Monitor Criteria'!$D$10),CJ588)</f>
        <v>47.517719999999997</v>
      </c>
    </row>
    <row r="589" spans="1:89" s="39" customFormat="1" ht="15.75" customHeight="1" x14ac:dyDescent="0.2">
      <c r="A589" s="39">
        <v>865</v>
      </c>
      <c r="B589" s="46" t="s">
        <v>992</v>
      </c>
      <c r="C589" s="46" t="s">
        <v>1034</v>
      </c>
      <c r="D589" s="47">
        <v>42663</v>
      </c>
      <c r="E589" s="46" t="s">
        <v>74</v>
      </c>
      <c r="F589" s="46" t="s">
        <v>103</v>
      </c>
      <c r="G589" s="46" t="s">
        <v>1307</v>
      </c>
      <c r="H589" s="46" t="s">
        <v>75</v>
      </c>
      <c r="I589" s="46" t="s">
        <v>85</v>
      </c>
      <c r="J589" s="46" t="s">
        <v>119</v>
      </c>
      <c r="K589" s="46" t="s">
        <v>77</v>
      </c>
      <c r="L589" s="46" t="s">
        <v>103</v>
      </c>
      <c r="M589" s="48">
        <v>3000</v>
      </c>
      <c r="N589" s="48">
        <v>11.9</v>
      </c>
      <c r="O589" s="48">
        <v>21.4</v>
      </c>
      <c r="P589" s="48">
        <v>25</v>
      </c>
      <c r="Q589" s="48">
        <v>255</v>
      </c>
      <c r="R589" s="48">
        <v>1.78</v>
      </c>
      <c r="S589" s="48">
        <v>1080</v>
      </c>
      <c r="T589" s="48">
        <v>1920</v>
      </c>
      <c r="U589" s="48">
        <v>2.1</v>
      </c>
      <c r="V589" s="48">
        <v>7763</v>
      </c>
      <c r="W589" s="48">
        <v>60</v>
      </c>
      <c r="X589" s="48">
        <v>34.6</v>
      </c>
      <c r="Y589" s="46" t="s">
        <v>114</v>
      </c>
      <c r="Z589" s="46" t="s">
        <v>83</v>
      </c>
      <c r="AA589" s="46"/>
      <c r="AB589" s="46"/>
      <c r="AC589" s="46" t="s">
        <v>80</v>
      </c>
      <c r="AD589" s="46" t="s">
        <v>80</v>
      </c>
      <c r="AE589" s="46" t="s">
        <v>478</v>
      </c>
      <c r="AF589" s="46" t="s">
        <v>103</v>
      </c>
      <c r="AG589" s="46" t="s">
        <v>99</v>
      </c>
      <c r="AH589" s="46" t="s">
        <v>103</v>
      </c>
      <c r="AI589" s="46" t="s">
        <v>99</v>
      </c>
      <c r="AJ589" s="46" t="s">
        <v>83</v>
      </c>
      <c r="AK589" s="46" t="s">
        <v>84</v>
      </c>
      <c r="AL589" s="46" t="s">
        <v>103</v>
      </c>
      <c r="AM589" s="46" t="s">
        <v>83</v>
      </c>
      <c r="AN589" s="46" t="s">
        <v>83</v>
      </c>
      <c r="AO589" s="46" t="s">
        <v>83</v>
      </c>
      <c r="AP589" s="46" t="s">
        <v>91</v>
      </c>
      <c r="AQ589" s="46" t="s">
        <v>103</v>
      </c>
      <c r="AR589" s="46" t="s">
        <v>81</v>
      </c>
      <c r="AS589" s="46" t="s">
        <v>86</v>
      </c>
      <c r="AT589" s="46" t="s">
        <v>103</v>
      </c>
      <c r="AU589" s="48">
        <v>4</v>
      </c>
      <c r="AV589" s="46" t="s">
        <v>81</v>
      </c>
      <c r="AW589" s="46" t="s">
        <v>80</v>
      </c>
      <c r="AX589" s="48">
        <v>500</v>
      </c>
      <c r="AY589" s="48">
        <v>523</v>
      </c>
      <c r="AZ589" s="48">
        <v>400</v>
      </c>
      <c r="BA589" s="48">
        <v>200</v>
      </c>
      <c r="BB589" s="46"/>
      <c r="BC589" s="46"/>
      <c r="BD589" s="48">
        <v>16.29</v>
      </c>
      <c r="BE589" s="46"/>
      <c r="BF589" s="48">
        <v>0.47</v>
      </c>
      <c r="BG589" s="48">
        <v>0.47</v>
      </c>
      <c r="BH589" s="46"/>
      <c r="BI589" s="48">
        <v>0.31</v>
      </c>
      <c r="BJ589" s="48">
        <v>52.61</v>
      </c>
      <c r="BK589" s="48">
        <v>52.61</v>
      </c>
      <c r="BL589" s="48">
        <v>56.7</v>
      </c>
      <c r="BM589" s="46"/>
      <c r="BN589" s="46"/>
      <c r="BO589" s="48">
        <v>0.32</v>
      </c>
      <c r="BP589" s="48">
        <v>0.48</v>
      </c>
      <c r="BQ589" s="48">
        <v>0.48</v>
      </c>
      <c r="BR589" s="48">
        <v>16.25</v>
      </c>
      <c r="BS589" s="48">
        <v>52.57</v>
      </c>
      <c r="BT589" s="46"/>
      <c r="BU589" s="48">
        <v>0</v>
      </c>
      <c r="BV589" s="39">
        <v>865</v>
      </c>
      <c r="BW589" s="39">
        <f t="shared" si="54"/>
        <v>3</v>
      </c>
      <c r="BX589" s="39">
        <f>IF(COUNTIF($C$2:C589,C589)=1,1,0)</f>
        <v>1</v>
      </c>
      <c r="BY589" s="39">
        <f t="shared" si="55"/>
        <v>0</v>
      </c>
      <c r="BZ589" s="39" t="b">
        <f t="shared" si="56"/>
        <v>0</v>
      </c>
      <c r="CA589" s="39" t="b">
        <f t="array" ref="CA589">ISNUMBER(SEARCH("Touch Screen",$AI589))</f>
        <v>0</v>
      </c>
      <c r="CB589" s="39" t="b">
        <f t="array" ref="CB589">ISNUMBER(SEARCH("Occupancy Sensor",$AI589))</f>
        <v>0</v>
      </c>
      <c r="CC589" s="39" t="b">
        <f t="array" ref="CC589">ISNUMBER(SEARCH("Full Network Connectivity",$AI589))</f>
        <v>0</v>
      </c>
      <c r="CD589" s="49">
        <f t="shared" si="57"/>
        <v>52.621319999999997</v>
      </c>
      <c r="CE589" s="50">
        <f t="shared" si="59"/>
        <v>2.1</v>
      </c>
      <c r="CF589" s="39">
        <f t="shared" si="58"/>
        <v>4</v>
      </c>
      <c r="CG589" s="49">
        <f>IF($BW589=1,($Q589*'2. Monitor Criteria'!$C$4)+('2. Monitor Criteria'!$D$4*'1. Data'!$CE589)+'2. Monitor Criteria'!$C$6,IF('1. Data'!$BW589=2,($Q589*'2. Monitor Criteria'!$C$4)+('2. Monitor Criteria'!$D$4*'1. Data'!$CE589)+'2. Monitor Criteria'!$D$6,IF('1. Data'!$BW589=5,($Q589*'2. Monitor Criteria'!$C$4)+('2. Monitor Criteria'!$D$4*'1. Data'!$CE589)+'2. Monitor Criteria'!$F$6,($Q589*'2. Monitor Criteria'!$C$4)+('2. Monitor Criteria'!$D$4*'1. Data'!$CE589)+'2. Monitor Criteria'!$E$6)))</f>
        <v>48.224000000000004</v>
      </c>
      <c r="CH589" s="51">
        <f>CD589-('2. Monitor Criteria'!$D$4*CE589)</f>
        <v>44.242319999999992</v>
      </c>
      <c r="CI589" s="49">
        <f>IF($BY589=0,CH589,IF($BY589=1,CH589-('2. Monitor Criteria'!$B$10*'1. Data'!CG589),CH589-('2. Monitor Criteria'!$C$10*'1. Data'!CG589)))</f>
        <v>44.242319999999992</v>
      </c>
      <c r="CJ589" s="51">
        <f>IF($CA589=TRUE,CI589-(CG589*'2. Monitor Criteria'!$E$10),CI589)</f>
        <v>44.242319999999992</v>
      </c>
      <c r="CK589" s="51">
        <f>IF($BZ589=TRUE,CJ589-('1. Data'!CG589*'2. Monitor Criteria'!$D$10),CJ589)</f>
        <v>44.242319999999992</v>
      </c>
    </row>
    <row r="590" spans="1:89" s="39" customFormat="1" ht="15.75" customHeight="1" x14ac:dyDescent="0.2">
      <c r="A590" s="39">
        <v>866</v>
      </c>
      <c r="B590" s="46" t="s">
        <v>992</v>
      </c>
      <c r="C590" s="46" t="s">
        <v>1035</v>
      </c>
      <c r="D590" s="47">
        <v>41345</v>
      </c>
      <c r="E590" s="46" t="s">
        <v>74</v>
      </c>
      <c r="F590" s="46" t="s">
        <v>103</v>
      </c>
      <c r="G590" s="46" t="s">
        <v>1307</v>
      </c>
      <c r="H590" s="46" t="s">
        <v>75</v>
      </c>
      <c r="I590" s="46" t="s">
        <v>85</v>
      </c>
      <c r="J590" s="46" t="s">
        <v>119</v>
      </c>
      <c r="K590" s="46" t="s">
        <v>77</v>
      </c>
      <c r="L590" s="46" t="s">
        <v>103</v>
      </c>
      <c r="M590" s="48">
        <v>1200</v>
      </c>
      <c r="N590" s="48">
        <v>13.2</v>
      </c>
      <c r="O590" s="48">
        <v>23.5</v>
      </c>
      <c r="P590" s="48">
        <v>27</v>
      </c>
      <c r="Q590" s="48">
        <v>311.67</v>
      </c>
      <c r="R590" s="48">
        <v>1.78</v>
      </c>
      <c r="S590" s="48">
        <v>1080</v>
      </c>
      <c r="T590" s="48">
        <v>1920</v>
      </c>
      <c r="U590" s="48">
        <v>2.1</v>
      </c>
      <c r="V590" s="48">
        <v>6653</v>
      </c>
      <c r="W590" s="48">
        <v>60</v>
      </c>
      <c r="X590" s="48">
        <v>33</v>
      </c>
      <c r="Y590" s="46" t="s">
        <v>78</v>
      </c>
      <c r="Z590" s="46" t="s">
        <v>83</v>
      </c>
      <c r="AA590" s="46"/>
      <c r="AB590" s="46"/>
      <c r="AC590" s="46" t="s">
        <v>81</v>
      </c>
      <c r="AD590" s="46" t="s">
        <v>80</v>
      </c>
      <c r="AE590" s="46" t="s">
        <v>154</v>
      </c>
      <c r="AF590" s="46" t="s">
        <v>103</v>
      </c>
      <c r="AG590" s="46" t="s">
        <v>99</v>
      </c>
      <c r="AH590" s="46" t="s">
        <v>103</v>
      </c>
      <c r="AI590" s="46" t="s">
        <v>99</v>
      </c>
      <c r="AJ590" s="46" t="s">
        <v>83</v>
      </c>
      <c r="AK590" s="46" t="s">
        <v>90</v>
      </c>
      <c r="AL590" s="46" t="s">
        <v>103</v>
      </c>
      <c r="AM590" s="46" t="s">
        <v>83</v>
      </c>
      <c r="AN590" s="46" t="s">
        <v>83</v>
      </c>
      <c r="AO590" s="46" t="s">
        <v>83</v>
      </c>
      <c r="AP590" s="46" t="s">
        <v>91</v>
      </c>
      <c r="AQ590" s="46" t="s">
        <v>103</v>
      </c>
      <c r="AR590" s="46" t="s">
        <v>81</v>
      </c>
      <c r="AS590" s="46" t="s">
        <v>86</v>
      </c>
      <c r="AT590" s="46" t="s">
        <v>103</v>
      </c>
      <c r="AU590" s="48">
        <v>5</v>
      </c>
      <c r="AV590" s="46" t="s">
        <v>81</v>
      </c>
      <c r="AW590" s="46" t="s">
        <v>81</v>
      </c>
      <c r="AX590" s="48">
        <v>250</v>
      </c>
      <c r="AY590" s="48">
        <v>273.3</v>
      </c>
      <c r="AZ590" s="48">
        <v>223.9</v>
      </c>
      <c r="BA590" s="48">
        <v>200</v>
      </c>
      <c r="BB590" s="46"/>
      <c r="BC590" s="46"/>
      <c r="BD590" s="48">
        <v>20.23</v>
      </c>
      <c r="BE590" s="46"/>
      <c r="BF590" s="48">
        <v>0.19</v>
      </c>
      <c r="BG590" s="46"/>
      <c r="BH590" s="46"/>
      <c r="BI590" s="48">
        <v>0.13</v>
      </c>
      <c r="BJ590" s="48">
        <v>63.1</v>
      </c>
      <c r="BK590" s="48">
        <v>63.1</v>
      </c>
      <c r="BL590" s="48">
        <v>64</v>
      </c>
      <c r="BM590" s="46"/>
      <c r="BN590" s="46"/>
      <c r="BO590" s="48">
        <v>0.15</v>
      </c>
      <c r="BP590" s="48">
        <v>0.21</v>
      </c>
      <c r="BQ590" s="46"/>
      <c r="BR590" s="48">
        <v>20.100000000000001</v>
      </c>
      <c r="BS590" s="48">
        <v>62.83</v>
      </c>
      <c r="BT590" s="46"/>
      <c r="BU590" s="48">
        <v>0</v>
      </c>
      <c r="BV590" s="39">
        <v>866</v>
      </c>
      <c r="BW590" s="39">
        <f t="shared" si="54"/>
        <v>4</v>
      </c>
      <c r="BX590" s="39">
        <f>IF(COUNTIF($C$2:C590,C590)=1,1,0)</f>
        <v>1</v>
      </c>
      <c r="BY590" s="39">
        <f t="shared" si="55"/>
        <v>0</v>
      </c>
      <c r="BZ590" s="39" t="b">
        <f t="shared" si="56"/>
        <v>0</v>
      </c>
      <c r="CA590" s="39" t="b">
        <f t="array" ref="CA590">ISNUMBER(SEARCH("Touch Screen",$AI590))</f>
        <v>0</v>
      </c>
      <c r="CB590" s="39" t="b">
        <f t="array" ref="CB590">ISNUMBER(SEARCH("Occupancy Sensor",$AI590))</f>
        <v>0</v>
      </c>
      <c r="CC590" s="39" t="b">
        <f t="array" ref="CC590">ISNUMBER(SEARCH("Full Network Connectivity",$AI590))</f>
        <v>0</v>
      </c>
      <c r="CD590" s="49">
        <f t="shared" si="57"/>
        <v>63.107039999999998</v>
      </c>
      <c r="CE590" s="50">
        <f t="shared" si="59"/>
        <v>2.1</v>
      </c>
      <c r="CF590" s="39">
        <f t="shared" si="58"/>
        <v>4</v>
      </c>
      <c r="CG590" s="49">
        <f>IF($BW590=1,($Q590*'2. Monitor Criteria'!$C$4)+('2. Monitor Criteria'!$D$4*'1. Data'!$CE590)+'2. Monitor Criteria'!$C$6,IF('1. Data'!$BW590=2,($Q590*'2. Monitor Criteria'!$C$4)+('2. Monitor Criteria'!$D$4*'1. Data'!$CE590)+'2. Monitor Criteria'!$D$6,IF('1. Data'!$BW590=5,($Q590*'2. Monitor Criteria'!$C$4)+('2. Monitor Criteria'!$D$4*'1. Data'!$CE590)+'2. Monitor Criteria'!$F$6,($Q590*'2. Monitor Criteria'!$C$4)+('2. Monitor Criteria'!$D$4*'1. Data'!$CE590)+'2. Monitor Criteria'!$E$6)))</f>
        <v>55.194410000000005</v>
      </c>
      <c r="CH590" s="51">
        <f>CD590-('2. Monitor Criteria'!$D$4*CE590)</f>
        <v>54.728039999999993</v>
      </c>
      <c r="CI590" s="49">
        <f>IF($BY590=0,CH590,IF($BY590=1,CH590-('2. Monitor Criteria'!$B$10*'1. Data'!CG590),CH590-('2. Monitor Criteria'!$C$10*'1. Data'!CG590)))</f>
        <v>54.728039999999993</v>
      </c>
      <c r="CJ590" s="51">
        <f>IF($CA590=TRUE,CI590-(CG590*'2. Monitor Criteria'!$E$10),CI590)</f>
        <v>54.728039999999993</v>
      </c>
      <c r="CK590" s="51">
        <f>IF($BZ590=TRUE,CJ590-('1. Data'!CG590*'2. Monitor Criteria'!$D$10),CJ590)</f>
        <v>54.728039999999993</v>
      </c>
    </row>
    <row r="591" spans="1:89" s="39" customFormat="1" ht="15.75" customHeight="1" x14ac:dyDescent="0.2">
      <c r="A591" s="39">
        <v>867</v>
      </c>
      <c r="B591" s="46" t="s">
        <v>992</v>
      </c>
      <c r="C591" s="46" t="s">
        <v>1036</v>
      </c>
      <c r="D591" s="47">
        <v>41279</v>
      </c>
      <c r="E591" s="46" t="s">
        <v>74</v>
      </c>
      <c r="F591" s="46" t="s">
        <v>103</v>
      </c>
      <c r="G591" s="46" t="s">
        <v>1307</v>
      </c>
      <c r="H591" s="46" t="s">
        <v>75</v>
      </c>
      <c r="I591" s="46" t="s">
        <v>85</v>
      </c>
      <c r="J591" s="46" t="s">
        <v>119</v>
      </c>
      <c r="K591" s="46" t="s">
        <v>77</v>
      </c>
      <c r="L591" s="46" t="s">
        <v>103</v>
      </c>
      <c r="M591" s="48">
        <v>1000</v>
      </c>
      <c r="N591" s="48">
        <v>13.2</v>
      </c>
      <c r="O591" s="48">
        <v>23.6</v>
      </c>
      <c r="P591" s="48">
        <v>27</v>
      </c>
      <c r="Q591" s="48">
        <v>311.7</v>
      </c>
      <c r="R591" s="48">
        <v>1.78</v>
      </c>
      <c r="S591" s="48">
        <v>1080</v>
      </c>
      <c r="T591" s="48">
        <v>1920</v>
      </c>
      <c r="U591" s="48">
        <v>2.1</v>
      </c>
      <c r="V591" s="48">
        <v>6654</v>
      </c>
      <c r="W591" s="48">
        <v>60</v>
      </c>
      <c r="X591" s="48">
        <v>31.4</v>
      </c>
      <c r="Y591" s="46" t="s">
        <v>114</v>
      </c>
      <c r="Z591" s="46" t="s">
        <v>83</v>
      </c>
      <c r="AA591" s="46"/>
      <c r="AB591" s="46"/>
      <c r="AC591" s="46" t="s">
        <v>81</v>
      </c>
      <c r="AD591" s="46" t="s">
        <v>80</v>
      </c>
      <c r="AE591" s="46" t="s">
        <v>105</v>
      </c>
      <c r="AF591" s="46" t="s">
        <v>103</v>
      </c>
      <c r="AG591" s="46" t="s">
        <v>83</v>
      </c>
      <c r="AH591" s="46" t="s">
        <v>103</v>
      </c>
      <c r="AI591" s="46" t="s">
        <v>83</v>
      </c>
      <c r="AJ591" s="46" t="s">
        <v>83</v>
      </c>
      <c r="AK591" s="46" t="s">
        <v>90</v>
      </c>
      <c r="AL591" s="46" t="s">
        <v>103</v>
      </c>
      <c r="AM591" s="46" t="s">
        <v>83</v>
      </c>
      <c r="AN591" s="46" t="s">
        <v>83</v>
      </c>
      <c r="AO591" s="46" t="s">
        <v>83</v>
      </c>
      <c r="AP591" s="46" t="s">
        <v>91</v>
      </c>
      <c r="AQ591" s="46" t="s">
        <v>103</v>
      </c>
      <c r="AR591" s="46" t="s">
        <v>81</v>
      </c>
      <c r="AS591" s="46" t="s">
        <v>86</v>
      </c>
      <c r="AT591" s="46" t="s">
        <v>103</v>
      </c>
      <c r="AU591" s="48">
        <v>4</v>
      </c>
      <c r="AV591" s="46" t="s">
        <v>81</v>
      </c>
      <c r="AW591" s="46" t="s">
        <v>80</v>
      </c>
      <c r="AX591" s="48">
        <v>250</v>
      </c>
      <c r="AY591" s="48">
        <v>298</v>
      </c>
      <c r="AZ591" s="48">
        <v>250</v>
      </c>
      <c r="BA591" s="48">
        <v>200</v>
      </c>
      <c r="BB591" s="46"/>
      <c r="BC591" s="46"/>
      <c r="BD591" s="48">
        <v>19.100000000000001</v>
      </c>
      <c r="BE591" s="46"/>
      <c r="BF591" s="48">
        <v>0.21</v>
      </c>
      <c r="BG591" s="48">
        <v>0.21</v>
      </c>
      <c r="BH591" s="46"/>
      <c r="BI591" s="48">
        <v>0.12</v>
      </c>
      <c r="BJ591" s="48">
        <v>59.74</v>
      </c>
      <c r="BK591" s="48">
        <v>59.74</v>
      </c>
      <c r="BL591" s="48">
        <v>64</v>
      </c>
      <c r="BM591" s="46"/>
      <c r="BN591" s="46"/>
      <c r="BO591" s="48">
        <v>0.14000000000000001</v>
      </c>
      <c r="BP591" s="48">
        <v>0.23</v>
      </c>
      <c r="BQ591" s="48">
        <v>0.23</v>
      </c>
      <c r="BR591" s="48">
        <v>19.07</v>
      </c>
      <c r="BS591" s="48">
        <v>59.79</v>
      </c>
      <c r="BT591" s="46"/>
      <c r="BU591" s="48">
        <v>0</v>
      </c>
      <c r="BV591" s="39">
        <v>867</v>
      </c>
      <c r="BW591" s="39">
        <f t="shared" si="54"/>
        <v>4</v>
      </c>
      <c r="BX591" s="39">
        <f>IF(COUNTIF($C$2:C591,C591)=1,1,0)</f>
        <v>1</v>
      </c>
      <c r="BY591" s="39">
        <f t="shared" si="55"/>
        <v>0</v>
      </c>
      <c r="BZ591" s="39" t="b">
        <f t="shared" si="56"/>
        <v>0</v>
      </c>
      <c r="CA591" s="39" t="b">
        <f t="array" ref="CA591">ISNUMBER(SEARCH("Touch Screen",$AI591))</f>
        <v>0</v>
      </c>
      <c r="CB591" s="39" t="b">
        <f t="array" ref="CB591">ISNUMBER(SEARCH("Occupancy Sensor",$AI591))</f>
        <v>0</v>
      </c>
      <c r="CC591" s="39" t="b">
        <f t="array" ref="CC591">ISNUMBER(SEARCH("Full Network Connectivity",$AI591))</f>
        <v>0</v>
      </c>
      <c r="CD591" s="49">
        <f t="shared" si="57"/>
        <v>59.756340000000002</v>
      </c>
      <c r="CE591" s="50">
        <f t="shared" si="59"/>
        <v>2.1</v>
      </c>
      <c r="CF591" s="39">
        <f t="shared" si="58"/>
        <v>4</v>
      </c>
      <c r="CG591" s="49">
        <f>IF($BW591=1,($Q591*'2. Monitor Criteria'!$C$4)+('2. Monitor Criteria'!$D$4*'1. Data'!$CE591)+'2. Monitor Criteria'!$C$6,IF('1. Data'!$BW591=2,($Q591*'2. Monitor Criteria'!$C$4)+('2. Monitor Criteria'!$D$4*'1. Data'!$CE591)+'2. Monitor Criteria'!$D$6,IF('1. Data'!$BW591=5,($Q591*'2. Monitor Criteria'!$C$4)+('2. Monitor Criteria'!$D$4*'1. Data'!$CE591)+'2. Monitor Criteria'!$F$6,($Q591*'2. Monitor Criteria'!$C$4)+('2. Monitor Criteria'!$D$4*'1. Data'!$CE591)+'2. Monitor Criteria'!$E$6)))</f>
        <v>55.198099999999997</v>
      </c>
      <c r="CH591" s="51">
        <f>CD591-('2. Monitor Criteria'!$D$4*CE591)</f>
        <v>51.377340000000004</v>
      </c>
      <c r="CI591" s="49">
        <f>IF($BY591=0,CH591,IF($BY591=1,CH591-('2. Monitor Criteria'!$B$10*'1. Data'!CG591),CH591-('2. Monitor Criteria'!$C$10*'1. Data'!CG591)))</f>
        <v>51.377340000000004</v>
      </c>
      <c r="CJ591" s="51">
        <f>IF($CA591=TRUE,CI591-(CG591*'2. Monitor Criteria'!$E$10),CI591)</f>
        <v>51.377340000000004</v>
      </c>
      <c r="CK591" s="51">
        <f>IF($BZ591=TRUE,CJ591-('1. Data'!CG591*'2. Monitor Criteria'!$D$10),CJ591)</f>
        <v>51.377340000000004</v>
      </c>
    </row>
    <row r="592" spans="1:89" s="39" customFormat="1" ht="15.75" customHeight="1" x14ac:dyDescent="0.2">
      <c r="A592" s="39">
        <v>868</v>
      </c>
      <c r="B592" s="46" t="s">
        <v>992</v>
      </c>
      <c r="C592" s="46" t="s">
        <v>1037</v>
      </c>
      <c r="D592" s="47">
        <v>42552</v>
      </c>
      <c r="E592" s="46" t="s">
        <v>74</v>
      </c>
      <c r="F592" s="46" t="s">
        <v>110</v>
      </c>
      <c r="G592" s="46" t="s">
        <v>1307</v>
      </c>
      <c r="H592" s="46" t="s">
        <v>75</v>
      </c>
      <c r="I592" s="46" t="s">
        <v>88</v>
      </c>
      <c r="J592" s="46"/>
      <c r="K592" s="46" t="s">
        <v>77</v>
      </c>
      <c r="L592" s="46"/>
      <c r="M592" s="48">
        <v>1200</v>
      </c>
      <c r="N592" s="48">
        <v>13.2</v>
      </c>
      <c r="O592" s="48">
        <v>23.5</v>
      </c>
      <c r="P592" s="48">
        <v>27</v>
      </c>
      <c r="Q592" s="48">
        <v>311.5</v>
      </c>
      <c r="R592" s="48">
        <v>1.78</v>
      </c>
      <c r="S592" s="48">
        <v>1080</v>
      </c>
      <c r="T592" s="48">
        <v>1920</v>
      </c>
      <c r="U592" s="48">
        <v>2.1</v>
      </c>
      <c r="V592" s="48">
        <v>6657</v>
      </c>
      <c r="W592" s="48">
        <v>60</v>
      </c>
      <c r="X592" s="48">
        <v>0.3</v>
      </c>
      <c r="Y592" s="46" t="s">
        <v>83</v>
      </c>
      <c r="Z592" s="46" t="s">
        <v>83</v>
      </c>
      <c r="AA592" s="46"/>
      <c r="AB592" s="46"/>
      <c r="AC592" s="46" t="s">
        <v>81</v>
      </c>
      <c r="AD592" s="46" t="s">
        <v>80</v>
      </c>
      <c r="AE592" s="46" t="s">
        <v>108</v>
      </c>
      <c r="AF592" s="46"/>
      <c r="AG592" s="46" t="s">
        <v>99</v>
      </c>
      <c r="AH592" s="46"/>
      <c r="AI592" s="46" t="s">
        <v>99</v>
      </c>
      <c r="AJ592" s="46" t="s">
        <v>83</v>
      </c>
      <c r="AK592" s="46" t="s">
        <v>90</v>
      </c>
      <c r="AL592" s="46"/>
      <c r="AM592" s="46" t="s">
        <v>83</v>
      </c>
      <c r="AN592" s="46" t="s">
        <v>83</v>
      </c>
      <c r="AO592" s="46" t="s">
        <v>83</v>
      </c>
      <c r="AP592" s="46" t="s">
        <v>91</v>
      </c>
      <c r="AQ592" s="46"/>
      <c r="AR592" s="46" t="s">
        <v>81</v>
      </c>
      <c r="AS592" s="46" t="s">
        <v>86</v>
      </c>
      <c r="AT592" s="46"/>
      <c r="AU592" s="48">
        <v>1</v>
      </c>
      <c r="AV592" s="46" t="s">
        <v>81</v>
      </c>
      <c r="AW592" s="46" t="s">
        <v>81</v>
      </c>
      <c r="AX592" s="48">
        <v>300</v>
      </c>
      <c r="AY592" s="48">
        <v>280</v>
      </c>
      <c r="AZ592" s="48">
        <v>250</v>
      </c>
      <c r="BA592" s="48">
        <v>200.2</v>
      </c>
      <c r="BB592" s="46"/>
      <c r="BC592" s="46"/>
      <c r="BD592" s="48">
        <v>19.920000000000002</v>
      </c>
      <c r="BE592" s="46"/>
      <c r="BF592" s="48">
        <v>0.26</v>
      </c>
      <c r="BG592" s="46"/>
      <c r="BH592" s="46"/>
      <c r="BI592" s="48">
        <v>0.15</v>
      </c>
      <c r="BJ592" s="48">
        <v>62.56</v>
      </c>
      <c r="BK592" s="48">
        <v>62.56</v>
      </c>
      <c r="BL592" s="48">
        <v>64.010000000000005</v>
      </c>
      <c r="BM592" s="46"/>
      <c r="BN592" s="46"/>
      <c r="BO592" s="48">
        <v>0.18</v>
      </c>
      <c r="BP592" s="48">
        <v>0.28999999999999998</v>
      </c>
      <c r="BQ592" s="46"/>
      <c r="BR592" s="48">
        <v>19.86</v>
      </c>
      <c r="BS592" s="48">
        <v>62.54</v>
      </c>
      <c r="BT592" s="46"/>
      <c r="BU592" s="48">
        <v>0</v>
      </c>
      <c r="BV592" s="39">
        <v>868</v>
      </c>
      <c r="BW592" s="39">
        <f t="shared" si="54"/>
        <v>4</v>
      </c>
      <c r="BX592" s="39">
        <f>IF(COUNTIF($C$2:C592,C592)=1,1,0)</f>
        <v>1</v>
      </c>
      <c r="BY592" s="39">
        <f t="shared" si="55"/>
        <v>0</v>
      </c>
      <c r="BZ592" s="39" t="b">
        <f t="shared" si="56"/>
        <v>0</v>
      </c>
      <c r="CA592" s="39" t="b">
        <f t="array" ref="CA592">ISNUMBER(SEARCH("Touch Screen",$AI592))</f>
        <v>0</v>
      </c>
      <c r="CB592" s="39" t="b">
        <f t="array" ref="CB592">ISNUMBER(SEARCH("Occupancy Sensor",$AI592))</f>
        <v>0</v>
      </c>
      <c r="CC592" s="39" t="b">
        <f t="array" ref="CC592">ISNUMBER(SEARCH("Full Network Connectivity",$AI592))</f>
        <v>0</v>
      </c>
      <c r="CD592" s="49">
        <f t="shared" si="57"/>
        <v>62.555160000000001</v>
      </c>
      <c r="CE592" s="50">
        <f t="shared" si="59"/>
        <v>2.1</v>
      </c>
      <c r="CF592" s="39">
        <f t="shared" si="58"/>
        <v>4</v>
      </c>
      <c r="CG592" s="49">
        <f>IF($BW592=1,($Q592*'2. Monitor Criteria'!$C$4)+('2. Monitor Criteria'!$D$4*'1. Data'!$CE592)+'2. Monitor Criteria'!$C$6,IF('1. Data'!$BW592=2,($Q592*'2. Monitor Criteria'!$C$4)+('2. Monitor Criteria'!$D$4*'1. Data'!$CE592)+'2. Monitor Criteria'!$D$6,IF('1. Data'!$BW592=5,($Q592*'2. Monitor Criteria'!$C$4)+('2. Monitor Criteria'!$D$4*'1. Data'!$CE592)+'2. Monitor Criteria'!$F$6,($Q592*'2. Monitor Criteria'!$C$4)+('2. Monitor Criteria'!$D$4*'1. Data'!$CE592)+'2. Monitor Criteria'!$E$6)))</f>
        <v>55.173500000000004</v>
      </c>
      <c r="CH592" s="51">
        <f>CD592-('2. Monitor Criteria'!$D$4*CE592)</f>
        <v>54.176159999999996</v>
      </c>
      <c r="CI592" s="49">
        <f>IF($BY592=0,CH592,IF($BY592=1,CH592-('2. Monitor Criteria'!$B$10*'1. Data'!CG592),CH592-('2. Monitor Criteria'!$C$10*'1. Data'!CG592)))</f>
        <v>54.176159999999996</v>
      </c>
      <c r="CJ592" s="51">
        <f>IF($CA592=TRUE,CI592-(CG592*'2. Monitor Criteria'!$E$10),CI592)</f>
        <v>54.176159999999996</v>
      </c>
      <c r="CK592" s="51">
        <f>IF($BZ592=TRUE,CJ592-('1. Data'!CG592*'2. Monitor Criteria'!$D$10),CJ592)</f>
        <v>54.176159999999996</v>
      </c>
    </row>
    <row r="593" spans="1:89" s="39" customFormat="1" ht="15.75" customHeight="1" x14ac:dyDescent="0.2">
      <c r="A593" s="39">
        <v>870</v>
      </c>
      <c r="B593" s="46" t="s">
        <v>992</v>
      </c>
      <c r="C593" s="46" t="s">
        <v>1449</v>
      </c>
      <c r="D593" s="47">
        <v>42920</v>
      </c>
      <c r="E593" s="46" t="s">
        <v>74</v>
      </c>
      <c r="F593" s="46"/>
      <c r="G593" s="46" t="s">
        <v>1309</v>
      </c>
      <c r="H593" s="46" t="s">
        <v>75</v>
      </c>
      <c r="I593" s="46" t="s">
        <v>88</v>
      </c>
      <c r="J593" s="46"/>
      <c r="K593" s="46" t="s">
        <v>77</v>
      </c>
      <c r="L593" s="46"/>
      <c r="M593" s="48">
        <v>1000</v>
      </c>
      <c r="N593" s="48">
        <v>13.2</v>
      </c>
      <c r="O593" s="48">
        <v>23.5</v>
      </c>
      <c r="P593" s="48">
        <v>27</v>
      </c>
      <c r="Q593" s="48">
        <v>311.5</v>
      </c>
      <c r="R593" s="48">
        <v>1.78</v>
      </c>
      <c r="S593" s="48">
        <v>1080</v>
      </c>
      <c r="T593" s="48">
        <v>1920</v>
      </c>
      <c r="U593" s="48">
        <v>2.1</v>
      </c>
      <c r="V593" s="48">
        <v>6657</v>
      </c>
      <c r="W593" s="48">
        <v>60</v>
      </c>
      <c r="X593" s="48">
        <v>0.3</v>
      </c>
      <c r="Y593" s="46" t="s">
        <v>83</v>
      </c>
      <c r="Z593" s="46" t="s">
        <v>83</v>
      </c>
      <c r="AA593" s="46"/>
      <c r="AB593" s="46"/>
      <c r="AC593" s="46" t="s">
        <v>81</v>
      </c>
      <c r="AD593" s="46" t="s">
        <v>80</v>
      </c>
      <c r="AE593" s="46" t="s">
        <v>108</v>
      </c>
      <c r="AF593" s="46"/>
      <c r="AG593" s="46" t="s">
        <v>83</v>
      </c>
      <c r="AH593" s="46"/>
      <c r="AI593" s="46" t="s">
        <v>83</v>
      </c>
      <c r="AJ593" s="46" t="s">
        <v>83</v>
      </c>
      <c r="AK593" s="46" t="s">
        <v>90</v>
      </c>
      <c r="AL593" s="46"/>
      <c r="AM593" s="46" t="s">
        <v>83</v>
      </c>
      <c r="AN593" s="46" t="s">
        <v>83</v>
      </c>
      <c r="AO593" s="46" t="s">
        <v>83</v>
      </c>
      <c r="AP593" s="46" t="s">
        <v>91</v>
      </c>
      <c r="AQ593" s="46"/>
      <c r="AR593" s="46" t="s">
        <v>81</v>
      </c>
      <c r="AS593" s="46" t="s">
        <v>86</v>
      </c>
      <c r="AT593" s="46"/>
      <c r="AU593" s="48">
        <v>5</v>
      </c>
      <c r="AV593" s="46" t="s">
        <v>81</v>
      </c>
      <c r="AW593" s="46" t="s">
        <v>81</v>
      </c>
      <c r="AX593" s="48">
        <v>300</v>
      </c>
      <c r="AY593" s="48">
        <v>372.5</v>
      </c>
      <c r="AZ593" s="48">
        <v>213</v>
      </c>
      <c r="BA593" s="48">
        <v>200</v>
      </c>
      <c r="BB593" s="46"/>
      <c r="BC593" s="46"/>
      <c r="BD593" s="48">
        <v>18.38</v>
      </c>
      <c r="BE593" s="46"/>
      <c r="BF593" s="48">
        <v>0.1</v>
      </c>
      <c r="BG593" s="48">
        <v>0</v>
      </c>
      <c r="BH593" s="46"/>
      <c r="BI593" s="48">
        <v>0.1</v>
      </c>
      <c r="BJ593" s="48">
        <v>57.09</v>
      </c>
      <c r="BK593" s="48">
        <v>57.09</v>
      </c>
      <c r="BL593" s="48">
        <v>64</v>
      </c>
      <c r="BM593" s="46"/>
      <c r="BN593" s="46"/>
      <c r="BO593" s="48">
        <v>0.13</v>
      </c>
      <c r="BP593" s="48">
        <v>0.15</v>
      </c>
      <c r="BQ593" s="46"/>
      <c r="BR593" s="48">
        <v>18.46</v>
      </c>
      <c r="BS593" s="48">
        <v>57.47</v>
      </c>
      <c r="BT593" s="46"/>
      <c r="BU593" s="48">
        <v>0</v>
      </c>
      <c r="BV593" s="39">
        <v>870</v>
      </c>
      <c r="BW593" s="39">
        <f t="shared" si="54"/>
        <v>4</v>
      </c>
      <c r="BX593" s="39">
        <f>IF(COUNTIF($C$2:C593,C593)=1,1,0)</f>
        <v>1</v>
      </c>
      <c r="BY593" s="39">
        <f t="shared" si="55"/>
        <v>0</v>
      </c>
      <c r="BZ593" s="39" t="b">
        <f t="shared" si="56"/>
        <v>0</v>
      </c>
      <c r="CA593" s="39" t="b">
        <f t="array" ref="CA593">ISNUMBER(SEARCH("Touch Screen",$AI593))</f>
        <v>0</v>
      </c>
      <c r="CB593" s="39" t="b">
        <f t="array" ref="CB593">ISNUMBER(SEARCH("Occupancy Sensor",$AI593))</f>
        <v>0</v>
      </c>
      <c r="CC593" s="39" t="b">
        <f t="array" ref="CC593">ISNUMBER(SEARCH("Full Network Connectivity",$AI593))</f>
        <v>0</v>
      </c>
      <c r="CD593" s="49">
        <f t="shared" si="57"/>
        <v>56.922479999999993</v>
      </c>
      <c r="CE593" s="50">
        <f t="shared" si="59"/>
        <v>2.1</v>
      </c>
      <c r="CF593" s="39">
        <f t="shared" si="58"/>
        <v>4</v>
      </c>
      <c r="CG593" s="49">
        <f>IF($BW593=1,($Q593*'2. Monitor Criteria'!$C$4)+('2. Monitor Criteria'!$D$4*'1. Data'!$CE593)+'2. Monitor Criteria'!$C$6,IF('1. Data'!$BW593=2,($Q593*'2. Monitor Criteria'!$C$4)+('2. Monitor Criteria'!$D$4*'1. Data'!$CE593)+'2. Monitor Criteria'!$D$6,IF('1. Data'!$BW593=5,($Q593*'2. Monitor Criteria'!$C$4)+('2. Monitor Criteria'!$D$4*'1. Data'!$CE593)+'2. Monitor Criteria'!$F$6,($Q593*'2. Monitor Criteria'!$C$4)+('2. Monitor Criteria'!$D$4*'1. Data'!$CE593)+'2. Monitor Criteria'!$E$6)))</f>
        <v>55.173500000000004</v>
      </c>
      <c r="CH593" s="51">
        <f>CD593-('2. Monitor Criteria'!$D$4*CE593)</f>
        <v>48.543479999999988</v>
      </c>
      <c r="CI593" s="49">
        <f>IF($BY593=0,CH593,IF($BY593=1,CH593-('2. Monitor Criteria'!$B$10*'1. Data'!CG593),CH593-('2. Monitor Criteria'!$C$10*'1. Data'!CG593)))</f>
        <v>48.543479999999988</v>
      </c>
      <c r="CJ593" s="51">
        <f>IF($CA593=TRUE,CI593-(CG593*'2. Monitor Criteria'!$E$10),CI593)</f>
        <v>48.543479999999988</v>
      </c>
      <c r="CK593" s="51">
        <f>IF($BZ593=TRUE,CJ593-('1. Data'!CG593*'2. Monitor Criteria'!$D$10),CJ593)</f>
        <v>48.543479999999988</v>
      </c>
    </row>
    <row r="594" spans="1:89" s="39" customFormat="1" ht="15.75" customHeight="1" x14ac:dyDescent="0.2">
      <c r="A594" s="39">
        <v>871</v>
      </c>
      <c r="B594" s="46" t="s">
        <v>992</v>
      </c>
      <c r="C594" s="46" t="s">
        <v>1039</v>
      </c>
      <c r="D594" s="47">
        <v>41635</v>
      </c>
      <c r="E594" s="46" t="s">
        <v>74</v>
      </c>
      <c r="F594" s="46" t="s">
        <v>103</v>
      </c>
      <c r="G594" s="46" t="s">
        <v>1307</v>
      </c>
      <c r="H594" s="46" t="s">
        <v>75</v>
      </c>
      <c r="I594" s="46" t="s">
        <v>85</v>
      </c>
      <c r="J594" s="46" t="s">
        <v>119</v>
      </c>
      <c r="K594" s="46" t="s">
        <v>77</v>
      </c>
      <c r="L594" s="46" t="s">
        <v>103</v>
      </c>
      <c r="M594" s="48">
        <v>3000</v>
      </c>
      <c r="N594" s="48">
        <v>13.2</v>
      </c>
      <c r="O594" s="48">
        <v>23.6</v>
      </c>
      <c r="P594" s="48">
        <v>27</v>
      </c>
      <c r="Q594" s="48">
        <v>311.7</v>
      </c>
      <c r="R594" s="48">
        <v>1.78</v>
      </c>
      <c r="S594" s="48">
        <v>1080</v>
      </c>
      <c r="T594" s="48">
        <v>1920</v>
      </c>
      <c r="U594" s="48">
        <v>2.1</v>
      </c>
      <c r="V594" s="48">
        <v>6654</v>
      </c>
      <c r="W594" s="48">
        <v>60</v>
      </c>
      <c r="X594" s="48">
        <v>31.8</v>
      </c>
      <c r="Y594" s="46" t="s">
        <v>114</v>
      </c>
      <c r="Z594" s="46" t="s">
        <v>83</v>
      </c>
      <c r="AA594" s="46"/>
      <c r="AB594" s="46"/>
      <c r="AC594" s="46" t="s">
        <v>80</v>
      </c>
      <c r="AD594" s="46" t="s">
        <v>80</v>
      </c>
      <c r="AE594" s="46" t="s">
        <v>208</v>
      </c>
      <c r="AF594" s="46" t="s">
        <v>103</v>
      </c>
      <c r="AG594" s="46" t="s">
        <v>83</v>
      </c>
      <c r="AH594" s="46" t="s">
        <v>103</v>
      </c>
      <c r="AI594" s="46" t="s">
        <v>83</v>
      </c>
      <c r="AJ594" s="46" t="s">
        <v>83</v>
      </c>
      <c r="AK594" s="46" t="s">
        <v>84</v>
      </c>
      <c r="AL594" s="46" t="s">
        <v>103</v>
      </c>
      <c r="AM594" s="46" t="s">
        <v>83</v>
      </c>
      <c r="AN594" s="46" t="s">
        <v>83</v>
      </c>
      <c r="AO594" s="46" t="s">
        <v>83</v>
      </c>
      <c r="AP594" s="46" t="s">
        <v>91</v>
      </c>
      <c r="AQ594" s="46" t="s">
        <v>103</v>
      </c>
      <c r="AR594" s="46" t="s">
        <v>81</v>
      </c>
      <c r="AS594" s="46" t="s">
        <v>86</v>
      </c>
      <c r="AT594" s="46" t="s">
        <v>103</v>
      </c>
      <c r="AU594" s="48">
        <v>4</v>
      </c>
      <c r="AV594" s="46" t="s">
        <v>81</v>
      </c>
      <c r="AW594" s="46" t="s">
        <v>80</v>
      </c>
      <c r="AX594" s="48">
        <v>250</v>
      </c>
      <c r="AY594" s="48">
        <v>271</v>
      </c>
      <c r="AZ594" s="48">
        <v>209</v>
      </c>
      <c r="BA594" s="48">
        <v>200</v>
      </c>
      <c r="BB594" s="46"/>
      <c r="BC594" s="46"/>
      <c r="BD594" s="48">
        <v>16.38</v>
      </c>
      <c r="BE594" s="46"/>
      <c r="BF594" s="48">
        <v>0.26</v>
      </c>
      <c r="BG594" s="48">
        <v>0.26</v>
      </c>
      <c r="BH594" s="46"/>
      <c r="BI594" s="48">
        <v>0.21</v>
      </c>
      <c r="BJ594" s="48">
        <v>51.73</v>
      </c>
      <c r="BK594" s="48">
        <v>51.73</v>
      </c>
      <c r="BL594" s="48">
        <v>64</v>
      </c>
      <c r="BM594" s="46"/>
      <c r="BN594" s="46"/>
      <c r="BO594" s="48">
        <v>0.23</v>
      </c>
      <c r="BP594" s="48">
        <v>0.3</v>
      </c>
      <c r="BQ594" s="48">
        <v>0.3</v>
      </c>
      <c r="BR594" s="48">
        <v>16.43</v>
      </c>
      <c r="BS594" s="48">
        <v>52.07</v>
      </c>
      <c r="BT594" s="46"/>
      <c r="BU594" s="48">
        <v>0</v>
      </c>
      <c r="BV594" s="39">
        <v>871</v>
      </c>
      <c r="BW594" s="39">
        <f t="shared" si="54"/>
        <v>4</v>
      </c>
      <c r="BX594" s="39">
        <f>IF(COUNTIF($C$2:C594,C594)=1,1,0)</f>
        <v>1</v>
      </c>
      <c r="BY594" s="39">
        <f t="shared" si="55"/>
        <v>0</v>
      </c>
      <c r="BZ594" s="39" t="b">
        <f t="shared" si="56"/>
        <v>0</v>
      </c>
      <c r="CA594" s="39" t="b">
        <f t="array" ref="CA594">ISNUMBER(SEARCH("Touch Screen",$AI594))</f>
        <v>0</v>
      </c>
      <c r="CB594" s="39" t="b">
        <f t="array" ref="CB594">ISNUMBER(SEARCH("Occupancy Sensor",$AI594))</f>
        <v>0</v>
      </c>
      <c r="CC594" s="39" t="b">
        <f t="array" ref="CC594">ISNUMBER(SEARCH("Full Network Connectivity",$AI594))</f>
        <v>0</v>
      </c>
      <c r="CD594" s="49">
        <f t="shared" si="57"/>
        <v>51.701519999999995</v>
      </c>
      <c r="CE594" s="50">
        <f t="shared" si="59"/>
        <v>2.1</v>
      </c>
      <c r="CF594" s="39">
        <f t="shared" si="58"/>
        <v>4</v>
      </c>
      <c r="CG594" s="49">
        <f>IF($BW594=1,($Q594*'2. Monitor Criteria'!$C$4)+('2. Monitor Criteria'!$D$4*'1. Data'!$CE594)+'2. Monitor Criteria'!$C$6,IF('1. Data'!$BW594=2,($Q594*'2. Monitor Criteria'!$C$4)+('2. Monitor Criteria'!$D$4*'1. Data'!$CE594)+'2. Monitor Criteria'!$D$6,IF('1. Data'!$BW594=5,($Q594*'2. Monitor Criteria'!$C$4)+('2. Monitor Criteria'!$D$4*'1. Data'!$CE594)+'2. Monitor Criteria'!$F$6,($Q594*'2. Monitor Criteria'!$C$4)+('2. Monitor Criteria'!$D$4*'1. Data'!$CE594)+'2. Monitor Criteria'!$E$6)))</f>
        <v>55.198099999999997</v>
      </c>
      <c r="CH594" s="51">
        <f>CD594-('2. Monitor Criteria'!$D$4*CE594)</f>
        <v>43.322519999999997</v>
      </c>
      <c r="CI594" s="49">
        <f>IF($BY594=0,CH594,IF($BY594=1,CH594-('2. Monitor Criteria'!$B$10*'1. Data'!CG594),CH594-('2. Monitor Criteria'!$C$10*'1. Data'!CG594)))</f>
        <v>43.322519999999997</v>
      </c>
      <c r="CJ594" s="51">
        <f>IF($CA594=TRUE,CI594-(CG594*'2. Monitor Criteria'!$E$10),CI594)</f>
        <v>43.322519999999997</v>
      </c>
      <c r="CK594" s="51">
        <f>IF($BZ594=TRUE,CJ594-('1. Data'!CG594*'2. Monitor Criteria'!$D$10),CJ594)</f>
        <v>43.322519999999997</v>
      </c>
    </row>
    <row r="595" spans="1:89" s="39" customFormat="1" ht="15.75" customHeight="1" x14ac:dyDescent="0.2">
      <c r="A595" s="39">
        <v>875</v>
      </c>
      <c r="B595" s="46" t="s">
        <v>992</v>
      </c>
      <c r="C595" s="46" t="s">
        <v>1265</v>
      </c>
      <c r="D595" s="47">
        <v>42880</v>
      </c>
      <c r="E595" s="46" t="s">
        <v>74</v>
      </c>
      <c r="F595" s="46" t="s">
        <v>103</v>
      </c>
      <c r="G595" s="46" t="s">
        <v>1307</v>
      </c>
      <c r="H595" s="46" t="s">
        <v>75</v>
      </c>
      <c r="I595" s="46" t="s">
        <v>85</v>
      </c>
      <c r="J595" s="46" t="s">
        <v>119</v>
      </c>
      <c r="K595" s="46" t="s">
        <v>77</v>
      </c>
      <c r="L595" s="46" t="s">
        <v>103</v>
      </c>
      <c r="M595" s="48">
        <v>1000</v>
      </c>
      <c r="N595" s="48">
        <v>13.2</v>
      </c>
      <c r="O595" s="48">
        <v>23.5</v>
      </c>
      <c r="P595" s="48">
        <v>27</v>
      </c>
      <c r="Q595" s="48">
        <v>311.67</v>
      </c>
      <c r="R595" s="48">
        <v>1.78</v>
      </c>
      <c r="S595" s="48">
        <v>1080</v>
      </c>
      <c r="T595" s="48">
        <v>1920</v>
      </c>
      <c r="U595" s="48">
        <v>2.1</v>
      </c>
      <c r="V595" s="48">
        <v>66653</v>
      </c>
      <c r="W595" s="48">
        <v>60</v>
      </c>
      <c r="X595" s="48">
        <v>41.3</v>
      </c>
      <c r="Y595" s="46" t="s">
        <v>78</v>
      </c>
      <c r="Z595" s="46" t="s">
        <v>83</v>
      </c>
      <c r="AA595" s="46"/>
      <c r="AB595" s="46"/>
      <c r="AC595" s="46" t="s">
        <v>81</v>
      </c>
      <c r="AD595" s="46" t="s">
        <v>80</v>
      </c>
      <c r="AE595" s="46" t="s">
        <v>90</v>
      </c>
      <c r="AF595" s="46" t="s">
        <v>103</v>
      </c>
      <c r="AG595" s="46" t="s">
        <v>83</v>
      </c>
      <c r="AH595" s="46" t="s">
        <v>103</v>
      </c>
      <c r="AI595" s="46" t="s">
        <v>83</v>
      </c>
      <c r="AJ595" s="46" t="s">
        <v>83</v>
      </c>
      <c r="AK595" s="46" t="s">
        <v>90</v>
      </c>
      <c r="AL595" s="46" t="s">
        <v>103</v>
      </c>
      <c r="AM595" s="46" t="s">
        <v>83</v>
      </c>
      <c r="AN595" s="46" t="s">
        <v>83</v>
      </c>
      <c r="AO595" s="46" t="s">
        <v>83</v>
      </c>
      <c r="AP595" s="46" t="s">
        <v>91</v>
      </c>
      <c r="AQ595" s="46" t="s">
        <v>103</v>
      </c>
      <c r="AR595" s="46" t="s">
        <v>81</v>
      </c>
      <c r="AS595" s="46" t="s">
        <v>86</v>
      </c>
      <c r="AT595" s="46" t="s">
        <v>103</v>
      </c>
      <c r="AU595" s="48">
        <v>5</v>
      </c>
      <c r="AV595" s="46" t="s">
        <v>81</v>
      </c>
      <c r="AW595" s="46" t="s">
        <v>80</v>
      </c>
      <c r="AX595" s="48">
        <v>250</v>
      </c>
      <c r="AY595" s="48">
        <v>294.7</v>
      </c>
      <c r="AZ595" s="48">
        <v>246.1</v>
      </c>
      <c r="BA595" s="48">
        <v>200</v>
      </c>
      <c r="BB595" s="46"/>
      <c r="BC595" s="46"/>
      <c r="BD595" s="48">
        <v>19.21</v>
      </c>
      <c r="BE595" s="46"/>
      <c r="BF595" s="48">
        <v>0.16</v>
      </c>
      <c r="BG595" s="46"/>
      <c r="BH595" s="46"/>
      <c r="BI595" s="48">
        <v>0.12</v>
      </c>
      <c r="BJ595" s="48">
        <v>59.8</v>
      </c>
      <c r="BK595" s="48">
        <v>59.8</v>
      </c>
      <c r="BL595" s="48">
        <v>64</v>
      </c>
      <c r="BM595" s="46"/>
      <c r="BN595" s="46"/>
      <c r="BO595" s="48">
        <v>0.17</v>
      </c>
      <c r="BP595" s="48">
        <v>0.22</v>
      </c>
      <c r="BQ595" s="46"/>
      <c r="BR595" s="48">
        <v>19.66</v>
      </c>
      <c r="BS595" s="48">
        <v>61.52</v>
      </c>
      <c r="BT595" s="46"/>
      <c r="BU595" s="48">
        <v>0</v>
      </c>
      <c r="BV595" s="39">
        <v>875</v>
      </c>
      <c r="BW595" s="39">
        <f t="shared" si="54"/>
        <v>4</v>
      </c>
      <c r="BX595" s="39">
        <f>IF(COUNTIF($C$2:C595,C595)=1,1,0)</f>
        <v>1</v>
      </c>
      <c r="BY595" s="39">
        <f t="shared" si="55"/>
        <v>0</v>
      </c>
      <c r="BZ595" s="39" t="b">
        <f t="shared" si="56"/>
        <v>0</v>
      </c>
      <c r="CA595" s="39" t="b">
        <f t="array" ref="CA595">ISNUMBER(SEARCH("Touch Screen",$AI595))</f>
        <v>0</v>
      </c>
      <c r="CB595" s="39" t="b">
        <f t="array" ref="CB595">ISNUMBER(SEARCH("Occupancy Sensor",$AI595))</f>
        <v>0</v>
      </c>
      <c r="CC595" s="39" t="b">
        <f t="array" ref="CC595">ISNUMBER(SEARCH("Full Network Connectivity",$AI595))</f>
        <v>0</v>
      </c>
      <c r="CD595" s="49">
        <f t="shared" si="57"/>
        <v>59.808899999999994</v>
      </c>
      <c r="CE595" s="50">
        <f t="shared" si="59"/>
        <v>2.1</v>
      </c>
      <c r="CF595" s="39">
        <f t="shared" si="58"/>
        <v>4</v>
      </c>
      <c r="CG595" s="49">
        <f>IF($BW595=1,($Q595*'2. Monitor Criteria'!$C$4)+('2. Monitor Criteria'!$D$4*'1. Data'!$CE595)+'2. Monitor Criteria'!$C$6,IF('1. Data'!$BW595=2,($Q595*'2. Monitor Criteria'!$C$4)+('2. Monitor Criteria'!$D$4*'1. Data'!$CE595)+'2. Monitor Criteria'!$D$6,IF('1. Data'!$BW595=5,($Q595*'2. Monitor Criteria'!$C$4)+('2. Monitor Criteria'!$D$4*'1. Data'!$CE595)+'2. Monitor Criteria'!$F$6,($Q595*'2. Monitor Criteria'!$C$4)+('2. Monitor Criteria'!$D$4*'1. Data'!$CE595)+'2. Monitor Criteria'!$E$6)))</f>
        <v>55.194410000000005</v>
      </c>
      <c r="CH595" s="51">
        <f>CD595-('2. Monitor Criteria'!$D$4*CE595)</f>
        <v>51.429899999999989</v>
      </c>
      <c r="CI595" s="49">
        <f>IF($BY595=0,CH595,IF($BY595=1,CH595-('2. Monitor Criteria'!$B$10*'1. Data'!CG595),CH595-('2. Monitor Criteria'!$C$10*'1. Data'!CG595)))</f>
        <v>51.429899999999989</v>
      </c>
      <c r="CJ595" s="51">
        <f>IF($CA595=TRUE,CI595-(CG595*'2. Monitor Criteria'!$E$10),CI595)</f>
        <v>51.429899999999989</v>
      </c>
      <c r="CK595" s="51">
        <f>IF($BZ595=TRUE,CJ595-('1. Data'!CG595*'2. Monitor Criteria'!$D$10),CJ595)</f>
        <v>51.429899999999989</v>
      </c>
    </row>
    <row r="596" spans="1:89" s="39" customFormat="1" ht="15.75" customHeight="1" x14ac:dyDescent="0.2">
      <c r="A596" s="39">
        <v>876</v>
      </c>
      <c r="B596" s="46" t="s">
        <v>992</v>
      </c>
      <c r="C596" s="46" t="s">
        <v>1266</v>
      </c>
      <c r="D596" s="47">
        <v>42853</v>
      </c>
      <c r="E596" s="46" t="s">
        <v>74</v>
      </c>
      <c r="F596" s="46" t="s">
        <v>103</v>
      </c>
      <c r="G596" s="46" t="s">
        <v>1307</v>
      </c>
      <c r="H596" s="46" t="s">
        <v>75</v>
      </c>
      <c r="I596" s="46" t="s">
        <v>85</v>
      </c>
      <c r="J596" s="46" t="s">
        <v>119</v>
      </c>
      <c r="K596" s="46" t="s">
        <v>77</v>
      </c>
      <c r="L596" s="46" t="s">
        <v>103</v>
      </c>
      <c r="M596" s="48">
        <v>1000</v>
      </c>
      <c r="N596" s="48">
        <v>13.2</v>
      </c>
      <c r="O596" s="48">
        <v>23.5</v>
      </c>
      <c r="P596" s="48">
        <v>27</v>
      </c>
      <c r="Q596" s="48">
        <v>311.7</v>
      </c>
      <c r="R596" s="48">
        <v>1.78</v>
      </c>
      <c r="S596" s="48">
        <v>1080</v>
      </c>
      <c r="T596" s="48">
        <v>1920</v>
      </c>
      <c r="U596" s="48">
        <v>2.1</v>
      </c>
      <c r="V596" s="48">
        <v>6657</v>
      </c>
      <c r="W596" s="48">
        <v>60</v>
      </c>
      <c r="X596" s="48">
        <v>33.700000000000003</v>
      </c>
      <c r="Y596" s="46" t="s">
        <v>78</v>
      </c>
      <c r="Z596" s="46" t="s">
        <v>83</v>
      </c>
      <c r="AA596" s="46"/>
      <c r="AB596" s="46"/>
      <c r="AC596" s="46" t="s">
        <v>80</v>
      </c>
      <c r="AD596" s="46" t="s">
        <v>80</v>
      </c>
      <c r="AE596" s="46" t="s">
        <v>154</v>
      </c>
      <c r="AF596" s="46" t="s">
        <v>103</v>
      </c>
      <c r="AG596" s="46" t="s">
        <v>83</v>
      </c>
      <c r="AH596" s="46" t="s">
        <v>103</v>
      </c>
      <c r="AI596" s="46" t="s">
        <v>83</v>
      </c>
      <c r="AJ596" s="46" t="s">
        <v>83</v>
      </c>
      <c r="AK596" s="46" t="s">
        <v>90</v>
      </c>
      <c r="AL596" s="46" t="s">
        <v>103</v>
      </c>
      <c r="AM596" s="46" t="s">
        <v>83</v>
      </c>
      <c r="AN596" s="46" t="s">
        <v>83</v>
      </c>
      <c r="AO596" s="46" t="s">
        <v>83</v>
      </c>
      <c r="AP596" s="46" t="s">
        <v>91</v>
      </c>
      <c r="AQ596" s="46" t="s">
        <v>103</v>
      </c>
      <c r="AR596" s="46" t="s">
        <v>81</v>
      </c>
      <c r="AS596" s="46" t="s">
        <v>86</v>
      </c>
      <c r="AT596" s="46" t="s">
        <v>103</v>
      </c>
      <c r="AU596" s="48">
        <v>5</v>
      </c>
      <c r="AV596" s="46" t="s">
        <v>81</v>
      </c>
      <c r="AW596" s="46" t="s">
        <v>81</v>
      </c>
      <c r="AX596" s="48">
        <v>450</v>
      </c>
      <c r="AY596" s="48">
        <v>458</v>
      </c>
      <c r="AZ596" s="48">
        <v>377</v>
      </c>
      <c r="BA596" s="48">
        <v>200</v>
      </c>
      <c r="BB596" s="46"/>
      <c r="BC596" s="46"/>
      <c r="BD596" s="48">
        <v>17.09</v>
      </c>
      <c r="BE596" s="46"/>
      <c r="BF596" s="48">
        <v>0.28999999999999998</v>
      </c>
      <c r="BG596" s="46"/>
      <c r="BH596" s="46"/>
      <c r="BI596" s="48">
        <v>0.23</v>
      </c>
      <c r="BJ596" s="48">
        <v>54.04</v>
      </c>
      <c r="BK596" s="48">
        <v>54.04</v>
      </c>
      <c r="BL596" s="48">
        <v>64</v>
      </c>
      <c r="BM596" s="46"/>
      <c r="BN596" s="46"/>
      <c r="BO596" s="48">
        <v>0.23</v>
      </c>
      <c r="BP596" s="48">
        <v>0.33</v>
      </c>
      <c r="BQ596" s="46"/>
      <c r="BR596" s="48">
        <v>17.059999999999999</v>
      </c>
      <c r="BS596" s="48">
        <v>54.17</v>
      </c>
      <c r="BT596" s="46"/>
      <c r="BU596" s="48">
        <v>0</v>
      </c>
      <c r="BV596" s="39">
        <v>876</v>
      </c>
      <c r="BW596" s="39">
        <f t="shared" si="54"/>
        <v>4</v>
      </c>
      <c r="BX596" s="39">
        <f>IF(COUNTIF($C$2:C596,C596)=1,1,0)</f>
        <v>1</v>
      </c>
      <c r="BY596" s="39">
        <f t="shared" si="55"/>
        <v>0</v>
      </c>
      <c r="BZ596" s="39" t="b">
        <f t="shared" si="56"/>
        <v>0</v>
      </c>
      <c r="CA596" s="39" t="b">
        <f t="array" ref="CA596">ISNUMBER(SEARCH("Touch Screen",$AI596))</f>
        <v>0</v>
      </c>
      <c r="CB596" s="39" t="b">
        <f t="array" ref="CB596">ISNUMBER(SEARCH("Occupancy Sensor",$AI596))</f>
        <v>0</v>
      </c>
      <c r="CC596" s="39" t="b">
        <f t="array" ref="CC596">ISNUMBER(SEARCH("Full Network Connectivity",$AI596))</f>
        <v>0</v>
      </c>
      <c r="CD596" s="49">
        <f t="shared" si="57"/>
        <v>54.049199999999999</v>
      </c>
      <c r="CE596" s="50">
        <f t="shared" si="59"/>
        <v>2.1</v>
      </c>
      <c r="CF596" s="39">
        <f t="shared" si="58"/>
        <v>4</v>
      </c>
      <c r="CG596" s="49">
        <f>IF($BW596=1,($Q596*'2. Monitor Criteria'!$C$4)+('2. Monitor Criteria'!$D$4*'1. Data'!$CE596)+'2. Monitor Criteria'!$C$6,IF('1. Data'!$BW596=2,($Q596*'2. Monitor Criteria'!$C$4)+('2. Monitor Criteria'!$D$4*'1. Data'!$CE596)+'2. Monitor Criteria'!$D$6,IF('1. Data'!$BW596=5,($Q596*'2. Monitor Criteria'!$C$4)+('2. Monitor Criteria'!$D$4*'1. Data'!$CE596)+'2. Monitor Criteria'!$F$6,($Q596*'2. Monitor Criteria'!$C$4)+('2. Monitor Criteria'!$D$4*'1. Data'!$CE596)+'2. Monitor Criteria'!$E$6)))</f>
        <v>55.198099999999997</v>
      </c>
      <c r="CH596" s="51">
        <f>CD596-('2. Monitor Criteria'!$D$4*CE596)</f>
        <v>45.670199999999994</v>
      </c>
      <c r="CI596" s="49">
        <f>IF($BY596=0,CH596,IF($BY596=1,CH596-('2. Monitor Criteria'!$B$10*'1. Data'!CG596),CH596-('2. Monitor Criteria'!$C$10*'1. Data'!CG596)))</f>
        <v>45.670199999999994</v>
      </c>
      <c r="CJ596" s="51">
        <f>IF($CA596=TRUE,CI596-(CG596*'2. Monitor Criteria'!$E$10),CI596)</f>
        <v>45.670199999999994</v>
      </c>
      <c r="CK596" s="51">
        <f>IF($BZ596=TRUE,CJ596-('1. Data'!CG596*'2. Monitor Criteria'!$D$10),CJ596)</f>
        <v>45.670199999999994</v>
      </c>
    </row>
    <row r="597" spans="1:89" s="39" customFormat="1" ht="15.75" customHeight="1" x14ac:dyDescent="0.2">
      <c r="A597" s="39">
        <v>877</v>
      </c>
      <c r="B597" s="46" t="s">
        <v>992</v>
      </c>
      <c r="C597" s="46" t="s">
        <v>1267</v>
      </c>
      <c r="D597" s="47">
        <v>42853</v>
      </c>
      <c r="E597" s="46" t="s">
        <v>74</v>
      </c>
      <c r="F597" s="46" t="s">
        <v>103</v>
      </c>
      <c r="G597" s="46" t="s">
        <v>1307</v>
      </c>
      <c r="H597" s="46" t="s">
        <v>75</v>
      </c>
      <c r="I597" s="46" t="s">
        <v>85</v>
      </c>
      <c r="J597" s="46" t="s">
        <v>119</v>
      </c>
      <c r="K597" s="46" t="s">
        <v>77</v>
      </c>
      <c r="L597" s="46" t="s">
        <v>103</v>
      </c>
      <c r="M597" s="48">
        <v>1000</v>
      </c>
      <c r="N597" s="48">
        <v>13.2</v>
      </c>
      <c r="O597" s="48">
        <v>23.5</v>
      </c>
      <c r="P597" s="48">
        <v>27</v>
      </c>
      <c r="Q597" s="48">
        <v>311.7</v>
      </c>
      <c r="R597" s="48">
        <v>1.78</v>
      </c>
      <c r="S597" s="48">
        <v>1080</v>
      </c>
      <c r="T597" s="48">
        <v>1920</v>
      </c>
      <c r="U597" s="48">
        <v>2.1</v>
      </c>
      <c r="V597" s="48">
        <v>6657</v>
      </c>
      <c r="W597" s="48">
        <v>60</v>
      </c>
      <c r="X597" s="48">
        <v>33.700000000000003</v>
      </c>
      <c r="Y597" s="46" t="s">
        <v>78</v>
      </c>
      <c r="Z597" s="46" t="s">
        <v>83</v>
      </c>
      <c r="AA597" s="46"/>
      <c r="AB597" s="46"/>
      <c r="AC597" s="46" t="s">
        <v>81</v>
      </c>
      <c r="AD597" s="46" t="s">
        <v>80</v>
      </c>
      <c r="AE597" s="46" t="s">
        <v>208</v>
      </c>
      <c r="AF597" s="46" t="s">
        <v>103</v>
      </c>
      <c r="AG597" s="46" t="s">
        <v>83</v>
      </c>
      <c r="AH597" s="46" t="s">
        <v>103</v>
      </c>
      <c r="AI597" s="46" t="s">
        <v>83</v>
      </c>
      <c r="AJ597" s="46" t="s">
        <v>83</v>
      </c>
      <c r="AK597" s="46" t="s">
        <v>84</v>
      </c>
      <c r="AL597" s="46" t="s">
        <v>103</v>
      </c>
      <c r="AM597" s="46" t="s">
        <v>83</v>
      </c>
      <c r="AN597" s="46" t="s">
        <v>83</v>
      </c>
      <c r="AO597" s="46" t="s">
        <v>83</v>
      </c>
      <c r="AP597" s="46" t="s">
        <v>91</v>
      </c>
      <c r="AQ597" s="46" t="s">
        <v>103</v>
      </c>
      <c r="AR597" s="46" t="s">
        <v>81</v>
      </c>
      <c r="AS597" s="46" t="s">
        <v>86</v>
      </c>
      <c r="AT597" s="46" t="s">
        <v>103</v>
      </c>
      <c r="AU597" s="48">
        <v>5</v>
      </c>
      <c r="AV597" s="46" t="s">
        <v>81</v>
      </c>
      <c r="AW597" s="46" t="s">
        <v>81</v>
      </c>
      <c r="AX597" s="48">
        <v>270</v>
      </c>
      <c r="AY597" s="48">
        <v>277</v>
      </c>
      <c r="AZ597" s="48">
        <v>223</v>
      </c>
      <c r="BA597" s="48">
        <v>200</v>
      </c>
      <c r="BB597" s="46"/>
      <c r="BC597" s="46"/>
      <c r="BD597" s="48">
        <v>16.329999999999998</v>
      </c>
      <c r="BE597" s="46"/>
      <c r="BF597" s="48">
        <v>0.33</v>
      </c>
      <c r="BG597" s="46"/>
      <c r="BH597" s="46"/>
      <c r="BI597" s="48">
        <v>0.24</v>
      </c>
      <c r="BJ597" s="48">
        <v>51.94</v>
      </c>
      <c r="BK597" s="48">
        <v>51.94</v>
      </c>
      <c r="BL597" s="48">
        <v>64</v>
      </c>
      <c r="BM597" s="46"/>
      <c r="BN597" s="46"/>
      <c r="BO597" s="48">
        <v>0.28000000000000003</v>
      </c>
      <c r="BP597" s="48">
        <v>0.37</v>
      </c>
      <c r="BQ597" s="46"/>
      <c r="BR597" s="48">
        <v>15.89</v>
      </c>
      <c r="BS597" s="48">
        <v>50.82</v>
      </c>
      <c r="BT597" s="46"/>
      <c r="BU597" s="48">
        <v>0</v>
      </c>
      <c r="BV597" s="39">
        <v>877</v>
      </c>
      <c r="BW597" s="39">
        <f t="shared" si="54"/>
        <v>4</v>
      </c>
      <c r="BX597" s="39">
        <f>IF(COUNTIF($C$2:C597,C597)=1,1,0)</f>
        <v>1</v>
      </c>
      <c r="BY597" s="39">
        <f t="shared" si="55"/>
        <v>0</v>
      </c>
      <c r="BZ597" s="39" t="b">
        <f t="shared" si="56"/>
        <v>0</v>
      </c>
      <c r="CA597" s="39" t="b">
        <f t="array" ref="CA597">ISNUMBER(SEARCH("Touch Screen",$AI597))</f>
        <v>0</v>
      </c>
      <c r="CB597" s="39" t="b">
        <f t="array" ref="CB597">ISNUMBER(SEARCH("Occupancy Sensor",$AI597))</f>
        <v>0</v>
      </c>
      <c r="CC597" s="39" t="b">
        <f t="array" ref="CC597">ISNUMBER(SEARCH("Full Network Connectivity",$AI597))</f>
        <v>0</v>
      </c>
      <c r="CD597" s="49">
        <f t="shared" si="57"/>
        <v>51.946799999999989</v>
      </c>
      <c r="CE597" s="50">
        <f t="shared" si="59"/>
        <v>2.1</v>
      </c>
      <c r="CF597" s="39">
        <f t="shared" si="58"/>
        <v>4</v>
      </c>
      <c r="CG597" s="49">
        <f>IF($BW597=1,($Q597*'2. Monitor Criteria'!$C$4)+('2. Monitor Criteria'!$D$4*'1. Data'!$CE597)+'2. Monitor Criteria'!$C$6,IF('1. Data'!$BW597=2,($Q597*'2. Monitor Criteria'!$C$4)+('2. Monitor Criteria'!$D$4*'1. Data'!$CE597)+'2. Monitor Criteria'!$D$6,IF('1. Data'!$BW597=5,($Q597*'2. Monitor Criteria'!$C$4)+('2. Monitor Criteria'!$D$4*'1. Data'!$CE597)+'2. Monitor Criteria'!$F$6,($Q597*'2. Monitor Criteria'!$C$4)+('2. Monitor Criteria'!$D$4*'1. Data'!$CE597)+'2. Monitor Criteria'!$E$6)))</f>
        <v>55.198099999999997</v>
      </c>
      <c r="CH597" s="51">
        <f>CD597-('2. Monitor Criteria'!$D$4*CE597)</f>
        <v>43.567799999999991</v>
      </c>
      <c r="CI597" s="49">
        <f>IF($BY597=0,CH597,IF($BY597=1,CH597-('2. Monitor Criteria'!$B$10*'1. Data'!CG597),CH597-('2. Monitor Criteria'!$C$10*'1. Data'!CG597)))</f>
        <v>43.567799999999991</v>
      </c>
      <c r="CJ597" s="51">
        <f>IF($CA597=TRUE,CI597-(CG597*'2. Monitor Criteria'!$E$10),CI597)</f>
        <v>43.567799999999991</v>
      </c>
      <c r="CK597" s="51">
        <f>IF($BZ597=TRUE,CJ597-('1. Data'!CG597*'2. Monitor Criteria'!$D$10),CJ597)</f>
        <v>43.567799999999991</v>
      </c>
    </row>
    <row r="598" spans="1:89" s="39" customFormat="1" ht="15.75" customHeight="1" x14ac:dyDescent="0.2">
      <c r="A598" s="39">
        <v>878</v>
      </c>
      <c r="B598" s="46" t="s">
        <v>992</v>
      </c>
      <c r="C598" s="46" t="s">
        <v>1268</v>
      </c>
      <c r="D598" s="47">
        <v>42883</v>
      </c>
      <c r="E598" s="46" t="s">
        <v>74</v>
      </c>
      <c r="F598" s="46" t="s">
        <v>103</v>
      </c>
      <c r="G598" s="46" t="s">
        <v>1307</v>
      </c>
      <c r="H598" s="46" t="s">
        <v>75</v>
      </c>
      <c r="I598" s="46" t="s">
        <v>85</v>
      </c>
      <c r="J598" s="46" t="s">
        <v>119</v>
      </c>
      <c r="K598" s="46" t="s">
        <v>77</v>
      </c>
      <c r="L598" s="46" t="s">
        <v>103</v>
      </c>
      <c r="M598" s="48">
        <v>1000</v>
      </c>
      <c r="N598" s="48">
        <v>13.2</v>
      </c>
      <c r="O598" s="48">
        <v>23.5</v>
      </c>
      <c r="P598" s="48">
        <v>27</v>
      </c>
      <c r="Q598" s="48">
        <v>311.7</v>
      </c>
      <c r="R598" s="48">
        <v>1.78</v>
      </c>
      <c r="S598" s="48">
        <v>1080</v>
      </c>
      <c r="T598" s="48">
        <v>1920</v>
      </c>
      <c r="U598" s="48">
        <v>2.1</v>
      </c>
      <c r="V598" s="48">
        <v>6657</v>
      </c>
      <c r="W598" s="48">
        <v>60</v>
      </c>
      <c r="X598" s="48">
        <v>33.700000000000003</v>
      </c>
      <c r="Y598" s="46" t="s">
        <v>78</v>
      </c>
      <c r="Z598" s="46" t="s">
        <v>83</v>
      </c>
      <c r="AA598" s="46"/>
      <c r="AB598" s="46"/>
      <c r="AC598" s="46" t="s">
        <v>81</v>
      </c>
      <c r="AD598" s="46" t="s">
        <v>80</v>
      </c>
      <c r="AE598" s="46" t="s">
        <v>208</v>
      </c>
      <c r="AF598" s="46" t="s">
        <v>103</v>
      </c>
      <c r="AG598" s="46" t="s">
        <v>83</v>
      </c>
      <c r="AH598" s="46" t="s">
        <v>103</v>
      </c>
      <c r="AI598" s="46" t="s">
        <v>83</v>
      </c>
      <c r="AJ598" s="46" t="s">
        <v>83</v>
      </c>
      <c r="AK598" s="46" t="s">
        <v>84</v>
      </c>
      <c r="AL598" s="46" t="s">
        <v>103</v>
      </c>
      <c r="AM598" s="46" t="s">
        <v>83</v>
      </c>
      <c r="AN598" s="46" t="s">
        <v>83</v>
      </c>
      <c r="AO598" s="46" t="s">
        <v>83</v>
      </c>
      <c r="AP598" s="46" t="s">
        <v>91</v>
      </c>
      <c r="AQ598" s="46" t="s">
        <v>103</v>
      </c>
      <c r="AR598" s="46" t="s">
        <v>81</v>
      </c>
      <c r="AS598" s="46" t="s">
        <v>86</v>
      </c>
      <c r="AT598" s="46" t="s">
        <v>103</v>
      </c>
      <c r="AU598" s="48">
        <v>5</v>
      </c>
      <c r="AV598" s="46" t="s">
        <v>81</v>
      </c>
      <c r="AW598" s="46" t="s">
        <v>81</v>
      </c>
      <c r="AX598" s="48">
        <v>270</v>
      </c>
      <c r="AY598" s="48">
        <v>269</v>
      </c>
      <c r="AZ598" s="48">
        <v>230</v>
      </c>
      <c r="BA598" s="48">
        <v>200</v>
      </c>
      <c r="BB598" s="46"/>
      <c r="BC598" s="46"/>
      <c r="BD598" s="48">
        <v>16.75</v>
      </c>
      <c r="BE598" s="46"/>
      <c r="BF598" s="48">
        <v>0.38</v>
      </c>
      <c r="BG598" s="46"/>
      <c r="BH598" s="46"/>
      <c r="BI598" s="48">
        <v>0.3</v>
      </c>
      <c r="BJ598" s="48">
        <v>53.51</v>
      </c>
      <c r="BK598" s="48">
        <v>53.51</v>
      </c>
      <c r="BL598" s="48">
        <v>64</v>
      </c>
      <c r="BM598" s="46"/>
      <c r="BN598" s="46"/>
      <c r="BO598" s="48">
        <v>0.39</v>
      </c>
      <c r="BP598" s="48">
        <v>0.65</v>
      </c>
      <c r="BQ598" s="46"/>
      <c r="BR598" s="48">
        <v>15.98</v>
      </c>
      <c r="BS598" s="48">
        <v>52.68</v>
      </c>
      <c r="BT598" s="46"/>
      <c r="BU598" s="48">
        <v>0</v>
      </c>
      <c r="BV598" s="39">
        <v>878</v>
      </c>
      <c r="BW598" s="39">
        <f t="shared" si="54"/>
        <v>4</v>
      </c>
      <c r="BX598" s="39">
        <f>IF(COUNTIF($C$2:C598,C598)=1,1,0)</f>
        <v>1</v>
      </c>
      <c r="BY598" s="39">
        <f t="shared" si="55"/>
        <v>0</v>
      </c>
      <c r="BZ598" s="39" t="b">
        <f t="shared" si="56"/>
        <v>0</v>
      </c>
      <c r="CA598" s="39" t="b">
        <f t="array" ref="CA598">ISNUMBER(SEARCH("Touch Screen",$AI598))</f>
        <v>0</v>
      </c>
      <c r="CB598" s="39" t="b">
        <f t="array" ref="CB598">ISNUMBER(SEARCH("Occupancy Sensor",$AI598))</f>
        <v>0</v>
      </c>
      <c r="CC598" s="39" t="b">
        <f t="array" ref="CC598">ISNUMBER(SEARCH("Full Network Connectivity",$AI598))</f>
        <v>0</v>
      </c>
      <c r="CD598" s="49">
        <f t="shared" si="57"/>
        <v>53.519219999999997</v>
      </c>
      <c r="CE598" s="50">
        <f t="shared" si="59"/>
        <v>2.1</v>
      </c>
      <c r="CF598" s="39">
        <f t="shared" si="58"/>
        <v>4</v>
      </c>
      <c r="CG598" s="49">
        <f>IF($BW598=1,($Q598*'2. Monitor Criteria'!$C$4)+('2. Monitor Criteria'!$D$4*'1. Data'!$CE598)+'2. Monitor Criteria'!$C$6,IF('1. Data'!$BW598=2,($Q598*'2. Monitor Criteria'!$C$4)+('2. Monitor Criteria'!$D$4*'1. Data'!$CE598)+'2. Monitor Criteria'!$D$6,IF('1. Data'!$BW598=5,($Q598*'2. Monitor Criteria'!$C$4)+('2. Monitor Criteria'!$D$4*'1. Data'!$CE598)+'2. Monitor Criteria'!$F$6,($Q598*'2. Monitor Criteria'!$C$4)+('2. Monitor Criteria'!$D$4*'1. Data'!$CE598)+'2. Monitor Criteria'!$E$6)))</f>
        <v>55.198099999999997</v>
      </c>
      <c r="CH598" s="51">
        <f>CD598-('2. Monitor Criteria'!$D$4*CE598)</f>
        <v>45.140219999999999</v>
      </c>
      <c r="CI598" s="49">
        <f>IF($BY598=0,CH598,IF($BY598=1,CH598-('2. Monitor Criteria'!$B$10*'1. Data'!CG598),CH598-('2. Monitor Criteria'!$C$10*'1. Data'!CG598)))</f>
        <v>45.140219999999999</v>
      </c>
      <c r="CJ598" s="51">
        <f>IF($CA598=TRUE,CI598-(CG598*'2. Monitor Criteria'!$E$10),CI598)</f>
        <v>45.140219999999999</v>
      </c>
      <c r="CK598" s="51">
        <f>IF($BZ598=TRUE,CJ598-('1. Data'!CG598*'2. Monitor Criteria'!$D$10),CJ598)</f>
        <v>45.140219999999999</v>
      </c>
    </row>
    <row r="599" spans="1:89" s="39" customFormat="1" ht="15.75" customHeight="1" x14ac:dyDescent="0.2">
      <c r="A599" s="39">
        <v>879</v>
      </c>
      <c r="B599" s="46" t="s">
        <v>992</v>
      </c>
      <c r="C599" s="46" t="s">
        <v>1268</v>
      </c>
      <c r="D599" s="47">
        <v>42902</v>
      </c>
      <c r="E599" s="46" t="s">
        <v>74</v>
      </c>
      <c r="F599" s="46" t="s">
        <v>103</v>
      </c>
      <c r="G599" s="46" t="s">
        <v>1309</v>
      </c>
      <c r="H599" s="46" t="s">
        <v>75</v>
      </c>
      <c r="I599" s="46" t="s">
        <v>85</v>
      </c>
      <c r="J599" s="46" t="s">
        <v>119</v>
      </c>
      <c r="K599" s="46" t="s">
        <v>77</v>
      </c>
      <c r="L599" s="46" t="s">
        <v>103</v>
      </c>
      <c r="M599" s="48">
        <v>1000</v>
      </c>
      <c r="N599" s="48">
        <v>13.2</v>
      </c>
      <c r="O599" s="48">
        <v>23.5</v>
      </c>
      <c r="P599" s="48">
        <v>27</v>
      </c>
      <c r="Q599" s="48">
        <v>310.47000000000003</v>
      </c>
      <c r="R599" s="48">
        <v>1.78</v>
      </c>
      <c r="S599" s="48">
        <v>1440</v>
      </c>
      <c r="T599" s="48">
        <v>2560</v>
      </c>
      <c r="U599" s="48">
        <v>3.7</v>
      </c>
      <c r="V599" s="48">
        <v>11874</v>
      </c>
      <c r="W599" s="48">
        <v>60</v>
      </c>
      <c r="X599" s="48">
        <v>42.8</v>
      </c>
      <c r="Y599" s="46" t="s">
        <v>78</v>
      </c>
      <c r="Z599" s="46" t="s">
        <v>83</v>
      </c>
      <c r="AA599" s="46"/>
      <c r="AB599" s="46"/>
      <c r="AC599" s="46" t="s">
        <v>81</v>
      </c>
      <c r="AD599" s="46" t="s">
        <v>80</v>
      </c>
      <c r="AE599" s="46" t="s">
        <v>355</v>
      </c>
      <c r="AF599" s="46" t="s">
        <v>103</v>
      </c>
      <c r="AG599" s="46" t="s">
        <v>99</v>
      </c>
      <c r="AH599" s="46" t="s">
        <v>103</v>
      </c>
      <c r="AI599" s="46" t="s">
        <v>99</v>
      </c>
      <c r="AJ599" s="46" t="s">
        <v>83</v>
      </c>
      <c r="AK599" s="46" t="s">
        <v>84</v>
      </c>
      <c r="AL599" s="46" t="s">
        <v>103</v>
      </c>
      <c r="AM599" s="46" t="s">
        <v>83</v>
      </c>
      <c r="AN599" s="46" t="s">
        <v>83</v>
      </c>
      <c r="AO599" s="46" t="s">
        <v>83</v>
      </c>
      <c r="AP599" s="46" t="s">
        <v>91</v>
      </c>
      <c r="AQ599" s="46" t="s">
        <v>103</v>
      </c>
      <c r="AR599" s="46" t="s">
        <v>81</v>
      </c>
      <c r="AS599" s="46" t="s">
        <v>86</v>
      </c>
      <c r="AT599" s="46" t="s">
        <v>103</v>
      </c>
      <c r="AU599" s="48">
        <v>5</v>
      </c>
      <c r="AV599" s="46" t="s">
        <v>81</v>
      </c>
      <c r="AW599" s="46" t="s">
        <v>81</v>
      </c>
      <c r="AX599" s="48">
        <v>400</v>
      </c>
      <c r="AY599" s="48">
        <v>400.4</v>
      </c>
      <c r="AZ599" s="48">
        <v>363.4</v>
      </c>
      <c r="BA599" s="48">
        <v>200</v>
      </c>
      <c r="BB599" s="46"/>
      <c r="BC599" s="46"/>
      <c r="BD599" s="48">
        <v>22.99</v>
      </c>
      <c r="BE599" s="46"/>
      <c r="BF599" s="48">
        <v>0.37</v>
      </c>
      <c r="BG599" s="48">
        <v>0.37</v>
      </c>
      <c r="BH599" s="46"/>
      <c r="BI599" s="48">
        <v>0.25</v>
      </c>
      <c r="BJ599" s="48">
        <v>72.61</v>
      </c>
      <c r="BK599" s="48">
        <v>72.61</v>
      </c>
      <c r="BL599" s="48">
        <v>73.7</v>
      </c>
      <c r="BM599" s="46"/>
      <c r="BN599" s="46"/>
      <c r="BO599" s="48">
        <v>0.3</v>
      </c>
      <c r="BP599" s="48">
        <v>0.44</v>
      </c>
      <c r="BQ599" s="48">
        <v>0.44</v>
      </c>
      <c r="BR599" s="48">
        <v>23.08</v>
      </c>
      <c r="BS599" s="48">
        <v>73.27</v>
      </c>
      <c r="BT599" s="46"/>
      <c r="BU599" s="48">
        <v>0</v>
      </c>
      <c r="BV599" s="39">
        <v>879</v>
      </c>
      <c r="BW599" s="39">
        <f t="shared" si="54"/>
        <v>4</v>
      </c>
      <c r="BX599" s="39">
        <f>IF(COUNTIF($C$2:C599,C599)=1,1,0)</f>
        <v>0</v>
      </c>
      <c r="BY599" s="39">
        <f t="shared" si="55"/>
        <v>0</v>
      </c>
      <c r="BZ599" s="39" t="b">
        <f t="shared" si="56"/>
        <v>0</v>
      </c>
      <c r="CA599" s="39" t="b">
        <f t="array" ref="CA599">ISNUMBER(SEARCH("Touch Screen",$AI599))</f>
        <v>0</v>
      </c>
      <c r="CB599" s="39" t="b">
        <f t="array" ref="CB599">ISNUMBER(SEARCH("Occupancy Sensor",$AI599))</f>
        <v>0</v>
      </c>
      <c r="CC599" s="39" t="b">
        <f t="array" ref="CC599">ISNUMBER(SEARCH("Full Network Connectivity",$AI599))</f>
        <v>0</v>
      </c>
      <c r="CD599" s="49">
        <f t="shared" si="57"/>
        <v>72.59411999999999</v>
      </c>
      <c r="CE599" s="50">
        <f t="shared" si="59"/>
        <v>3.7</v>
      </c>
      <c r="CF599" s="39">
        <f t="shared" si="58"/>
        <v>4</v>
      </c>
      <c r="CG599" s="49">
        <f>IF($BW599=1,($Q599*'2. Monitor Criteria'!$C$4)+('2. Monitor Criteria'!$D$4*'1. Data'!$CE599)+'2. Monitor Criteria'!$C$6,IF('1. Data'!$BW599=2,($Q599*'2. Monitor Criteria'!$C$4)+('2. Monitor Criteria'!$D$4*'1. Data'!$CE599)+'2. Monitor Criteria'!$D$6,IF('1. Data'!$BW599=5,($Q599*'2. Monitor Criteria'!$C$4)+('2. Monitor Criteria'!$D$4*'1. Data'!$CE599)+'2. Monitor Criteria'!$F$6,($Q599*'2. Monitor Criteria'!$C$4)+('2. Monitor Criteria'!$D$4*'1. Data'!$CE599)+'2. Monitor Criteria'!$E$6)))</f>
        <v>61.430810000000008</v>
      </c>
      <c r="CH599" s="51">
        <f>CD599-('2. Monitor Criteria'!$D$4*CE599)</f>
        <v>57.831119999999984</v>
      </c>
      <c r="CI599" s="49">
        <f>IF($BY599=0,CH599,IF($BY599=1,CH599-('2. Monitor Criteria'!$B$10*'1. Data'!CG599),CH599-('2. Monitor Criteria'!$C$10*'1. Data'!CG599)))</f>
        <v>57.831119999999984</v>
      </c>
      <c r="CJ599" s="51">
        <f>IF($CA599=TRUE,CI599-(CG599*'2. Monitor Criteria'!$E$10),CI599)</f>
        <v>57.831119999999984</v>
      </c>
      <c r="CK599" s="51">
        <f>IF($BZ599=TRUE,CJ599-('1. Data'!CG599*'2. Monitor Criteria'!$D$10),CJ599)</f>
        <v>57.831119999999984</v>
      </c>
    </row>
    <row r="600" spans="1:89" s="39" customFormat="1" ht="15.75" customHeight="1" x14ac:dyDescent="0.2">
      <c r="A600" s="39">
        <v>880</v>
      </c>
      <c r="B600" s="46" t="s">
        <v>992</v>
      </c>
      <c r="C600" s="46" t="s">
        <v>1269</v>
      </c>
      <c r="D600" s="47">
        <v>42970</v>
      </c>
      <c r="E600" s="46" t="s">
        <v>74</v>
      </c>
      <c r="F600" s="46" t="s">
        <v>103</v>
      </c>
      <c r="G600" s="46" t="s">
        <v>1309</v>
      </c>
      <c r="H600" s="46" t="s">
        <v>75</v>
      </c>
      <c r="I600" s="46" t="s">
        <v>85</v>
      </c>
      <c r="J600" s="46" t="s">
        <v>119</v>
      </c>
      <c r="K600" s="46" t="s">
        <v>77</v>
      </c>
      <c r="L600" s="46" t="s">
        <v>103</v>
      </c>
      <c r="M600" s="48">
        <v>1000</v>
      </c>
      <c r="N600" s="48">
        <v>13.2</v>
      </c>
      <c r="O600" s="48">
        <v>23.5</v>
      </c>
      <c r="P600" s="48">
        <v>27</v>
      </c>
      <c r="Q600" s="48">
        <v>311.66000000000003</v>
      </c>
      <c r="R600" s="48">
        <v>1.78</v>
      </c>
      <c r="S600" s="48">
        <v>1080</v>
      </c>
      <c r="T600" s="48">
        <v>1920</v>
      </c>
      <c r="U600" s="48">
        <v>2.1</v>
      </c>
      <c r="V600" s="48">
        <v>6653</v>
      </c>
      <c r="W600" s="48">
        <v>60</v>
      </c>
      <c r="X600" s="48">
        <v>33.700000000000003</v>
      </c>
      <c r="Y600" s="46" t="s">
        <v>78</v>
      </c>
      <c r="Z600" s="46" t="s">
        <v>83</v>
      </c>
      <c r="AA600" s="46"/>
      <c r="AB600" s="46"/>
      <c r="AC600" s="46" t="s">
        <v>81</v>
      </c>
      <c r="AD600" s="46" t="s">
        <v>80</v>
      </c>
      <c r="AE600" s="46" t="s">
        <v>154</v>
      </c>
      <c r="AF600" s="46" t="s">
        <v>103</v>
      </c>
      <c r="AG600" s="46" t="s">
        <v>83</v>
      </c>
      <c r="AH600" s="46" t="s">
        <v>103</v>
      </c>
      <c r="AI600" s="46" t="s">
        <v>83</v>
      </c>
      <c r="AJ600" s="46" t="s">
        <v>83</v>
      </c>
      <c r="AK600" s="46" t="s">
        <v>90</v>
      </c>
      <c r="AL600" s="46" t="s">
        <v>103</v>
      </c>
      <c r="AM600" s="46" t="s">
        <v>83</v>
      </c>
      <c r="AN600" s="46" t="s">
        <v>83</v>
      </c>
      <c r="AO600" s="46" t="s">
        <v>83</v>
      </c>
      <c r="AP600" s="46" t="s">
        <v>91</v>
      </c>
      <c r="AQ600" s="46" t="s">
        <v>103</v>
      </c>
      <c r="AR600" s="46" t="s">
        <v>81</v>
      </c>
      <c r="AS600" s="46" t="s">
        <v>86</v>
      </c>
      <c r="AT600" s="46" t="s">
        <v>103</v>
      </c>
      <c r="AU600" s="48">
        <v>5</v>
      </c>
      <c r="AV600" s="46" t="s">
        <v>81</v>
      </c>
      <c r="AW600" s="46" t="s">
        <v>81</v>
      </c>
      <c r="AX600" s="48">
        <v>300</v>
      </c>
      <c r="AY600" s="48">
        <v>317.89999999999998</v>
      </c>
      <c r="AZ600" s="48">
        <v>230.8</v>
      </c>
      <c r="BA600" s="48">
        <v>200</v>
      </c>
      <c r="BB600" s="46"/>
      <c r="BC600" s="46"/>
      <c r="BD600" s="48">
        <v>14.01</v>
      </c>
      <c r="BE600" s="46"/>
      <c r="BF600" s="48">
        <v>0.23</v>
      </c>
      <c r="BG600" s="46"/>
      <c r="BH600" s="46"/>
      <c r="BI600" s="48">
        <v>0.17</v>
      </c>
      <c r="BJ600" s="48">
        <v>44.25</v>
      </c>
      <c r="BK600" s="48">
        <v>44.25</v>
      </c>
      <c r="BL600" s="48">
        <v>64</v>
      </c>
      <c r="BM600" s="46"/>
      <c r="BN600" s="46"/>
      <c r="BO600" s="48">
        <v>0.22</v>
      </c>
      <c r="BP600" s="48">
        <v>0.28000000000000003</v>
      </c>
      <c r="BQ600" s="46"/>
      <c r="BR600" s="48">
        <v>14.43</v>
      </c>
      <c r="BS600" s="48">
        <v>45.85</v>
      </c>
      <c r="BT600" s="46"/>
      <c r="BU600" s="48">
        <v>0</v>
      </c>
      <c r="BV600" s="39">
        <v>880</v>
      </c>
      <c r="BW600" s="39">
        <f t="shared" si="54"/>
        <v>4</v>
      </c>
      <c r="BX600" s="39">
        <f>IF(COUNTIF($C$2:C600,C600)=1,1,0)</f>
        <v>1</v>
      </c>
      <c r="BY600" s="39">
        <f t="shared" si="55"/>
        <v>0</v>
      </c>
      <c r="BZ600" s="39" t="b">
        <f t="shared" si="56"/>
        <v>0</v>
      </c>
      <c r="CA600" s="39" t="b">
        <f t="array" ref="CA600">ISNUMBER(SEARCH("Touch Screen",$AI600))</f>
        <v>0</v>
      </c>
      <c r="CB600" s="39" t="b">
        <f t="array" ref="CB600">ISNUMBER(SEARCH("Occupancy Sensor",$AI600))</f>
        <v>0</v>
      </c>
      <c r="CC600" s="39" t="b">
        <f t="array" ref="CC600">ISNUMBER(SEARCH("Full Network Connectivity",$AI600))</f>
        <v>0</v>
      </c>
      <c r="CD600" s="49">
        <f t="shared" si="57"/>
        <v>44.264279999999992</v>
      </c>
      <c r="CE600" s="50">
        <f t="shared" si="59"/>
        <v>2.1</v>
      </c>
      <c r="CF600" s="39">
        <f t="shared" si="58"/>
        <v>4</v>
      </c>
      <c r="CG600" s="49">
        <f>IF($BW600=1,($Q600*'2. Monitor Criteria'!$C$4)+('2. Monitor Criteria'!$D$4*'1. Data'!$CE600)+'2. Monitor Criteria'!$C$6,IF('1. Data'!$BW600=2,($Q600*'2. Monitor Criteria'!$C$4)+('2. Monitor Criteria'!$D$4*'1. Data'!$CE600)+'2. Monitor Criteria'!$D$6,IF('1. Data'!$BW600=5,($Q600*'2. Monitor Criteria'!$C$4)+('2. Monitor Criteria'!$D$4*'1. Data'!$CE600)+'2. Monitor Criteria'!$F$6,($Q600*'2. Monitor Criteria'!$C$4)+('2. Monitor Criteria'!$D$4*'1. Data'!$CE600)+'2. Monitor Criteria'!$E$6)))</f>
        <v>55.193180000000012</v>
      </c>
      <c r="CH600" s="51">
        <f>CD600-('2. Monitor Criteria'!$D$4*CE600)</f>
        <v>35.885279999999995</v>
      </c>
      <c r="CI600" s="49">
        <f>IF($BY600=0,CH600,IF($BY600=1,CH600-('2. Monitor Criteria'!$B$10*'1. Data'!CG600),CH600-('2. Monitor Criteria'!$C$10*'1. Data'!CG600)))</f>
        <v>35.885279999999995</v>
      </c>
      <c r="CJ600" s="51">
        <f>IF($CA600=TRUE,CI600-(CG600*'2. Monitor Criteria'!$E$10),CI600)</f>
        <v>35.885279999999995</v>
      </c>
      <c r="CK600" s="51">
        <f>IF($BZ600=TRUE,CJ600-('1. Data'!CG600*'2. Monitor Criteria'!$D$10),CJ600)</f>
        <v>35.885279999999995</v>
      </c>
    </row>
    <row r="601" spans="1:89" s="39" customFormat="1" ht="15.75" customHeight="1" x14ac:dyDescent="0.2">
      <c r="A601" s="39">
        <v>883</v>
      </c>
      <c r="B601" s="46" t="s">
        <v>992</v>
      </c>
      <c r="C601" s="46" t="s">
        <v>1281</v>
      </c>
      <c r="D601" s="47">
        <v>42867</v>
      </c>
      <c r="E601" s="46" t="s">
        <v>74</v>
      </c>
      <c r="F601" s="46" t="s">
        <v>103</v>
      </c>
      <c r="G601" s="46" t="s">
        <v>1307</v>
      </c>
      <c r="H601" s="46" t="s">
        <v>75</v>
      </c>
      <c r="I601" s="46" t="s">
        <v>85</v>
      </c>
      <c r="J601" s="46" t="s">
        <v>119</v>
      </c>
      <c r="K601" s="46" t="s">
        <v>77</v>
      </c>
      <c r="L601" s="46" t="s">
        <v>103</v>
      </c>
      <c r="M601" s="48">
        <v>1000</v>
      </c>
      <c r="N601" s="48">
        <v>15.4</v>
      </c>
      <c r="O601" s="48">
        <v>27.5</v>
      </c>
      <c r="P601" s="48">
        <v>31.5</v>
      </c>
      <c r="Q601" s="48">
        <v>425.3</v>
      </c>
      <c r="R601" s="48">
        <v>1.78</v>
      </c>
      <c r="S601" s="48">
        <v>1080</v>
      </c>
      <c r="T601" s="48">
        <v>1920</v>
      </c>
      <c r="U601" s="48">
        <v>2.1</v>
      </c>
      <c r="V601" s="48">
        <v>4739</v>
      </c>
      <c r="W601" s="48">
        <v>60</v>
      </c>
      <c r="X601" s="48">
        <v>33.5</v>
      </c>
      <c r="Y601" s="46" t="s">
        <v>78</v>
      </c>
      <c r="Z601" s="46" t="s">
        <v>83</v>
      </c>
      <c r="AA601" s="46"/>
      <c r="AB601" s="46"/>
      <c r="AC601" s="46" t="s">
        <v>81</v>
      </c>
      <c r="AD601" s="46" t="s">
        <v>80</v>
      </c>
      <c r="AE601" s="46" t="s">
        <v>108</v>
      </c>
      <c r="AF601" s="46" t="s">
        <v>103</v>
      </c>
      <c r="AG601" s="46" t="s">
        <v>83</v>
      </c>
      <c r="AH601" s="46" t="s">
        <v>103</v>
      </c>
      <c r="AI601" s="46" t="s">
        <v>83</v>
      </c>
      <c r="AJ601" s="46" t="s">
        <v>83</v>
      </c>
      <c r="AK601" s="46" t="s">
        <v>90</v>
      </c>
      <c r="AL601" s="46" t="s">
        <v>103</v>
      </c>
      <c r="AM601" s="46" t="s">
        <v>83</v>
      </c>
      <c r="AN601" s="46" t="s">
        <v>83</v>
      </c>
      <c r="AO601" s="46" t="s">
        <v>83</v>
      </c>
      <c r="AP601" s="46" t="s">
        <v>91</v>
      </c>
      <c r="AQ601" s="46" t="s">
        <v>103</v>
      </c>
      <c r="AR601" s="46" t="s">
        <v>81</v>
      </c>
      <c r="AS601" s="46" t="s">
        <v>86</v>
      </c>
      <c r="AT601" s="46" t="s">
        <v>103</v>
      </c>
      <c r="AU601" s="48">
        <v>5</v>
      </c>
      <c r="AV601" s="46" t="s">
        <v>81</v>
      </c>
      <c r="AW601" s="46" t="s">
        <v>81</v>
      </c>
      <c r="AX601" s="48">
        <v>250</v>
      </c>
      <c r="AY601" s="48">
        <v>232</v>
      </c>
      <c r="AZ601" s="48">
        <v>152</v>
      </c>
      <c r="BA601" s="48">
        <v>200</v>
      </c>
      <c r="BB601" s="46"/>
      <c r="BC601" s="46"/>
      <c r="BD601" s="48">
        <v>23.48</v>
      </c>
      <c r="BE601" s="46"/>
      <c r="BF601" s="48">
        <v>0.19</v>
      </c>
      <c r="BG601" s="46"/>
      <c r="BH601" s="46"/>
      <c r="BI601" s="48">
        <v>0.14000000000000001</v>
      </c>
      <c r="BJ601" s="48">
        <v>73.06</v>
      </c>
      <c r="BK601" s="48">
        <v>73.06</v>
      </c>
      <c r="BL601" s="48">
        <v>86.7</v>
      </c>
      <c r="BM601" s="46"/>
      <c r="BN601" s="46"/>
      <c r="BO601" s="48">
        <v>0.25</v>
      </c>
      <c r="BP601" s="48">
        <v>0.3</v>
      </c>
      <c r="BQ601" s="46"/>
      <c r="BR601" s="48">
        <v>23.9</v>
      </c>
      <c r="BS601" s="48">
        <v>75</v>
      </c>
      <c r="BT601" s="46"/>
      <c r="BU601" s="48">
        <v>0</v>
      </c>
      <c r="BV601" s="39">
        <v>883</v>
      </c>
      <c r="BW601" s="39">
        <f t="shared" si="54"/>
        <v>5</v>
      </c>
      <c r="BX601" s="39">
        <f>IF(COUNTIF($C$2:C601,C601)=1,1,0)</f>
        <v>1</v>
      </c>
      <c r="BY601" s="39">
        <f t="shared" si="55"/>
        <v>0</v>
      </c>
      <c r="BZ601" s="39" t="b">
        <f t="shared" si="56"/>
        <v>0</v>
      </c>
      <c r="CA601" s="39" t="b">
        <f t="array" ref="CA601">ISNUMBER(SEARCH("Touch Screen",$AI601))</f>
        <v>0</v>
      </c>
      <c r="CB601" s="39" t="b">
        <f t="array" ref="CB601">ISNUMBER(SEARCH("Occupancy Sensor",$AI601))</f>
        <v>0</v>
      </c>
      <c r="CC601" s="39" t="b">
        <f t="array" ref="CC601">ISNUMBER(SEARCH("Full Network Connectivity",$AI601))</f>
        <v>0</v>
      </c>
      <c r="CD601" s="49">
        <f t="shared" si="57"/>
        <v>73.071539999999999</v>
      </c>
      <c r="CE601" s="50">
        <f t="shared" si="59"/>
        <v>2.1</v>
      </c>
      <c r="CF601" s="39">
        <f t="shared" si="58"/>
        <v>5</v>
      </c>
      <c r="CG601" s="49">
        <f>IF($BW601=1,($Q601*'2. Monitor Criteria'!$C$4)+('2. Monitor Criteria'!$D$4*'1. Data'!$CE601)+'2. Monitor Criteria'!$C$6,IF('1. Data'!$BW601=2,($Q601*'2. Monitor Criteria'!$C$4)+('2. Monitor Criteria'!$D$4*'1. Data'!$CE601)+'2. Monitor Criteria'!$D$6,IF('1. Data'!$BW601=5,($Q601*'2. Monitor Criteria'!$C$4)+('2. Monitor Criteria'!$D$4*'1. Data'!$CE601)+'2. Monitor Criteria'!$F$6,($Q601*'2. Monitor Criteria'!$C$4)+('2. Monitor Criteria'!$D$4*'1. Data'!$CE601)+'2. Monitor Criteria'!$E$6)))</f>
        <v>76.2209</v>
      </c>
      <c r="CH601" s="51">
        <f>CD601-('2. Monitor Criteria'!$D$4*CE601)</f>
        <v>64.692539999999994</v>
      </c>
      <c r="CI601" s="49">
        <f>IF($BY601=0,CH601,IF($BY601=1,CH601-('2. Monitor Criteria'!$B$10*'1. Data'!CG601),CH601-('2. Monitor Criteria'!$C$10*'1. Data'!CG601)))</f>
        <v>64.692539999999994</v>
      </c>
      <c r="CJ601" s="49">
        <f>IF($CA601=TRUE,CI601-(CG601*'2. Monitor Criteria'!$E$10),CI601)</f>
        <v>64.692539999999994</v>
      </c>
      <c r="CK601" s="49">
        <f>IF($BZ601=TRUE,CJ601-('1. Data'!CG601*'2. Monitor Criteria'!$D$10),CJ601)</f>
        <v>64.692539999999994</v>
      </c>
    </row>
    <row r="602" spans="1:89" s="39" customFormat="1" ht="15.75" customHeight="1" x14ac:dyDescent="0.2">
      <c r="A602" s="39">
        <v>884</v>
      </c>
      <c r="B602" s="46" t="s">
        <v>992</v>
      </c>
      <c r="C602" s="46" t="s">
        <v>1284</v>
      </c>
      <c r="D602" s="47">
        <v>42916</v>
      </c>
      <c r="E602" s="46" t="s">
        <v>74</v>
      </c>
      <c r="F602" s="46" t="s">
        <v>103</v>
      </c>
      <c r="G602" s="46" t="s">
        <v>1309</v>
      </c>
      <c r="H602" s="46" t="s">
        <v>75</v>
      </c>
      <c r="I602" s="46" t="s">
        <v>85</v>
      </c>
      <c r="J602" s="46" t="s">
        <v>119</v>
      </c>
      <c r="K602" s="46" t="s">
        <v>77</v>
      </c>
      <c r="L602" s="46" t="s">
        <v>103</v>
      </c>
      <c r="M602" s="48">
        <v>4000</v>
      </c>
      <c r="N602" s="48">
        <v>19.600000000000001</v>
      </c>
      <c r="O602" s="48">
        <v>34.9</v>
      </c>
      <c r="P602" s="48">
        <v>40</v>
      </c>
      <c r="Q602" s="48">
        <v>683.8</v>
      </c>
      <c r="R602" s="48">
        <v>1.78</v>
      </c>
      <c r="S602" s="48">
        <v>1080</v>
      </c>
      <c r="T602" s="48">
        <v>1920</v>
      </c>
      <c r="U602" s="48">
        <v>2.1</v>
      </c>
      <c r="V602" s="48">
        <v>3032</v>
      </c>
      <c r="W602" s="48">
        <v>60</v>
      </c>
      <c r="X602" s="48">
        <v>38.200000000000003</v>
      </c>
      <c r="Y602" s="46" t="s">
        <v>78</v>
      </c>
      <c r="Z602" s="46" t="s">
        <v>83</v>
      </c>
      <c r="AA602" s="46"/>
      <c r="AB602" s="46"/>
      <c r="AC602" s="46" t="s">
        <v>81</v>
      </c>
      <c r="AD602" s="46" t="s">
        <v>80</v>
      </c>
      <c r="AE602" s="46" t="s">
        <v>105</v>
      </c>
      <c r="AF602" s="46" t="s">
        <v>103</v>
      </c>
      <c r="AG602" s="46" t="s">
        <v>99</v>
      </c>
      <c r="AH602" s="46" t="s">
        <v>103</v>
      </c>
      <c r="AI602" s="46" t="s">
        <v>99</v>
      </c>
      <c r="AJ602" s="46" t="s">
        <v>83</v>
      </c>
      <c r="AK602" s="46" t="s">
        <v>90</v>
      </c>
      <c r="AL602" s="46" t="s">
        <v>103</v>
      </c>
      <c r="AM602" s="46" t="s">
        <v>83</v>
      </c>
      <c r="AN602" s="46" t="s">
        <v>83</v>
      </c>
      <c r="AO602" s="46" t="s">
        <v>83</v>
      </c>
      <c r="AP602" s="46" t="s">
        <v>91</v>
      </c>
      <c r="AQ602" s="46" t="s">
        <v>103</v>
      </c>
      <c r="AR602" s="46" t="s">
        <v>81</v>
      </c>
      <c r="AS602" s="46" t="s">
        <v>86</v>
      </c>
      <c r="AT602" s="46" t="s">
        <v>103</v>
      </c>
      <c r="AU602" s="48">
        <v>5</v>
      </c>
      <c r="AV602" s="46" t="s">
        <v>81</v>
      </c>
      <c r="AW602" s="46" t="s">
        <v>81</v>
      </c>
      <c r="AX602" s="48">
        <v>300</v>
      </c>
      <c r="AY602" s="48">
        <v>310.10000000000002</v>
      </c>
      <c r="AZ602" s="48">
        <v>240.5</v>
      </c>
      <c r="BA602" s="48">
        <v>200</v>
      </c>
      <c r="BB602" s="46"/>
      <c r="BC602" s="46"/>
      <c r="BD602" s="48">
        <v>28.18</v>
      </c>
      <c r="BE602" s="46"/>
      <c r="BF602" s="48">
        <v>0.37</v>
      </c>
      <c r="BG602" s="46"/>
      <c r="BH602" s="46"/>
      <c r="BI602" s="48">
        <v>0.18</v>
      </c>
      <c r="BJ602" s="48">
        <v>88.52</v>
      </c>
      <c r="BK602" s="48">
        <v>88.52</v>
      </c>
      <c r="BL602" s="48">
        <v>101.71</v>
      </c>
      <c r="BM602" s="46"/>
      <c r="BN602" s="46"/>
      <c r="BO602" s="48">
        <v>0.27</v>
      </c>
      <c r="BP602" s="48">
        <v>0.48</v>
      </c>
      <c r="BQ602" s="46"/>
      <c r="BR602" s="48">
        <v>28.54</v>
      </c>
      <c r="BS602" s="48">
        <v>90.25</v>
      </c>
      <c r="BT602" s="46"/>
      <c r="BU602" s="48">
        <v>0</v>
      </c>
      <c r="BV602" s="39">
        <v>884</v>
      </c>
      <c r="BW602" s="39">
        <f t="shared" si="54"/>
        <v>5</v>
      </c>
      <c r="BX602" s="39">
        <f>IF(COUNTIF($C$2:C602,C602)=1,1,0)</f>
        <v>1</v>
      </c>
      <c r="BY602" s="39">
        <f t="shared" si="55"/>
        <v>0</v>
      </c>
      <c r="BZ602" s="39" t="b">
        <f t="shared" si="56"/>
        <v>0</v>
      </c>
      <c r="CA602" s="39" t="b">
        <f t="array" ref="CA602">ISNUMBER(SEARCH("Touch Screen",$AI602))</f>
        <v>0</v>
      </c>
      <c r="CB602" s="39" t="b">
        <f t="array" ref="CB602">ISNUMBER(SEARCH("Occupancy Sensor",$AI602))</f>
        <v>0</v>
      </c>
      <c r="CC602" s="39" t="b">
        <f t="array" ref="CC602">ISNUMBER(SEARCH("Full Network Connectivity",$AI602))</f>
        <v>0</v>
      </c>
      <c r="CD602" s="49">
        <f t="shared" si="57"/>
        <v>88.506659999999997</v>
      </c>
      <c r="CE602" s="50">
        <f t="shared" si="59"/>
        <v>2.1</v>
      </c>
      <c r="CF602" s="39">
        <f t="shared" si="58"/>
        <v>5</v>
      </c>
      <c r="CG602" s="49">
        <f>IF($BW602=1,($Q602*'2. Monitor Criteria'!$C$4)+('2. Monitor Criteria'!$D$4*'1. Data'!$CE602)+'2. Monitor Criteria'!$C$6,IF('1. Data'!$BW602=2,($Q602*'2. Monitor Criteria'!$C$4)+('2. Monitor Criteria'!$D$4*'1. Data'!$CE602)+'2. Monitor Criteria'!$D$6,IF('1. Data'!$BW602=5,($Q602*'2. Monitor Criteria'!$C$4)+('2. Monitor Criteria'!$D$4*'1. Data'!$CE602)+'2. Monitor Criteria'!$F$6,($Q602*'2. Monitor Criteria'!$C$4)+('2. Monitor Criteria'!$D$4*'1. Data'!$CE602)+'2. Monitor Criteria'!$E$6)))</f>
        <v>108.0164</v>
      </c>
      <c r="CH602" s="51">
        <f>CD602-('2. Monitor Criteria'!$D$4*CE602)</f>
        <v>80.127659999999992</v>
      </c>
      <c r="CI602" s="49">
        <f>IF($BY602=0,CH602,IF($BY602=1,CH602-('2. Monitor Criteria'!$B$10*'1. Data'!CG602),CH602-('2. Monitor Criteria'!$C$10*'1. Data'!CG602)))</f>
        <v>80.127659999999992</v>
      </c>
      <c r="CJ602" s="51">
        <f>IF($CA602=TRUE,CI602-(CG602*'2. Monitor Criteria'!$E$10),CI602)</f>
        <v>80.127659999999992</v>
      </c>
      <c r="CK602" s="51">
        <f>IF($BZ602=TRUE,CJ602-('1. Data'!CG602*'2. Monitor Criteria'!$D$10),CJ602)</f>
        <v>80.127659999999992</v>
      </c>
    </row>
    <row r="603" spans="1:89" s="39" customFormat="1" ht="15.75" customHeight="1" x14ac:dyDescent="0.2">
      <c r="A603" s="39">
        <v>885</v>
      </c>
      <c r="B603" s="46" t="s">
        <v>992</v>
      </c>
      <c r="C603" s="46" t="s">
        <v>1045</v>
      </c>
      <c r="D603" s="47">
        <v>42541</v>
      </c>
      <c r="E603" s="46" t="s">
        <v>74</v>
      </c>
      <c r="F603" s="46"/>
      <c r="G603" s="46" t="s">
        <v>1307</v>
      </c>
      <c r="H603" s="46" t="s">
        <v>75</v>
      </c>
      <c r="I603" s="46" t="s">
        <v>88</v>
      </c>
      <c r="J603" s="46"/>
      <c r="K603" s="46" t="s">
        <v>77</v>
      </c>
      <c r="L603" s="46"/>
      <c r="M603" s="48">
        <v>1000</v>
      </c>
      <c r="N603" s="48">
        <v>11.5</v>
      </c>
      <c r="O603" s="48">
        <v>20.5</v>
      </c>
      <c r="P603" s="48">
        <v>23.5</v>
      </c>
      <c r="Q603" s="48">
        <v>236.92</v>
      </c>
      <c r="R603" s="48">
        <v>1.78</v>
      </c>
      <c r="S603" s="48">
        <v>1080</v>
      </c>
      <c r="T603" s="48">
        <v>1920</v>
      </c>
      <c r="U603" s="48">
        <v>2.1</v>
      </c>
      <c r="V603" s="48">
        <v>8752</v>
      </c>
      <c r="W603" s="48">
        <v>60</v>
      </c>
      <c r="X603" s="48">
        <v>0.3</v>
      </c>
      <c r="Y603" s="46" t="s">
        <v>83</v>
      </c>
      <c r="Z603" s="46" t="s">
        <v>83</v>
      </c>
      <c r="AA603" s="46"/>
      <c r="AB603" s="46"/>
      <c r="AC603" s="46" t="s">
        <v>81</v>
      </c>
      <c r="AD603" s="46" t="s">
        <v>81</v>
      </c>
      <c r="AE603" s="46" t="s">
        <v>113</v>
      </c>
      <c r="AF603" s="46"/>
      <c r="AG603" s="46" t="s">
        <v>83</v>
      </c>
      <c r="AH603" s="46"/>
      <c r="AI603" s="46" t="s">
        <v>83</v>
      </c>
      <c r="AJ603" s="46" t="s">
        <v>83</v>
      </c>
      <c r="AK603" s="46" t="s">
        <v>94</v>
      </c>
      <c r="AL603" s="46"/>
      <c r="AM603" s="46" t="s">
        <v>83</v>
      </c>
      <c r="AN603" s="46" t="s">
        <v>83</v>
      </c>
      <c r="AO603" s="46" t="s">
        <v>83</v>
      </c>
      <c r="AP603" s="46" t="s">
        <v>91</v>
      </c>
      <c r="AQ603" s="46"/>
      <c r="AR603" s="46" t="s">
        <v>81</v>
      </c>
      <c r="AS603" s="46" t="s">
        <v>86</v>
      </c>
      <c r="AT603" s="46"/>
      <c r="AU603" s="48">
        <v>1</v>
      </c>
      <c r="AV603" s="46" t="s">
        <v>81</v>
      </c>
      <c r="AW603" s="46" t="s">
        <v>81</v>
      </c>
      <c r="AX603" s="48">
        <v>250</v>
      </c>
      <c r="AY603" s="48">
        <v>273.39999999999998</v>
      </c>
      <c r="AZ603" s="48">
        <v>249.8</v>
      </c>
      <c r="BA603" s="48">
        <v>200.1</v>
      </c>
      <c r="BB603" s="46"/>
      <c r="BC603" s="46"/>
      <c r="BD603" s="48">
        <v>14.71</v>
      </c>
      <c r="BE603" s="46"/>
      <c r="BF603" s="48">
        <v>0.28999999999999998</v>
      </c>
      <c r="BG603" s="48">
        <v>0.28999999999999998</v>
      </c>
      <c r="BH603" s="46"/>
      <c r="BI603" s="48">
        <v>0.17</v>
      </c>
      <c r="BJ603" s="48">
        <v>46.75</v>
      </c>
      <c r="BK603" s="48">
        <v>46.75</v>
      </c>
      <c r="BL603" s="48">
        <v>53.1</v>
      </c>
      <c r="BM603" s="46"/>
      <c r="BN603" s="46"/>
      <c r="BO603" s="48">
        <v>0.2</v>
      </c>
      <c r="BP603" s="48">
        <v>0.32</v>
      </c>
      <c r="BQ603" s="48">
        <v>0.32</v>
      </c>
      <c r="BR603" s="48">
        <v>14.84</v>
      </c>
      <c r="BS603" s="48">
        <v>47.32</v>
      </c>
      <c r="BT603" s="46"/>
      <c r="BU603" s="48">
        <v>0</v>
      </c>
      <c r="BV603" s="39">
        <v>885</v>
      </c>
      <c r="BW603" s="39">
        <f t="shared" si="54"/>
        <v>3</v>
      </c>
      <c r="BX603" s="39">
        <f>IF(COUNTIF($C$2:C603,C603)=1,1,0)</f>
        <v>1</v>
      </c>
      <c r="BY603" s="39">
        <f t="shared" si="55"/>
        <v>0</v>
      </c>
      <c r="BZ603" s="39" t="b">
        <f t="shared" si="56"/>
        <v>0</v>
      </c>
      <c r="CA603" s="39" t="b">
        <f t="array" ref="CA603">ISNUMBER(SEARCH("Touch Screen",$AI603))</f>
        <v>0</v>
      </c>
      <c r="CB603" s="39" t="b">
        <f t="array" ref="CB603">ISNUMBER(SEARCH("Occupancy Sensor",$AI603))</f>
        <v>0</v>
      </c>
      <c r="CC603" s="39" t="b">
        <f t="array" ref="CC603">ISNUMBER(SEARCH("Full Network Connectivity",$AI603))</f>
        <v>0</v>
      </c>
      <c r="CD603" s="49">
        <f t="shared" si="57"/>
        <v>46.752120000000005</v>
      </c>
      <c r="CE603" s="50">
        <f t="shared" si="59"/>
        <v>2.1</v>
      </c>
      <c r="CF603" s="39">
        <f t="shared" si="58"/>
        <v>3</v>
      </c>
      <c r="CG603" s="49">
        <f>IF($BW603=1,($Q603*'2. Monitor Criteria'!$C$4)+('2. Monitor Criteria'!$D$4*'1. Data'!$CE603)+'2. Monitor Criteria'!$C$6,IF('1. Data'!$BW603=2,($Q603*'2. Monitor Criteria'!$C$4)+('2. Monitor Criteria'!$D$4*'1. Data'!$CE603)+'2. Monitor Criteria'!$D$6,IF('1. Data'!$BW603=5,($Q603*'2. Monitor Criteria'!$C$4)+('2. Monitor Criteria'!$D$4*'1. Data'!$CE603)+'2. Monitor Criteria'!$F$6,($Q603*'2. Monitor Criteria'!$C$4)+('2. Monitor Criteria'!$D$4*'1. Data'!$CE603)+'2. Monitor Criteria'!$E$6)))</f>
        <v>46.000160000000008</v>
      </c>
      <c r="CH603" s="51">
        <f>CD603-('2. Monitor Criteria'!$D$4*CE603)</f>
        <v>38.37312</v>
      </c>
      <c r="CI603" s="49">
        <f>IF($BY603=0,CH603,IF($BY603=1,CH603-('2. Monitor Criteria'!$B$10*'1. Data'!CG603),CH603-('2. Monitor Criteria'!$C$10*'1. Data'!CG603)))</f>
        <v>38.37312</v>
      </c>
      <c r="CJ603" s="51">
        <f>IF($CA603=TRUE,CI603-(CG603*'2. Monitor Criteria'!$E$10),CI603)</f>
        <v>38.37312</v>
      </c>
      <c r="CK603" s="51">
        <f>IF($BZ603=TRUE,CJ603-('1. Data'!CG603*'2. Monitor Criteria'!$D$10),CJ603)</f>
        <v>38.37312</v>
      </c>
    </row>
    <row r="604" spans="1:89" s="39" customFormat="1" ht="15.75" customHeight="1" x14ac:dyDescent="0.2">
      <c r="A604" s="39">
        <v>886</v>
      </c>
      <c r="B604" s="46" t="s">
        <v>992</v>
      </c>
      <c r="C604" s="52" t="s">
        <v>1046</v>
      </c>
      <c r="D604" s="47">
        <v>42541</v>
      </c>
      <c r="E604" s="46" t="s">
        <v>74</v>
      </c>
      <c r="F604" s="46" t="s">
        <v>110</v>
      </c>
      <c r="G604" s="46" t="s">
        <v>1307</v>
      </c>
      <c r="H604" s="46" t="s">
        <v>75</v>
      </c>
      <c r="I604" s="46" t="s">
        <v>88</v>
      </c>
      <c r="J604" s="46"/>
      <c r="K604" s="46" t="s">
        <v>77</v>
      </c>
      <c r="L604" s="46"/>
      <c r="M604" s="48">
        <v>1000</v>
      </c>
      <c r="N604" s="48">
        <v>12.8</v>
      </c>
      <c r="O604" s="48">
        <v>20.399999999999999</v>
      </c>
      <c r="P604" s="48">
        <v>24.1</v>
      </c>
      <c r="Q604" s="48">
        <v>260.33999999999997</v>
      </c>
      <c r="R604" s="48">
        <v>1.6</v>
      </c>
      <c r="S604" s="48">
        <v>1200</v>
      </c>
      <c r="T604" s="48">
        <v>1920</v>
      </c>
      <c r="U604" s="48">
        <v>2.2999999999999998</v>
      </c>
      <c r="V604" s="48">
        <v>8850</v>
      </c>
      <c r="W604" s="48">
        <v>60</v>
      </c>
      <c r="X604" s="48">
        <v>0.3</v>
      </c>
      <c r="Y604" s="46" t="s">
        <v>83</v>
      </c>
      <c r="Z604" s="46" t="s">
        <v>83</v>
      </c>
      <c r="AA604" s="46"/>
      <c r="AB604" s="46"/>
      <c r="AC604" s="46" t="s">
        <v>81</v>
      </c>
      <c r="AD604" s="46" t="s">
        <v>81</v>
      </c>
      <c r="AE604" s="46" t="s">
        <v>791</v>
      </c>
      <c r="AF604" s="46"/>
      <c r="AG604" s="46" t="s">
        <v>83</v>
      </c>
      <c r="AH604" s="46"/>
      <c r="AI604" s="46" t="s">
        <v>83</v>
      </c>
      <c r="AJ604" s="46" t="s">
        <v>83</v>
      </c>
      <c r="AK604" s="46" t="s">
        <v>792</v>
      </c>
      <c r="AL604" s="46"/>
      <c r="AM604" s="46" t="s">
        <v>83</v>
      </c>
      <c r="AN604" s="46" t="s">
        <v>83</v>
      </c>
      <c r="AO604" s="46" t="s">
        <v>83</v>
      </c>
      <c r="AP604" s="46" t="s">
        <v>91</v>
      </c>
      <c r="AQ604" s="46"/>
      <c r="AR604" s="46" t="s">
        <v>81</v>
      </c>
      <c r="AS604" s="46" t="s">
        <v>86</v>
      </c>
      <c r="AT604" s="46"/>
      <c r="AU604" s="48">
        <v>1</v>
      </c>
      <c r="AV604" s="46" t="s">
        <v>81</v>
      </c>
      <c r="AW604" s="46" t="s">
        <v>81</v>
      </c>
      <c r="AX604" s="48">
        <v>250</v>
      </c>
      <c r="AY604" s="48">
        <v>259.8</v>
      </c>
      <c r="AZ604" s="48">
        <v>201.9</v>
      </c>
      <c r="BA604" s="48">
        <v>200.1</v>
      </c>
      <c r="BB604" s="46"/>
      <c r="BC604" s="46"/>
      <c r="BD604" s="48">
        <v>16.41</v>
      </c>
      <c r="BE604" s="46"/>
      <c r="BF604" s="48">
        <v>0.33</v>
      </c>
      <c r="BG604" s="48">
        <v>0.33</v>
      </c>
      <c r="BH604" s="46"/>
      <c r="BI604" s="48">
        <v>0.15</v>
      </c>
      <c r="BJ604" s="48">
        <v>52.19</v>
      </c>
      <c r="BK604" s="48">
        <v>52.19</v>
      </c>
      <c r="BL604" s="48">
        <v>59.2</v>
      </c>
      <c r="BM604" s="46"/>
      <c r="BN604" s="46"/>
      <c r="BO604" s="48">
        <v>0.17</v>
      </c>
      <c r="BP604" s="48">
        <v>0.36</v>
      </c>
      <c r="BQ604" s="48">
        <v>0.36</v>
      </c>
      <c r="BR604" s="48">
        <v>16.29</v>
      </c>
      <c r="BS604" s="48">
        <v>51.99</v>
      </c>
      <c r="BT604" s="46"/>
      <c r="BU604" s="48">
        <v>0</v>
      </c>
      <c r="BV604" s="39">
        <v>886</v>
      </c>
      <c r="BW604" s="39">
        <f t="shared" si="54"/>
        <v>3</v>
      </c>
      <c r="BX604" s="39">
        <f>IF(COUNTIF($C$2:C604,C604)=1,1,0)</f>
        <v>1</v>
      </c>
      <c r="BY604" s="39">
        <f t="shared" si="55"/>
        <v>0</v>
      </c>
      <c r="BZ604" s="39" t="b">
        <f t="shared" si="56"/>
        <v>0</v>
      </c>
      <c r="CA604" s="39" t="b">
        <f t="array" ref="CA604">ISNUMBER(SEARCH("Touch Screen",$AI604))</f>
        <v>0</v>
      </c>
      <c r="CB604" s="39" t="b">
        <f t="array" ref="CB604">ISNUMBER(SEARCH("Occupancy Sensor",$AI604))</f>
        <v>0</v>
      </c>
      <c r="CC604" s="39" t="b">
        <f t="array" ref="CC604">ISNUMBER(SEARCH("Full Network Connectivity",$AI604))</f>
        <v>0</v>
      </c>
      <c r="CD604" s="49">
        <f t="shared" si="57"/>
        <v>52.192079999999997</v>
      </c>
      <c r="CE604" s="50">
        <f t="shared" si="59"/>
        <v>2.2999999999999998</v>
      </c>
      <c r="CF604" s="39">
        <f t="shared" si="58"/>
        <v>3</v>
      </c>
      <c r="CG604" s="49">
        <f>IF($BW604=1,($Q604*'2. Monitor Criteria'!$C$4)+('2. Monitor Criteria'!$D$4*'1. Data'!$CE604)+'2. Monitor Criteria'!$C$6,IF('1. Data'!$BW604=2,($Q604*'2. Monitor Criteria'!$C$4)+('2. Monitor Criteria'!$D$4*'1. Data'!$CE604)+'2. Monitor Criteria'!$D$6,IF('1. Data'!$BW604=5,($Q604*'2. Monitor Criteria'!$C$4)+('2. Monitor Criteria'!$D$4*'1. Data'!$CE604)+'2. Monitor Criteria'!$F$6,($Q604*'2. Monitor Criteria'!$C$4)+('2. Monitor Criteria'!$D$4*'1. Data'!$CE604)+'2. Monitor Criteria'!$E$6)))</f>
        <v>49.678820000000002</v>
      </c>
      <c r="CH604" s="51">
        <f>CD604-('2. Monitor Criteria'!$D$4*CE604)</f>
        <v>43.015079999999998</v>
      </c>
      <c r="CI604" s="49">
        <f>IF($BY604=0,CH604,IF($BY604=1,CH604-('2. Monitor Criteria'!$B$10*'1. Data'!CG604),CH604-('2. Monitor Criteria'!$C$10*'1. Data'!CG604)))</f>
        <v>43.015079999999998</v>
      </c>
      <c r="CJ604" s="51">
        <f>IF($CA604=TRUE,CI604-(CG604*'2. Monitor Criteria'!$E$10),CI604)</f>
        <v>43.015079999999998</v>
      </c>
      <c r="CK604" s="51">
        <f>IF($BZ604=TRUE,CJ604-('1. Data'!CG604*'2. Monitor Criteria'!$D$10),CJ604)</f>
        <v>43.015079999999998</v>
      </c>
    </row>
    <row r="605" spans="1:89" s="39" customFormat="1" ht="15.75" customHeight="1" x14ac:dyDescent="0.2">
      <c r="A605" s="39">
        <v>887</v>
      </c>
      <c r="B605" s="46" t="s">
        <v>992</v>
      </c>
      <c r="C605" s="46" t="s">
        <v>1047</v>
      </c>
      <c r="D605" s="47">
        <v>42541</v>
      </c>
      <c r="E605" s="46" t="s">
        <v>74</v>
      </c>
      <c r="F605" s="46" t="s">
        <v>110</v>
      </c>
      <c r="G605" s="46" t="s">
        <v>1307</v>
      </c>
      <c r="H605" s="46" t="s">
        <v>75</v>
      </c>
      <c r="I605" s="46" t="s">
        <v>88</v>
      </c>
      <c r="J605" s="46"/>
      <c r="K605" s="46" t="s">
        <v>77</v>
      </c>
      <c r="L605" s="46"/>
      <c r="M605" s="48">
        <v>1000</v>
      </c>
      <c r="N605" s="48">
        <v>10.6</v>
      </c>
      <c r="O605" s="48">
        <v>18.8</v>
      </c>
      <c r="P605" s="48">
        <v>21.5</v>
      </c>
      <c r="Q605" s="48">
        <v>198.08</v>
      </c>
      <c r="R605" s="48">
        <v>1.78</v>
      </c>
      <c r="S605" s="48">
        <v>1080</v>
      </c>
      <c r="T605" s="48">
        <v>1920</v>
      </c>
      <c r="U605" s="48">
        <v>2.1</v>
      </c>
      <c r="V605" s="48">
        <v>10469</v>
      </c>
      <c r="W605" s="48">
        <v>60</v>
      </c>
      <c r="X605" s="48">
        <v>0.3</v>
      </c>
      <c r="Y605" s="46" t="s">
        <v>83</v>
      </c>
      <c r="Z605" s="46" t="s">
        <v>83</v>
      </c>
      <c r="AA605" s="46"/>
      <c r="AB605" s="46"/>
      <c r="AC605" s="46" t="s">
        <v>81</v>
      </c>
      <c r="AD605" s="46" t="s">
        <v>81</v>
      </c>
      <c r="AE605" s="46" t="s">
        <v>1048</v>
      </c>
      <c r="AF605" s="46"/>
      <c r="AG605" s="46" t="s">
        <v>83</v>
      </c>
      <c r="AH605" s="46"/>
      <c r="AI605" s="46" t="s">
        <v>83</v>
      </c>
      <c r="AJ605" s="46" t="s">
        <v>83</v>
      </c>
      <c r="AK605" s="46" t="s">
        <v>792</v>
      </c>
      <c r="AL605" s="46"/>
      <c r="AM605" s="46" t="s">
        <v>83</v>
      </c>
      <c r="AN605" s="46" t="s">
        <v>83</v>
      </c>
      <c r="AO605" s="46" t="s">
        <v>83</v>
      </c>
      <c r="AP605" s="46" t="s">
        <v>91</v>
      </c>
      <c r="AQ605" s="46"/>
      <c r="AR605" s="46" t="s">
        <v>81</v>
      </c>
      <c r="AS605" s="46" t="s">
        <v>86</v>
      </c>
      <c r="AT605" s="46"/>
      <c r="AU605" s="48">
        <v>1</v>
      </c>
      <c r="AV605" s="46" t="s">
        <v>81</v>
      </c>
      <c r="AW605" s="46" t="s">
        <v>81</v>
      </c>
      <c r="AX605" s="48">
        <v>250</v>
      </c>
      <c r="AY605" s="48">
        <v>243.3</v>
      </c>
      <c r="AZ605" s="48">
        <v>214.1</v>
      </c>
      <c r="BA605" s="48">
        <v>200.1</v>
      </c>
      <c r="BB605" s="46"/>
      <c r="BC605" s="46"/>
      <c r="BD605" s="48">
        <v>16.12</v>
      </c>
      <c r="BE605" s="46"/>
      <c r="BF605" s="48">
        <v>0.24</v>
      </c>
      <c r="BG605" s="48">
        <v>0.24</v>
      </c>
      <c r="BH605" s="46"/>
      <c r="BI605" s="48">
        <v>0.16</v>
      </c>
      <c r="BJ605" s="48">
        <v>50.79</v>
      </c>
      <c r="BK605" s="48">
        <v>50.79</v>
      </c>
      <c r="BL605" s="48">
        <v>50.6</v>
      </c>
      <c r="BM605" s="46"/>
      <c r="BN605" s="46"/>
      <c r="BO605" s="48">
        <v>0.18</v>
      </c>
      <c r="BP605" s="48">
        <v>0.26</v>
      </c>
      <c r="BQ605" s="48">
        <v>0.26</v>
      </c>
      <c r="BR605" s="48">
        <v>15.94</v>
      </c>
      <c r="BS605" s="48">
        <v>50.35</v>
      </c>
      <c r="BT605" s="46"/>
      <c r="BU605" s="48">
        <v>0</v>
      </c>
      <c r="BV605" s="39">
        <v>887</v>
      </c>
      <c r="BW605" s="39">
        <f t="shared" si="54"/>
        <v>2</v>
      </c>
      <c r="BX605" s="39">
        <f>IF(COUNTIF($C$2:C605,C605)=1,1,0)</f>
        <v>1</v>
      </c>
      <c r="BY605" s="39">
        <f t="shared" si="55"/>
        <v>0</v>
      </c>
      <c r="BZ605" s="39" t="b">
        <f t="shared" si="56"/>
        <v>0</v>
      </c>
      <c r="CA605" s="39" t="b">
        <f t="array" ref="CA605">ISNUMBER(SEARCH("Touch Screen",$AI605))</f>
        <v>0</v>
      </c>
      <c r="CB605" s="39" t="b">
        <f t="array" ref="CB605">ISNUMBER(SEARCH("Occupancy Sensor",$AI605))</f>
        <v>0</v>
      </c>
      <c r="CC605" s="39" t="b">
        <f t="array" ref="CC605">ISNUMBER(SEARCH("Full Network Connectivity",$AI605))</f>
        <v>0</v>
      </c>
      <c r="CD605" s="49">
        <f t="shared" si="57"/>
        <v>50.790480000000002</v>
      </c>
      <c r="CE605" s="50">
        <f t="shared" si="59"/>
        <v>2.1</v>
      </c>
      <c r="CF605" s="39">
        <f t="shared" si="58"/>
        <v>2</v>
      </c>
      <c r="CG605" s="49">
        <f>IF($BW605=1,($Q605*'2. Monitor Criteria'!$C$4)+('2. Monitor Criteria'!$D$4*'1. Data'!$CE605)+'2. Monitor Criteria'!$C$6,IF('1. Data'!$BW605=2,($Q605*'2. Monitor Criteria'!$C$4)+('2. Monitor Criteria'!$D$4*'1. Data'!$CE605)+'2. Monitor Criteria'!$D$6,IF('1. Data'!$BW605=5,($Q605*'2. Monitor Criteria'!$C$4)+('2. Monitor Criteria'!$D$4*'1. Data'!$CE605)+'2. Monitor Criteria'!$F$6,($Q605*'2. Monitor Criteria'!$C$4)+('2. Monitor Criteria'!$D$4*'1. Data'!$CE605)+'2. Monitor Criteria'!$E$6)))</f>
        <v>42.752839999999999</v>
      </c>
      <c r="CH605" s="51">
        <f>CD605-('2. Monitor Criteria'!$D$4*CE605)</f>
        <v>42.411479999999997</v>
      </c>
      <c r="CI605" s="49">
        <f>IF($BY605=0,CH605,IF($BY605=1,CH605-('2. Monitor Criteria'!$B$10*'1. Data'!CG605),CH605-('2. Monitor Criteria'!$C$10*'1. Data'!CG605)))</f>
        <v>42.411479999999997</v>
      </c>
      <c r="CJ605" s="51">
        <f>IF($CA605=TRUE,CI605-(CG605*'2. Monitor Criteria'!$E$10),CI605)</f>
        <v>42.411479999999997</v>
      </c>
      <c r="CK605" s="51">
        <f>IF($BZ605=TRUE,CJ605-('1. Data'!CG605*'2. Monitor Criteria'!$D$10),CJ605)</f>
        <v>42.411479999999997</v>
      </c>
    </row>
    <row r="606" spans="1:89" s="39" customFormat="1" ht="15.75" customHeight="1" x14ac:dyDescent="0.2">
      <c r="A606" s="39">
        <v>888</v>
      </c>
      <c r="B606" s="46" t="s">
        <v>992</v>
      </c>
      <c r="C606" s="52" t="s">
        <v>1049</v>
      </c>
      <c r="D606" s="47">
        <v>42541</v>
      </c>
      <c r="E606" s="46" t="s">
        <v>74</v>
      </c>
      <c r="F606" s="46" t="s">
        <v>110</v>
      </c>
      <c r="G606" s="46" t="s">
        <v>1307</v>
      </c>
      <c r="H606" s="46" t="s">
        <v>75</v>
      </c>
      <c r="I606" s="46" t="s">
        <v>88</v>
      </c>
      <c r="J606" s="46"/>
      <c r="K606" s="46" t="s">
        <v>77</v>
      </c>
      <c r="L606" s="46"/>
      <c r="M606" s="48">
        <v>1000</v>
      </c>
      <c r="N606" s="48">
        <v>11.5</v>
      </c>
      <c r="O606" s="48">
        <v>20.5</v>
      </c>
      <c r="P606" s="48">
        <v>23.5</v>
      </c>
      <c r="Q606" s="48">
        <v>236.92</v>
      </c>
      <c r="R606" s="48">
        <v>1.78</v>
      </c>
      <c r="S606" s="48">
        <v>1080</v>
      </c>
      <c r="T606" s="48">
        <v>1920</v>
      </c>
      <c r="U606" s="48">
        <v>2.1</v>
      </c>
      <c r="V606" s="48">
        <v>8752</v>
      </c>
      <c r="W606" s="48">
        <v>60</v>
      </c>
      <c r="X606" s="48">
        <v>0.3</v>
      </c>
      <c r="Y606" s="46" t="s">
        <v>83</v>
      </c>
      <c r="Z606" s="46" t="s">
        <v>83</v>
      </c>
      <c r="AA606" s="46"/>
      <c r="AB606" s="46"/>
      <c r="AC606" s="46" t="s">
        <v>81</v>
      </c>
      <c r="AD606" s="46" t="s">
        <v>81</v>
      </c>
      <c r="AE606" s="46" t="s">
        <v>113</v>
      </c>
      <c r="AF606" s="46"/>
      <c r="AG606" s="46" t="s">
        <v>83</v>
      </c>
      <c r="AH606" s="46"/>
      <c r="AI606" s="46" t="s">
        <v>83</v>
      </c>
      <c r="AJ606" s="46" t="s">
        <v>83</v>
      </c>
      <c r="AK606" s="46" t="s">
        <v>94</v>
      </c>
      <c r="AL606" s="46"/>
      <c r="AM606" s="46" t="s">
        <v>83</v>
      </c>
      <c r="AN606" s="46" t="s">
        <v>83</v>
      </c>
      <c r="AO606" s="46" t="s">
        <v>83</v>
      </c>
      <c r="AP606" s="46" t="s">
        <v>91</v>
      </c>
      <c r="AQ606" s="46"/>
      <c r="AR606" s="46" t="s">
        <v>81</v>
      </c>
      <c r="AS606" s="46" t="s">
        <v>86</v>
      </c>
      <c r="AT606" s="46"/>
      <c r="AU606" s="48">
        <v>1</v>
      </c>
      <c r="AV606" s="46" t="s">
        <v>81</v>
      </c>
      <c r="AW606" s="46" t="s">
        <v>81</v>
      </c>
      <c r="AX606" s="48">
        <v>250</v>
      </c>
      <c r="AY606" s="48">
        <v>265.2</v>
      </c>
      <c r="AZ606" s="48">
        <v>239.9</v>
      </c>
      <c r="BA606" s="48">
        <v>200.1</v>
      </c>
      <c r="BB606" s="46"/>
      <c r="BC606" s="46"/>
      <c r="BD606" s="48">
        <v>12.71</v>
      </c>
      <c r="BE606" s="46"/>
      <c r="BF606" s="48">
        <v>0.25</v>
      </c>
      <c r="BG606" s="48">
        <v>0.25</v>
      </c>
      <c r="BH606" s="46"/>
      <c r="BI606" s="48">
        <v>0.12</v>
      </c>
      <c r="BJ606" s="48">
        <v>40.39</v>
      </c>
      <c r="BK606" s="48">
        <v>40.39</v>
      </c>
      <c r="BL606" s="48">
        <v>53.1</v>
      </c>
      <c r="BM606" s="46"/>
      <c r="BN606" s="46"/>
      <c r="BO606" s="48">
        <v>0.14000000000000001</v>
      </c>
      <c r="BP606" s="48">
        <v>0.27</v>
      </c>
      <c r="BQ606" s="48">
        <v>0.27</v>
      </c>
      <c r="BR606" s="48">
        <v>12.59</v>
      </c>
      <c r="BS606" s="48">
        <v>40.14</v>
      </c>
      <c r="BT606" s="46"/>
      <c r="BU606" s="48">
        <v>0</v>
      </c>
      <c r="BV606" s="39">
        <v>888</v>
      </c>
      <c r="BW606" s="39">
        <f t="shared" si="54"/>
        <v>3</v>
      </c>
      <c r="BX606" s="39">
        <f>IF(COUNTIF($C$2:C606,C606)=1,1,0)</f>
        <v>1</v>
      </c>
      <c r="BY606" s="39">
        <f t="shared" si="55"/>
        <v>0</v>
      </c>
      <c r="BZ606" s="39" t="b">
        <f t="shared" si="56"/>
        <v>0</v>
      </c>
      <c r="CA606" s="39" t="b">
        <f t="array" ref="CA606">ISNUMBER(SEARCH("Touch Screen",$AI606))</f>
        <v>0</v>
      </c>
      <c r="CB606" s="39" t="b">
        <f t="array" ref="CB606">ISNUMBER(SEARCH("Occupancy Sensor",$AI606))</f>
        <v>0</v>
      </c>
      <c r="CC606" s="39" t="b">
        <f t="array" ref="CC606">ISNUMBER(SEARCH("Full Network Connectivity",$AI606))</f>
        <v>0</v>
      </c>
      <c r="CD606" s="49">
        <f t="shared" si="57"/>
        <v>40.392359999999996</v>
      </c>
      <c r="CE606" s="50">
        <f t="shared" si="59"/>
        <v>2.1</v>
      </c>
      <c r="CF606" s="39">
        <f t="shared" si="58"/>
        <v>3</v>
      </c>
      <c r="CG606" s="49">
        <f>IF($BW606=1,($Q606*'2. Monitor Criteria'!$C$4)+('2. Monitor Criteria'!$D$4*'1. Data'!$CE606)+'2. Monitor Criteria'!$C$6,IF('1. Data'!$BW606=2,($Q606*'2. Monitor Criteria'!$C$4)+('2. Monitor Criteria'!$D$4*'1. Data'!$CE606)+'2. Monitor Criteria'!$D$6,IF('1. Data'!$BW606=5,($Q606*'2. Monitor Criteria'!$C$4)+('2. Monitor Criteria'!$D$4*'1. Data'!$CE606)+'2. Monitor Criteria'!$F$6,($Q606*'2. Monitor Criteria'!$C$4)+('2. Monitor Criteria'!$D$4*'1. Data'!$CE606)+'2. Monitor Criteria'!$E$6)))</f>
        <v>46.000160000000008</v>
      </c>
      <c r="CH606" s="51">
        <f>CD606-('2. Monitor Criteria'!$D$4*CE606)</f>
        <v>32.013359999999992</v>
      </c>
      <c r="CI606" s="49">
        <f>IF($BY606=0,CH606,IF($BY606=1,CH606-('2. Monitor Criteria'!$B$10*'1. Data'!CG606),CH606-('2. Monitor Criteria'!$C$10*'1. Data'!CG606)))</f>
        <v>32.013359999999992</v>
      </c>
      <c r="CJ606" s="51">
        <f>IF($CA606=TRUE,CI606-(CG606*'2. Monitor Criteria'!$E$10),CI606)</f>
        <v>32.013359999999992</v>
      </c>
      <c r="CK606" s="51">
        <f>IF($BZ606=TRUE,CJ606-('1. Data'!CG606*'2. Monitor Criteria'!$D$10),CJ606)</f>
        <v>32.013359999999992</v>
      </c>
    </row>
    <row r="607" spans="1:89" s="39" customFormat="1" ht="15.75" customHeight="1" x14ac:dyDescent="0.2">
      <c r="A607" s="39">
        <v>889</v>
      </c>
      <c r="B607" s="46" t="s">
        <v>992</v>
      </c>
      <c r="C607" s="46" t="s">
        <v>1270</v>
      </c>
      <c r="D607" s="47">
        <v>42979</v>
      </c>
      <c r="E607" s="46" t="s">
        <v>323</v>
      </c>
      <c r="F607" s="46"/>
      <c r="G607" s="46" t="s">
        <v>1307</v>
      </c>
      <c r="H607" s="46" t="s">
        <v>75</v>
      </c>
      <c r="I607" s="46" t="s">
        <v>76</v>
      </c>
      <c r="J607" s="46"/>
      <c r="K607" s="46" t="s">
        <v>77</v>
      </c>
      <c r="L607" s="46"/>
      <c r="M607" s="48">
        <v>1000</v>
      </c>
      <c r="N607" s="48">
        <v>13.2</v>
      </c>
      <c r="O607" s="48">
        <v>23.5</v>
      </c>
      <c r="P607" s="48">
        <v>27</v>
      </c>
      <c r="Q607" s="48">
        <v>311.67</v>
      </c>
      <c r="R607" s="48">
        <v>1.78</v>
      </c>
      <c r="S607" s="48">
        <v>1080</v>
      </c>
      <c r="T607" s="48">
        <v>1920</v>
      </c>
      <c r="U607" s="48">
        <v>2.1</v>
      </c>
      <c r="V607" s="48">
        <v>6653</v>
      </c>
      <c r="W607" s="48">
        <v>60</v>
      </c>
      <c r="X607" s="48">
        <v>29</v>
      </c>
      <c r="Y607" s="46" t="s">
        <v>78</v>
      </c>
      <c r="Z607" s="46" t="s">
        <v>83</v>
      </c>
      <c r="AA607" s="46"/>
      <c r="AB607" s="46"/>
      <c r="AC607" s="46" t="s">
        <v>81</v>
      </c>
      <c r="AD607" s="46" t="s">
        <v>81</v>
      </c>
      <c r="AE607" s="46" t="s">
        <v>727</v>
      </c>
      <c r="AF607" s="46" t="s">
        <v>1450</v>
      </c>
      <c r="AG607" s="46" t="s">
        <v>99</v>
      </c>
      <c r="AH607" s="46"/>
      <c r="AI607" s="46" t="s">
        <v>99</v>
      </c>
      <c r="AJ607" s="46" t="s">
        <v>83</v>
      </c>
      <c r="AK607" s="46" t="s">
        <v>90</v>
      </c>
      <c r="AL607" s="46" t="s">
        <v>1450</v>
      </c>
      <c r="AM607" s="46" t="s">
        <v>83</v>
      </c>
      <c r="AN607" s="46" t="s">
        <v>83</v>
      </c>
      <c r="AO607" s="46" t="s">
        <v>83</v>
      </c>
      <c r="AP607" s="46" t="s">
        <v>91</v>
      </c>
      <c r="AQ607" s="46"/>
      <c r="AR607" s="46" t="s">
        <v>81</v>
      </c>
      <c r="AS607" s="46" t="s">
        <v>86</v>
      </c>
      <c r="AT607" s="46"/>
      <c r="AU607" s="48">
        <v>1</v>
      </c>
      <c r="AV607" s="46" t="s">
        <v>81</v>
      </c>
      <c r="AW607" s="46" t="s">
        <v>81</v>
      </c>
      <c r="AX607" s="48">
        <v>200</v>
      </c>
      <c r="AY607" s="48">
        <v>412.8</v>
      </c>
      <c r="AZ607" s="48">
        <v>191.8</v>
      </c>
      <c r="BA607" s="48">
        <v>203.2</v>
      </c>
      <c r="BB607" s="46"/>
      <c r="BC607" s="46"/>
      <c r="BD607" s="48">
        <v>15.8</v>
      </c>
      <c r="BE607" s="46"/>
      <c r="BF607" s="48">
        <v>0.23</v>
      </c>
      <c r="BG607" s="46"/>
      <c r="BH607" s="46"/>
      <c r="BI607" s="48">
        <v>0.17</v>
      </c>
      <c r="BJ607" s="48">
        <v>49.73</v>
      </c>
      <c r="BK607" s="48">
        <v>49.73</v>
      </c>
      <c r="BL607" s="48">
        <v>64</v>
      </c>
      <c r="BM607" s="46"/>
      <c r="BN607" s="46"/>
      <c r="BO607" s="48">
        <v>0.2</v>
      </c>
      <c r="BP607" s="48">
        <v>0.26</v>
      </c>
      <c r="BQ607" s="46"/>
      <c r="BR607" s="48">
        <v>16.02</v>
      </c>
      <c r="BS607" s="48">
        <v>50.59</v>
      </c>
      <c r="BT607" s="46"/>
      <c r="BU607" s="48">
        <v>0</v>
      </c>
      <c r="BV607" s="39">
        <v>889</v>
      </c>
      <c r="BW607" s="39">
        <f t="shared" si="54"/>
        <v>4</v>
      </c>
      <c r="BX607" s="39">
        <f>IF(COUNTIF($C$2:C607,C607)=1,1,0)</f>
        <v>1</v>
      </c>
      <c r="BY607" s="39">
        <f t="shared" si="55"/>
        <v>0</v>
      </c>
      <c r="BZ607" s="39" t="b">
        <f t="shared" si="56"/>
        <v>0</v>
      </c>
      <c r="CA607" s="39" t="b">
        <f t="array" ref="CA607">ISNUMBER(SEARCH("Touch Screen",$AI607))</f>
        <v>0</v>
      </c>
      <c r="CB607" s="39" t="b">
        <f t="array" ref="CB607">ISNUMBER(SEARCH("Occupancy Sensor",$AI607))</f>
        <v>0</v>
      </c>
      <c r="CC607" s="39" t="b">
        <f t="array" ref="CC607">ISNUMBER(SEARCH("Full Network Connectivity",$AI607))</f>
        <v>0</v>
      </c>
      <c r="CD607" s="49">
        <f t="shared" si="57"/>
        <v>49.752420000000001</v>
      </c>
      <c r="CE607" s="50">
        <f t="shared" si="59"/>
        <v>2.1</v>
      </c>
      <c r="CF607" s="39">
        <f t="shared" si="58"/>
        <v>4</v>
      </c>
      <c r="CG607" s="49">
        <f>IF($BW607=1,($Q607*'2. Monitor Criteria'!$C$4)+('2. Monitor Criteria'!$D$4*'1. Data'!$CE607)+'2. Monitor Criteria'!$C$6,IF('1. Data'!$BW607=2,($Q607*'2. Monitor Criteria'!$C$4)+('2. Monitor Criteria'!$D$4*'1. Data'!$CE607)+'2. Monitor Criteria'!$D$6,IF('1. Data'!$BW607=5,($Q607*'2. Monitor Criteria'!$C$4)+('2. Monitor Criteria'!$D$4*'1. Data'!$CE607)+'2. Monitor Criteria'!$F$6,($Q607*'2. Monitor Criteria'!$C$4)+('2. Monitor Criteria'!$D$4*'1. Data'!$CE607)+'2. Monitor Criteria'!$E$6)))</f>
        <v>55.194410000000005</v>
      </c>
      <c r="CH607" s="51">
        <f>CD607-('2. Monitor Criteria'!$D$4*CE607)</f>
        <v>41.373419999999996</v>
      </c>
      <c r="CI607" s="49">
        <f>IF($BY607=0,CH607,IF($BY607=1,CH607-('2. Monitor Criteria'!$B$10*'1. Data'!CG607),CH607-('2. Monitor Criteria'!$C$10*'1. Data'!CG607)))</f>
        <v>41.373419999999996</v>
      </c>
      <c r="CJ607" s="51">
        <f>IF($CA607=TRUE,CI607-(CG607*'2. Monitor Criteria'!$E$10),CI607)</f>
        <v>41.373419999999996</v>
      </c>
      <c r="CK607" s="51">
        <f>IF($BZ607=TRUE,CJ607-('1. Data'!CG607*'2. Monitor Criteria'!$D$10),CJ607)</f>
        <v>41.373419999999996</v>
      </c>
    </row>
    <row r="608" spans="1:89" s="39" customFormat="1" ht="15.75" customHeight="1" x14ac:dyDescent="0.2">
      <c r="A608" s="39">
        <v>890</v>
      </c>
      <c r="B608" s="46" t="s">
        <v>992</v>
      </c>
      <c r="C608" s="46" t="s">
        <v>1050</v>
      </c>
      <c r="D608" s="47">
        <v>42541</v>
      </c>
      <c r="E608" s="46" t="s">
        <v>74</v>
      </c>
      <c r="F608" s="46" t="s">
        <v>110</v>
      </c>
      <c r="G608" s="46" t="s">
        <v>1307</v>
      </c>
      <c r="H608" s="46" t="s">
        <v>75</v>
      </c>
      <c r="I608" s="46" t="s">
        <v>88</v>
      </c>
      <c r="J608" s="46"/>
      <c r="K608" s="46" t="s">
        <v>77</v>
      </c>
      <c r="L608" s="46"/>
      <c r="M608" s="48">
        <v>1000</v>
      </c>
      <c r="N608" s="48">
        <v>13.2</v>
      </c>
      <c r="O608" s="48">
        <v>23.5</v>
      </c>
      <c r="P608" s="48">
        <v>27</v>
      </c>
      <c r="Q608" s="48">
        <v>311.37</v>
      </c>
      <c r="R608" s="48">
        <v>1.78</v>
      </c>
      <c r="S608" s="48">
        <v>1080</v>
      </c>
      <c r="T608" s="48">
        <v>1920</v>
      </c>
      <c r="U608" s="48">
        <v>2.1</v>
      </c>
      <c r="V608" s="48">
        <v>6660</v>
      </c>
      <c r="W608" s="48">
        <v>60</v>
      </c>
      <c r="X608" s="48">
        <v>0.4</v>
      </c>
      <c r="Y608" s="46" t="s">
        <v>83</v>
      </c>
      <c r="Z608" s="46" t="s">
        <v>83</v>
      </c>
      <c r="AA608" s="46"/>
      <c r="AB608" s="46"/>
      <c r="AC608" s="46" t="s">
        <v>81</v>
      </c>
      <c r="AD608" s="46" t="s">
        <v>81</v>
      </c>
      <c r="AE608" s="46" t="s">
        <v>791</v>
      </c>
      <c r="AF608" s="46"/>
      <c r="AG608" s="46" t="s">
        <v>83</v>
      </c>
      <c r="AH608" s="46"/>
      <c r="AI608" s="46" t="s">
        <v>83</v>
      </c>
      <c r="AJ608" s="46" t="s">
        <v>83</v>
      </c>
      <c r="AK608" s="46" t="s">
        <v>792</v>
      </c>
      <c r="AL608" s="46"/>
      <c r="AM608" s="46" t="s">
        <v>83</v>
      </c>
      <c r="AN608" s="46" t="s">
        <v>83</v>
      </c>
      <c r="AO608" s="46" t="s">
        <v>83</v>
      </c>
      <c r="AP608" s="46" t="s">
        <v>91</v>
      </c>
      <c r="AQ608" s="46"/>
      <c r="AR608" s="46" t="s">
        <v>81</v>
      </c>
      <c r="AS608" s="46" t="s">
        <v>86</v>
      </c>
      <c r="AT608" s="46"/>
      <c r="AU608" s="48">
        <v>1</v>
      </c>
      <c r="AV608" s="46" t="s">
        <v>81</v>
      </c>
      <c r="AW608" s="46" t="s">
        <v>81</v>
      </c>
      <c r="AX608" s="48">
        <v>250</v>
      </c>
      <c r="AY608" s="48">
        <v>288</v>
      </c>
      <c r="AZ608" s="48">
        <v>220.4</v>
      </c>
      <c r="BA608" s="48">
        <v>200.1</v>
      </c>
      <c r="BB608" s="46"/>
      <c r="BC608" s="46"/>
      <c r="BD608" s="48">
        <v>17.149999999999999</v>
      </c>
      <c r="BE608" s="46"/>
      <c r="BF608" s="48">
        <v>0.21</v>
      </c>
      <c r="BG608" s="48">
        <v>0.21</v>
      </c>
      <c r="BH608" s="46"/>
      <c r="BI608" s="48">
        <v>0.16</v>
      </c>
      <c r="BJ608" s="48">
        <v>53.78</v>
      </c>
      <c r="BK608" s="48">
        <v>53.78</v>
      </c>
      <c r="BL608" s="48">
        <v>64</v>
      </c>
      <c r="BM608" s="46"/>
      <c r="BN608" s="46"/>
      <c r="BO608" s="48">
        <v>0.17</v>
      </c>
      <c r="BP608" s="48">
        <v>0.22</v>
      </c>
      <c r="BQ608" s="48">
        <v>0.22</v>
      </c>
      <c r="BR608" s="48">
        <v>17.18</v>
      </c>
      <c r="BS608" s="48">
        <v>53.93</v>
      </c>
      <c r="BT608" s="46"/>
      <c r="BU608" s="48">
        <v>0</v>
      </c>
      <c r="BV608" s="39">
        <v>890</v>
      </c>
      <c r="BW608" s="39">
        <f t="shared" si="54"/>
        <v>4</v>
      </c>
      <c r="BX608" s="39">
        <f>IF(COUNTIF($C$2:C608,C608)=1,1,0)</f>
        <v>1</v>
      </c>
      <c r="BY608" s="39">
        <f t="shared" si="55"/>
        <v>0</v>
      </c>
      <c r="BZ608" s="39" t="b">
        <f t="shared" si="56"/>
        <v>0</v>
      </c>
      <c r="CA608" s="39" t="b">
        <f t="array" ref="CA608">ISNUMBER(SEARCH("Touch Screen",$AI608))</f>
        <v>0</v>
      </c>
      <c r="CB608" s="39" t="b">
        <f t="array" ref="CB608">ISNUMBER(SEARCH("Occupancy Sensor",$AI608))</f>
        <v>0</v>
      </c>
      <c r="CC608" s="39" t="b">
        <f t="array" ref="CC608">ISNUMBER(SEARCH("Full Network Connectivity",$AI608))</f>
        <v>0</v>
      </c>
      <c r="CD608" s="49">
        <f t="shared" si="57"/>
        <v>53.777639999999991</v>
      </c>
      <c r="CE608" s="50">
        <f t="shared" si="59"/>
        <v>2.1</v>
      </c>
      <c r="CF608" s="39">
        <f t="shared" si="58"/>
        <v>4</v>
      </c>
      <c r="CG608" s="49">
        <f>IF($BW608=1,($Q608*'2. Monitor Criteria'!$C$4)+('2. Monitor Criteria'!$D$4*'1. Data'!$CE608)+'2. Monitor Criteria'!$C$6,IF('1. Data'!$BW608=2,($Q608*'2. Monitor Criteria'!$C$4)+('2. Monitor Criteria'!$D$4*'1. Data'!$CE608)+'2. Monitor Criteria'!$D$6,IF('1. Data'!$BW608=5,($Q608*'2. Monitor Criteria'!$C$4)+('2. Monitor Criteria'!$D$4*'1. Data'!$CE608)+'2. Monitor Criteria'!$F$6,($Q608*'2. Monitor Criteria'!$C$4)+('2. Monitor Criteria'!$D$4*'1. Data'!$CE608)+'2. Monitor Criteria'!$E$6)))</f>
        <v>55.157510000000002</v>
      </c>
      <c r="CH608" s="51">
        <f>CD608-('2. Monitor Criteria'!$D$4*CE608)</f>
        <v>45.398639999999986</v>
      </c>
      <c r="CI608" s="49">
        <f>IF($BY608=0,CH608,IF($BY608=1,CH608-('2. Monitor Criteria'!$B$10*'1. Data'!CG608),CH608-('2. Monitor Criteria'!$C$10*'1. Data'!CG608)))</f>
        <v>45.398639999999986</v>
      </c>
      <c r="CJ608" s="51">
        <f>IF($CA608=TRUE,CI608-(CG608*'2. Monitor Criteria'!$E$10),CI608)</f>
        <v>45.398639999999986</v>
      </c>
      <c r="CK608" s="51">
        <f>IF($BZ608=TRUE,CJ608-('1. Data'!CG608*'2. Monitor Criteria'!$D$10),CJ608)</f>
        <v>45.398639999999986</v>
      </c>
    </row>
    <row r="609" spans="1:89" s="39" customFormat="1" ht="15.75" customHeight="1" x14ac:dyDescent="0.2">
      <c r="A609" s="39">
        <v>891</v>
      </c>
      <c r="B609" s="46" t="s">
        <v>992</v>
      </c>
      <c r="C609" s="46" t="s">
        <v>1051</v>
      </c>
      <c r="D609" s="47">
        <v>41516</v>
      </c>
      <c r="E609" s="46" t="s">
        <v>74</v>
      </c>
      <c r="F609" s="46" t="s">
        <v>103</v>
      </c>
      <c r="G609" s="46" t="s">
        <v>1307</v>
      </c>
      <c r="H609" s="46" t="s">
        <v>75</v>
      </c>
      <c r="I609" s="46" t="s">
        <v>88</v>
      </c>
      <c r="J609" s="46" t="s">
        <v>103</v>
      </c>
      <c r="K609" s="46" t="s">
        <v>77</v>
      </c>
      <c r="L609" s="46" t="s">
        <v>103</v>
      </c>
      <c r="M609" s="48">
        <v>1000</v>
      </c>
      <c r="N609" s="48">
        <v>10.6</v>
      </c>
      <c r="O609" s="48">
        <v>13.3</v>
      </c>
      <c r="P609" s="48">
        <v>17</v>
      </c>
      <c r="Q609" s="48">
        <v>141.6</v>
      </c>
      <c r="R609" s="48">
        <v>1.25</v>
      </c>
      <c r="S609" s="48">
        <v>1024</v>
      </c>
      <c r="T609" s="48">
        <v>1280</v>
      </c>
      <c r="U609" s="48">
        <v>1.3</v>
      </c>
      <c r="V609" s="48">
        <v>9257</v>
      </c>
      <c r="W609" s="48">
        <v>60</v>
      </c>
      <c r="X609" s="48">
        <v>33.200000000000003</v>
      </c>
      <c r="Y609" s="46" t="s">
        <v>78</v>
      </c>
      <c r="Z609" s="46" t="s">
        <v>83</v>
      </c>
      <c r="AA609" s="46"/>
      <c r="AB609" s="46"/>
      <c r="AC609" s="46" t="s">
        <v>81</v>
      </c>
      <c r="AD609" s="46" t="s">
        <v>80</v>
      </c>
      <c r="AE609" s="46" t="s">
        <v>93</v>
      </c>
      <c r="AF609" s="46" t="s">
        <v>103</v>
      </c>
      <c r="AG609" s="46" t="s">
        <v>83</v>
      </c>
      <c r="AH609" s="46" t="s">
        <v>103</v>
      </c>
      <c r="AI609" s="46" t="s">
        <v>83</v>
      </c>
      <c r="AJ609" s="46" t="s">
        <v>83</v>
      </c>
      <c r="AK609" s="46" t="s">
        <v>94</v>
      </c>
      <c r="AL609" s="46" t="s">
        <v>103</v>
      </c>
      <c r="AM609" s="46" t="s">
        <v>83</v>
      </c>
      <c r="AN609" s="46" t="s">
        <v>83</v>
      </c>
      <c r="AO609" s="46" t="s">
        <v>83</v>
      </c>
      <c r="AP609" s="46" t="s">
        <v>91</v>
      </c>
      <c r="AQ609" s="46" t="s">
        <v>103</v>
      </c>
      <c r="AR609" s="46" t="s">
        <v>81</v>
      </c>
      <c r="AS609" s="46" t="s">
        <v>86</v>
      </c>
      <c r="AT609" s="46" t="s">
        <v>103</v>
      </c>
      <c r="AU609" s="48">
        <v>5</v>
      </c>
      <c r="AV609" s="46" t="s">
        <v>81</v>
      </c>
      <c r="AW609" s="46" t="s">
        <v>81</v>
      </c>
      <c r="AX609" s="48">
        <v>250</v>
      </c>
      <c r="AY609" s="48">
        <v>303.3</v>
      </c>
      <c r="AZ609" s="48">
        <v>243.7</v>
      </c>
      <c r="BA609" s="48">
        <v>200</v>
      </c>
      <c r="BB609" s="46"/>
      <c r="BC609" s="46"/>
      <c r="BD609" s="48">
        <v>10.039999999999999</v>
      </c>
      <c r="BE609" s="46"/>
      <c r="BF609" s="48">
        <v>0.13</v>
      </c>
      <c r="BG609" s="46"/>
      <c r="BH609" s="46"/>
      <c r="BI609" s="48">
        <v>0.1</v>
      </c>
      <c r="BJ609" s="48">
        <v>31.51</v>
      </c>
      <c r="BK609" s="48">
        <v>31.51</v>
      </c>
      <c r="BL609" s="48">
        <v>33.4</v>
      </c>
      <c r="BM609" s="46"/>
      <c r="BN609" s="46"/>
      <c r="BO609" s="48">
        <v>0.14000000000000001</v>
      </c>
      <c r="BP609" s="48">
        <v>0.17</v>
      </c>
      <c r="BQ609" s="46"/>
      <c r="BR609" s="48">
        <v>10.31</v>
      </c>
      <c r="BS609" s="48">
        <v>32.590000000000003</v>
      </c>
      <c r="BT609" s="46"/>
      <c r="BU609" s="48">
        <v>0</v>
      </c>
      <c r="BV609" s="39">
        <v>891</v>
      </c>
      <c r="BW609" s="39">
        <f t="shared" si="54"/>
        <v>1</v>
      </c>
      <c r="BX609" s="39">
        <f>IF(COUNTIF($C$2:C609,C609)=1,1,0)</f>
        <v>1</v>
      </c>
      <c r="BY609" s="39">
        <f t="shared" si="55"/>
        <v>0</v>
      </c>
      <c r="BZ609" s="39" t="b">
        <f t="shared" si="56"/>
        <v>0</v>
      </c>
      <c r="CA609" s="39" t="b">
        <f t="array" ref="CA609">ISNUMBER(SEARCH("Touch Screen",$AI609))</f>
        <v>0</v>
      </c>
      <c r="CB609" s="39" t="b">
        <f t="array" ref="CB609">ISNUMBER(SEARCH("Occupancy Sensor",$AI609))</f>
        <v>0</v>
      </c>
      <c r="CC609" s="39" t="b">
        <f t="array" ref="CC609">ISNUMBER(SEARCH("Full Network Connectivity",$AI609))</f>
        <v>0</v>
      </c>
      <c r="CD609" s="49">
        <f t="shared" si="57"/>
        <v>31.522859999999991</v>
      </c>
      <c r="CE609" s="50">
        <f t="shared" si="59"/>
        <v>1.3</v>
      </c>
      <c r="CF609" s="39">
        <f t="shared" si="58"/>
        <v>1</v>
      </c>
      <c r="CG609" s="49">
        <f>IF($BW609=1,($Q609*'2. Monitor Criteria'!$C$4)+('2. Monitor Criteria'!$D$4*'1. Data'!$CE609)+'2. Monitor Criteria'!$C$6,IF('1. Data'!$BW609=2,($Q609*'2. Monitor Criteria'!$C$4)+('2. Monitor Criteria'!$D$4*'1. Data'!$CE609)+'2. Monitor Criteria'!$D$6,IF('1. Data'!$BW609=5,($Q609*'2. Monitor Criteria'!$C$4)+('2. Monitor Criteria'!$D$4*'1. Data'!$CE609)+'2. Monitor Criteria'!$F$6,($Q609*'2. Monitor Criteria'!$C$4)+('2. Monitor Criteria'!$D$4*'1. Data'!$CE609)+'2. Monitor Criteria'!$E$6)))</f>
        <v>31.383800000000001</v>
      </c>
      <c r="CH609" s="51">
        <f>CD609-('2. Monitor Criteria'!$D$4*CE609)</f>
        <v>26.33585999999999</v>
      </c>
      <c r="CI609" s="49">
        <f>IF($BY609=0,CH609,IF($BY609=1,CH609-('2. Monitor Criteria'!$B$10*'1. Data'!CG609),CH609-('2. Monitor Criteria'!$C$10*'1. Data'!CG609)))</f>
        <v>26.33585999999999</v>
      </c>
      <c r="CJ609" s="51">
        <f>IF($CA609=TRUE,CI609-(CG609*'2. Monitor Criteria'!$E$10),CI609)</f>
        <v>26.33585999999999</v>
      </c>
      <c r="CK609" s="51">
        <f>IF($BZ609=TRUE,CJ609-('1. Data'!CG609*'2. Monitor Criteria'!$D$10),CJ609)</f>
        <v>26.33585999999999</v>
      </c>
    </row>
    <row r="610" spans="1:89" s="39" customFormat="1" ht="15.75" customHeight="1" x14ac:dyDescent="0.2">
      <c r="A610" s="39">
        <v>892</v>
      </c>
      <c r="B610" s="46" t="s">
        <v>992</v>
      </c>
      <c r="C610" s="46" t="s">
        <v>1009</v>
      </c>
      <c r="D610" s="47">
        <v>42607</v>
      </c>
      <c r="E610" s="46" t="s">
        <v>1052</v>
      </c>
      <c r="F610" s="46"/>
      <c r="G610" s="46" t="s">
        <v>1307</v>
      </c>
      <c r="H610" s="46" t="s">
        <v>75</v>
      </c>
      <c r="I610" s="46" t="s">
        <v>88</v>
      </c>
      <c r="J610" s="46"/>
      <c r="K610" s="46" t="s">
        <v>77</v>
      </c>
      <c r="L610" s="46"/>
      <c r="M610" s="48">
        <v>600</v>
      </c>
      <c r="N610" s="48">
        <v>10.1</v>
      </c>
      <c r="O610" s="48">
        <v>18</v>
      </c>
      <c r="P610" s="48">
        <v>20.7</v>
      </c>
      <c r="Q610" s="48">
        <v>183.6</v>
      </c>
      <c r="R610" s="48">
        <v>1.78</v>
      </c>
      <c r="S610" s="48">
        <v>1080</v>
      </c>
      <c r="T610" s="48">
        <v>1920</v>
      </c>
      <c r="U610" s="48">
        <v>2.1</v>
      </c>
      <c r="V610" s="48">
        <v>11296</v>
      </c>
      <c r="W610" s="48">
        <v>60</v>
      </c>
      <c r="X610" s="48">
        <v>0.7</v>
      </c>
      <c r="Y610" s="46" t="s">
        <v>78</v>
      </c>
      <c r="Z610" s="46" t="s">
        <v>83</v>
      </c>
      <c r="AA610" s="46"/>
      <c r="AB610" s="46"/>
      <c r="AC610" s="46" t="s">
        <v>80</v>
      </c>
      <c r="AD610" s="46" t="s">
        <v>81</v>
      </c>
      <c r="AE610" s="46" t="s">
        <v>195</v>
      </c>
      <c r="AF610" s="46"/>
      <c r="AG610" s="46" t="s">
        <v>83</v>
      </c>
      <c r="AH610" s="46"/>
      <c r="AI610" s="46" t="s">
        <v>83</v>
      </c>
      <c r="AJ610" s="46" t="s">
        <v>83</v>
      </c>
      <c r="AK610" s="46" t="s">
        <v>195</v>
      </c>
      <c r="AL610" s="46"/>
      <c r="AM610" s="46" t="s">
        <v>83</v>
      </c>
      <c r="AN610" s="46" t="s">
        <v>83</v>
      </c>
      <c r="AO610" s="46" t="s">
        <v>83</v>
      </c>
      <c r="AP610" s="46" t="s">
        <v>91</v>
      </c>
      <c r="AQ610" s="46"/>
      <c r="AR610" s="46" t="s">
        <v>81</v>
      </c>
      <c r="AS610" s="46" t="s">
        <v>226</v>
      </c>
      <c r="AT610" s="46"/>
      <c r="AU610" s="46"/>
      <c r="AV610" s="46" t="s">
        <v>81</v>
      </c>
      <c r="AW610" s="46" t="s">
        <v>80</v>
      </c>
      <c r="AX610" s="48">
        <v>200</v>
      </c>
      <c r="AY610" s="48">
        <v>262.39999999999998</v>
      </c>
      <c r="AZ610" s="48">
        <v>234.1</v>
      </c>
      <c r="BA610" s="48">
        <v>234.1</v>
      </c>
      <c r="BB610" s="46"/>
      <c r="BC610" s="46"/>
      <c r="BD610" s="48">
        <v>14.92</v>
      </c>
      <c r="BE610" s="46"/>
      <c r="BF610" s="48">
        <v>0.35</v>
      </c>
      <c r="BG610" s="46"/>
      <c r="BH610" s="46"/>
      <c r="BI610" s="48">
        <v>0.18</v>
      </c>
      <c r="BJ610" s="48">
        <v>47.75</v>
      </c>
      <c r="BK610" s="48">
        <v>47.75</v>
      </c>
      <c r="BL610" s="48">
        <v>49.89</v>
      </c>
      <c r="BM610" s="46"/>
      <c r="BN610" s="46"/>
      <c r="BO610" s="48">
        <v>0.33</v>
      </c>
      <c r="BP610" s="48">
        <v>0.41</v>
      </c>
      <c r="BQ610" s="46"/>
      <c r="BR610" s="48">
        <v>15.01</v>
      </c>
      <c r="BS610" s="48">
        <v>48.34</v>
      </c>
      <c r="BT610" s="46"/>
      <c r="BU610" s="48">
        <v>0</v>
      </c>
      <c r="BV610" s="39">
        <v>892</v>
      </c>
      <c r="BW610" s="39">
        <f t="shared" si="54"/>
        <v>2</v>
      </c>
      <c r="BX610" s="39">
        <f>IF(COUNTIF($C$2:C610,C610)=1,1,0)</f>
        <v>0</v>
      </c>
      <c r="BY610" s="39">
        <f t="shared" si="55"/>
        <v>0</v>
      </c>
      <c r="BZ610" s="39" t="b">
        <f t="shared" si="56"/>
        <v>0</v>
      </c>
      <c r="CA610" s="39" t="b">
        <f t="array" ref="CA610">ISNUMBER(SEARCH("Touch Screen",$AI610))</f>
        <v>0</v>
      </c>
      <c r="CB610" s="39" t="b">
        <f t="array" ref="CB610">ISNUMBER(SEARCH("Occupancy Sensor",$AI610))</f>
        <v>0</v>
      </c>
      <c r="CC610" s="39" t="b">
        <f t="array" ref="CC610">ISNUMBER(SEARCH("Full Network Connectivity",$AI610))</f>
        <v>0</v>
      </c>
      <c r="CD610" s="49">
        <f t="shared" si="57"/>
        <v>47.737619999999993</v>
      </c>
      <c r="CE610" s="50">
        <f t="shared" si="59"/>
        <v>2.1</v>
      </c>
      <c r="CF610" s="39">
        <f t="shared" si="58"/>
        <v>2</v>
      </c>
      <c r="CG610" s="49">
        <f>IF($BW610=1,($Q610*'2. Monitor Criteria'!$C$4)+('2. Monitor Criteria'!$D$4*'1. Data'!$CE610)+'2. Monitor Criteria'!$C$6,IF('1. Data'!$BW610=2,($Q610*'2. Monitor Criteria'!$C$4)+('2. Monitor Criteria'!$D$4*'1. Data'!$CE610)+'2. Monitor Criteria'!$D$6,IF('1. Data'!$BW610=5,($Q610*'2. Monitor Criteria'!$C$4)+('2. Monitor Criteria'!$D$4*'1. Data'!$CE610)+'2. Monitor Criteria'!$F$6,($Q610*'2. Monitor Criteria'!$C$4)+('2. Monitor Criteria'!$D$4*'1. Data'!$CE610)+'2. Monitor Criteria'!$E$6)))</f>
        <v>40.971800000000002</v>
      </c>
      <c r="CH610" s="51">
        <f>CD610-('2. Monitor Criteria'!$D$4*CE610)</f>
        <v>39.358619999999988</v>
      </c>
      <c r="CI610" s="49">
        <f>IF($BY610=0,CH610,IF($BY610=1,CH610-('2. Monitor Criteria'!$B$10*'1. Data'!CG610),CH610-('2. Monitor Criteria'!$C$10*'1. Data'!CG610)))</f>
        <v>39.358619999999988</v>
      </c>
      <c r="CJ610" s="51">
        <f>IF($CA610=TRUE,CI610-(CG610*'2. Monitor Criteria'!$E$10),CI610)</f>
        <v>39.358619999999988</v>
      </c>
      <c r="CK610" s="51">
        <f>IF($BZ610=TRUE,CJ610-('1. Data'!CG610*'2. Monitor Criteria'!$D$10),CJ610)</f>
        <v>39.358619999999988</v>
      </c>
    </row>
    <row r="611" spans="1:89" s="39" customFormat="1" ht="15.75" customHeight="1" x14ac:dyDescent="0.2">
      <c r="A611" s="39">
        <v>893</v>
      </c>
      <c r="B611" s="46" t="s">
        <v>992</v>
      </c>
      <c r="C611" s="46" t="s">
        <v>1009</v>
      </c>
      <c r="D611" s="47">
        <v>42607</v>
      </c>
      <c r="E611" s="46" t="s">
        <v>1052</v>
      </c>
      <c r="F611" s="46"/>
      <c r="G611" s="46" t="s">
        <v>1307</v>
      </c>
      <c r="H611" s="46" t="s">
        <v>75</v>
      </c>
      <c r="I611" s="46" t="s">
        <v>88</v>
      </c>
      <c r="J611" s="46"/>
      <c r="K611" s="46" t="s">
        <v>77</v>
      </c>
      <c r="L611" s="46"/>
      <c r="M611" s="48">
        <v>600</v>
      </c>
      <c r="N611" s="48">
        <v>10.1</v>
      </c>
      <c r="O611" s="48">
        <v>18</v>
      </c>
      <c r="P611" s="48">
        <v>20.7</v>
      </c>
      <c r="Q611" s="48">
        <v>183.6</v>
      </c>
      <c r="R611" s="48">
        <v>1.78</v>
      </c>
      <c r="S611" s="48">
        <v>1080</v>
      </c>
      <c r="T611" s="48">
        <v>1920</v>
      </c>
      <c r="U611" s="48">
        <v>2.1</v>
      </c>
      <c r="V611" s="48">
        <v>11296</v>
      </c>
      <c r="W611" s="48">
        <v>60</v>
      </c>
      <c r="X611" s="48">
        <v>0.7</v>
      </c>
      <c r="Y611" s="46" t="s">
        <v>78</v>
      </c>
      <c r="Z611" s="46" t="s">
        <v>83</v>
      </c>
      <c r="AA611" s="46"/>
      <c r="AB611" s="46"/>
      <c r="AC611" s="46" t="s">
        <v>80</v>
      </c>
      <c r="AD611" s="46" t="s">
        <v>81</v>
      </c>
      <c r="AE611" s="46" t="s">
        <v>113</v>
      </c>
      <c r="AF611" s="46"/>
      <c r="AG611" s="46" t="s">
        <v>83</v>
      </c>
      <c r="AH611" s="46"/>
      <c r="AI611" s="46" t="s">
        <v>83</v>
      </c>
      <c r="AJ611" s="46" t="s">
        <v>83</v>
      </c>
      <c r="AK611" s="46" t="s">
        <v>195</v>
      </c>
      <c r="AL611" s="46"/>
      <c r="AM611" s="46" t="s">
        <v>83</v>
      </c>
      <c r="AN611" s="46" t="s">
        <v>83</v>
      </c>
      <c r="AO611" s="46" t="s">
        <v>83</v>
      </c>
      <c r="AP611" s="46" t="s">
        <v>91</v>
      </c>
      <c r="AQ611" s="46"/>
      <c r="AR611" s="46" t="s">
        <v>81</v>
      </c>
      <c r="AS611" s="46" t="s">
        <v>226</v>
      </c>
      <c r="AT611" s="46"/>
      <c r="AU611" s="46"/>
      <c r="AV611" s="46" t="s">
        <v>81</v>
      </c>
      <c r="AW611" s="46" t="s">
        <v>80</v>
      </c>
      <c r="AX611" s="48">
        <v>200</v>
      </c>
      <c r="AY611" s="48">
        <v>262.7</v>
      </c>
      <c r="AZ611" s="48">
        <v>182.4</v>
      </c>
      <c r="BA611" s="48">
        <v>182.4</v>
      </c>
      <c r="BB611" s="46"/>
      <c r="BC611" s="46"/>
      <c r="BD611" s="48">
        <v>15.23</v>
      </c>
      <c r="BE611" s="46"/>
      <c r="BF611" s="48">
        <v>0.34</v>
      </c>
      <c r="BG611" s="46"/>
      <c r="BH611" s="46"/>
      <c r="BI611" s="48">
        <v>0.31</v>
      </c>
      <c r="BJ611" s="48">
        <v>48.65</v>
      </c>
      <c r="BK611" s="48">
        <v>48.65</v>
      </c>
      <c r="BL611" s="48">
        <v>49.89</v>
      </c>
      <c r="BM611" s="46"/>
      <c r="BN611" s="46"/>
      <c r="BO611" s="48">
        <v>0.36</v>
      </c>
      <c r="BP611" s="48">
        <v>0.4</v>
      </c>
      <c r="BQ611" s="46"/>
      <c r="BR611" s="48">
        <v>15.18</v>
      </c>
      <c r="BS611" s="48">
        <v>48.81</v>
      </c>
      <c r="BT611" s="46"/>
      <c r="BU611" s="48">
        <v>0</v>
      </c>
      <c r="BV611" s="39">
        <v>893</v>
      </c>
      <c r="BW611" s="39">
        <f t="shared" si="54"/>
        <v>2</v>
      </c>
      <c r="BX611" s="39">
        <f>IF(COUNTIF($C$2:C611,C611)=1,1,0)</f>
        <v>0</v>
      </c>
      <c r="BY611" s="39">
        <f t="shared" si="55"/>
        <v>0</v>
      </c>
      <c r="BZ611" s="39" t="b">
        <f t="shared" si="56"/>
        <v>0</v>
      </c>
      <c r="CA611" s="39" t="b">
        <f t="array" ref="CA611">ISNUMBER(SEARCH("Touch Screen",$AI611))</f>
        <v>0</v>
      </c>
      <c r="CB611" s="39" t="b">
        <f t="array" ref="CB611">ISNUMBER(SEARCH("Occupancy Sensor",$AI611))</f>
        <v>0</v>
      </c>
      <c r="CC611" s="39" t="b">
        <f t="array" ref="CC611">ISNUMBER(SEARCH("Full Network Connectivity",$AI611))</f>
        <v>0</v>
      </c>
      <c r="CD611" s="49">
        <f t="shared" si="57"/>
        <v>48.631139999999995</v>
      </c>
      <c r="CE611" s="50">
        <f t="shared" si="59"/>
        <v>2.1</v>
      </c>
      <c r="CF611" s="39">
        <f t="shared" si="58"/>
        <v>2</v>
      </c>
      <c r="CG611" s="49">
        <f>IF($BW611=1,($Q611*'2. Monitor Criteria'!$C$4)+('2. Monitor Criteria'!$D$4*'1. Data'!$CE611)+'2. Monitor Criteria'!$C$6,IF('1. Data'!$BW611=2,($Q611*'2. Monitor Criteria'!$C$4)+('2. Monitor Criteria'!$D$4*'1. Data'!$CE611)+'2. Monitor Criteria'!$D$6,IF('1. Data'!$BW611=5,($Q611*'2. Monitor Criteria'!$C$4)+('2. Monitor Criteria'!$D$4*'1. Data'!$CE611)+'2. Monitor Criteria'!$F$6,($Q611*'2. Monitor Criteria'!$C$4)+('2. Monitor Criteria'!$D$4*'1. Data'!$CE611)+'2. Monitor Criteria'!$E$6)))</f>
        <v>40.971800000000002</v>
      </c>
      <c r="CH611" s="51">
        <f>CD611-('2. Monitor Criteria'!$D$4*CE611)</f>
        <v>40.252139999999997</v>
      </c>
      <c r="CI611" s="49">
        <f>IF($BY611=0,CH611,IF($BY611=1,CH611-('2. Monitor Criteria'!$B$10*'1. Data'!CG611),CH611-('2. Monitor Criteria'!$C$10*'1. Data'!CG611)))</f>
        <v>40.252139999999997</v>
      </c>
      <c r="CJ611" s="51">
        <f>IF($CA611=TRUE,CI611-(CG611*'2. Monitor Criteria'!$E$10),CI611)</f>
        <v>40.252139999999997</v>
      </c>
      <c r="CK611" s="51">
        <f>IF($BZ611=TRUE,CJ611-('1. Data'!CG611*'2. Monitor Criteria'!$D$10),CJ611)</f>
        <v>40.252139999999997</v>
      </c>
    </row>
    <row r="612" spans="1:89" s="39" customFormat="1" ht="15.75" customHeight="1" x14ac:dyDescent="0.2">
      <c r="A612" s="39">
        <v>896</v>
      </c>
      <c r="B612" s="46" t="s">
        <v>1053</v>
      </c>
      <c r="C612" s="46" t="s">
        <v>1056</v>
      </c>
      <c r="D612" s="47">
        <v>41892</v>
      </c>
      <c r="E612" s="46" t="s">
        <v>74</v>
      </c>
      <c r="F612" s="46" t="s">
        <v>103</v>
      </c>
      <c r="G612" s="46" t="s">
        <v>1307</v>
      </c>
      <c r="H612" s="46" t="s">
        <v>75</v>
      </c>
      <c r="I612" s="46" t="s">
        <v>85</v>
      </c>
      <c r="J612" s="46" t="s">
        <v>119</v>
      </c>
      <c r="K612" s="46" t="s">
        <v>77</v>
      </c>
      <c r="L612" s="46" t="s">
        <v>103</v>
      </c>
      <c r="M612" s="48">
        <v>1000</v>
      </c>
      <c r="N612" s="48">
        <v>11.3</v>
      </c>
      <c r="O612" s="48">
        <v>20.100000000000001</v>
      </c>
      <c r="P612" s="48">
        <v>23</v>
      </c>
      <c r="Q612" s="48">
        <v>226.05</v>
      </c>
      <c r="R612" s="48">
        <v>1.78</v>
      </c>
      <c r="S612" s="48">
        <v>1080</v>
      </c>
      <c r="T612" s="48">
        <v>1920</v>
      </c>
      <c r="U612" s="48">
        <v>2.1</v>
      </c>
      <c r="V612" s="48">
        <v>9173</v>
      </c>
      <c r="W612" s="48">
        <v>60</v>
      </c>
      <c r="X612" s="48">
        <v>32.299999999999997</v>
      </c>
      <c r="Y612" s="46" t="s">
        <v>114</v>
      </c>
      <c r="Z612" s="46" t="s">
        <v>83</v>
      </c>
      <c r="AA612" s="46"/>
      <c r="AB612" s="46"/>
      <c r="AC612" s="46" t="s">
        <v>81</v>
      </c>
      <c r="AD612" s="46" t="s">
        <v>80</v>
      </c>
      <c r="AE612" s="46" t="s">
        <v>93</v>
      </c>
      <c r="AF612" s="46" t="s">
        <v>103</v>
      </c>
      <c r="AG612" s="46" t="s">
        <v>99</v>
      </c>
      <c r="AH612" s="46" t="s">
        <v>103</v>
      </c>
      <c r="AI612" s="46" t="s">
        <v>99</v>
      </c>
      <c r="AJ612" s="46" t="s">
        <v>83</v>
      </c>
      <c r="AK612" s="46" t="s">
        <v>94</v>
      </c>
      <c r="AL612" s="46" t="s">
        <v>103</v>
      </c>
      <c r="AM612" s="46" t="s">
        <v>83</v>
      </c>
      <c r="AN612" s="46" t="s">
        <v>83</v>
      </c>
      <c r="AO612" s="46" t="s">
        <v>83</v>
      </c>
      <c r="AP612" s="46" t="s">
        <v>91</v>
      </c>
      <c r="AQ612" s="46" t="s">
        <v>103</v>
      </c>
      <c r="AR612" s="46" t="s">
        <v>81</v>
      </c>
      <c r="AS612" s="46" t="s">
        <v>86</v>
      </c>
      <c r="AT612" s="46" t="s">
        <v>103</v>
      </c>
      <c r="AU612" s="48">
        <v>0</v>
      </c>
      <c r="AV612" s="46" t="s">
        <v>81</v>
      </c>
      <c r="AW612" s="46" t="s">
        <v>80</v>
      </c>
      <c r="AX612" s="48">
        <v>280</v>
      </c>
      <c r="AY612" s="48">
        <v>280</v>
      </c>
      <c r="AZ612" s="48">
        <v>252</v>
      </c>
      <c r="BA612" s="48">
        <v>200</v>
      </c>
      <c r="BB612" s="46"/>
      <c r="BC612" s="46"/>
      <c r="BD612" s="48">
        <v>14.61</v>
      </c>
      <c r="BE612" s="46"/>
      <c r="BF612" s="48">
        <v>0.48</v>
      </c>
      <c r="BG612" s="46"/>
      <c r="BH612" s="46"/>
      <c r="BI612" s="48">
        <v>0.4</v>
      </c>
      <c r="BJ612" s="48">
        <v>47.53</v>
      </c>
      <c r="BK612" s="48">
        <v>47.53</v>
      </c>
      <c r="BL612" s="48">
        <v>50.8</v>
      </c>
      <c r="BM612" s="46"/>
      <c r="BN612" s="46"/>
      <c r="BO612" s="48">
        <v>0.45</v>
      </c>
      <c r="BP612" s="48">
        <v>0.53</v>
      </c>
      <c r="BQ612" s="46"/>
      <c r="BR612" s="48">
        <v>14.76</v>
      </c>
      <c r="BS612" s="48">
        <v>48.27</v>
      </c>
      <c r="BT612" s="46"/>
      <c r="BU612" s="48">
        <v>0</v>
      </c>
      <c r="BV612" s="39">
        <v>896</v>
      </c>
      <c r="BW612" s="39">
        <f t="shared" si="54"/>
        <v>3</v>
      </c>
      <c r="BX612" s="39">
        <f>IF(COUNTIF($C$2:C612,C612)=1,1,0)</f>
        <v>1</v>
      </c>
      <c r="BY612" s="39">
        <f t="shared" si="55"/>
        <v>0</v>
      </c>
      <c r="BZ612" s="39" t="b">
        <f t="shared" si="56"/>
        <v>0</v>
      </c>
      <c r="CA612" s="39" t="b">
        <f t="array" ref="CA612">ISNUMBER(SEARCH("Touch Screen",$AI612))</f>
        <v>0</v>
      </c>
      <c r="CB612" s="39" t="b">
        <f t="array" ref="CB612">ISNUMBER(SEARCH("Occupancy Sensor",$AI612))</f>
        <v>0</v>
      </c>
      <c r="CC612" s="39" t="b">
        <f t="array" ref="CC612">ISNUMBER(SEARCH("Full Network Connectivity",$AI612))</f>
        <v>0</v>
      </c>
      <c r="CD612" s="49">
        <f t="shared" si="57"/>
        <v>47.527379999999994</v>
      </c>
      <c r="CE612" s="50">
        <f t="shared" si="59"/>
        <v>2.1</v>
      </c>
      <c r="CF612" s="39">
        <f t="shared" si="58"/>
        <v>3</v>
      </c>
      <c r="CG612" s="49">
        <f>IF($BW612=1,($Q612*'2. Monitor Criteria'!$C$4)+('2. Monitor Criteria'!$D$4*'1. Data'!$CE612)+'2. Monitor Criteria'!$C$6,IF('1. Data'!$BW612=2,($Q612*'2. Monitor Criteria'!$C$4)+('2. Monitor Criteria'!$D$4*'1. Data'!$CE612)+'2. Monitor Criteria'!$D$6,IF('1. Data'!$BW612=5,($Q612*'2. Monitor Criteria'!$C$4)+('2. Monitor Criteria'!$D$4*'1. Data'!$CE612)+'2. Monitor Criteria'!$F$6,($Q612*'2. Monitor Criteria'!$C$4)+('2. Monitor Criteria'!$D$4*'1. Data'!$CE612)+'2. Monitor Criteria'!$E$6)))</f>
        <v>44.663150000000002</v>
      </c>
      <c r="CH612" s="51">
        <f>CD612-('2. Monitor Criteria'!$D$4*CE612)</f>
        <v>39.148379999999989</v>
      </c>
      <c r="CI612" s="49">
        <f>IF($BY612=0,CH612,IF($BY612=1,CH612-('2. Monitor Criteria'!$B$10*'1. Data'!CG612),CH612-('2. Monitor Criteria'!$C$10*'1. Data'!CG612)))</f>
        <v>39.148379999999989</v>
      </c>
      <c r="CJ612" s="51">
        <f>IF($CA612=TRUE,CI612-(CG612*'2. Monitor Criteria'!$E$10),CI612)</f>
        <v>39.148379999999989</v>
      </c>
      <c r="CK612" s="51">
        <f>IF($BZ612=TRUE,CJ612-('1. Data'!CG612*'2. Monitor Criteria'!$D$10),CJ612)</f>
        <v>39.148379999999989</v>
      </c>
    </row>
    <row r="613" spans="1:89" s="39" customFormat="1" ht="15.75" customHeight="1" x14ac:dyDescent="0.2">
      <c r="A613" s="39">
        <v>897</v>
      </c>
      <c r="B613" s="46" t="s">
        <v>1053</v>
      </c>
      <c r="C613" s="46" t="s">
        <v>1057</v>
      </c>
      <c r="D613" s="47">
        <v>41212</v>
      </c>
      <c r="E613" s="46" t="s">
        <v>74</v>
      </c>
      <c r="F613" s="46" t="s">
        <v>103</v>
      </c>
      <c r="G613" s="46" t="s">
        <v>1307</v>
      </c>
      <c r="H613" s="46" t="s">
        <v>75</v>
      </c>
      <c r="I613" s="46" t="s">
        <v>85</v>
      </c>
      <c r="J613" s="46" t="s">
        <v>119</v>
      </c>
      <c r="K613" s="46" t="s">
        <v>77</v>
      </c>
      <c r="L613" s="46" t="s">
        <v>103</v>
      </c>
      <c r="M613" s="48">
        <v>1000</v>
      </c>
      <c r="N613" s="48">
        <v>10.6</v>
      </c>
      <c r="O613" s="48">
        <v>18.8</v>
      </c>
      <c r="P613" s="48">
        <v>21.5</v>
      </c>
      <c r="Q613" s="48">
        <v>198.08</v>
      </c>
      <c r="R613" s="48">
        <v>1.78</v>
      </c>
      <c r="S613" s="48">
        <v>1080</v>
      </c>
      <c r="T613" s="48">
        <v>1920</v>
      </c>
      <c r="U613" s="48">
        <v>2.1</v>
      </c>
      <c r="V613" s="48">
        <v>10469</v>
      </c>
      <c r="W613" s="48">
        <v>60</v>
      </c>
      <c r="X613" s="48">
        <v>32.299999999999997</v>
      </c>
      <c r="Y613" s="46" t="s">
        <v>83</v>
      </c>
      <c r="Z613" s="46" t="s">
        <v>83</v>
      </c>
      <c r="AA613" s="46"/>
      <c r="AB613" s="46"/>
      <c r="AC613" s="46" t="s">
        <v>81</v>
      </c>
      <c r="AD613" s="46" t="s">
        <v>80</v>
      </c>
      <c r="AE613" s="46" t="s">
        <v>93</v>
      </c>
      <c r="AF613" s="46" t="s">
        <v>103</v>
      </c>
      <c r="AG613" s="46" t="s">
        <v>99</v>
      </c>
      <c r="AH613" s="46" t="s">
        <v>103</v>
      </c>
      <c r="AI613" s="46" t="s">
        <v>99</v>
      </c>
      <c r="AJ613" s="46" t="s">
        <v>83</v>
      </c>
      <c r="AK613" s="46" t="s">
        <v>94</v>
      </c>
      <c r="AL613" s="46" t="s">
        <v>103</v>
      </c>
      <c r="AM613" s="46" t="s">
        <v>83</v>
      </c>
      <c r="AN613" s="46" t="s">
        <v>83</v>
      </c>
      <c r="AO613" s="46" t="s">
        <v>83</v>
      </c>
      <c r="AP613" s="46" t="s">
        <v>91</v>
      </c>
      <c r="AQ613" s="46" t="s">
        <v>103</v>
      </c>
      <c r="AR613" s="46" t="s">
        <v>81</v>
      </c>
      <c r="AS613" s="46" t="s">
        <v>86</v>
      </c>
      <c r="AT613" s="46" t="s">
        <v>103</v>
      </c>
      <c r="AU613" s="48">
        <v>0</v>
      </c>
      <c r="AV613" s="46" t="s">
        <v>81</v>
      </c>
      <c r="AW613" s="46" t="s">
        <v>80</v>
      </c>
      <c r="AX613" s="48">
        <v>250</v>
      </c>
      <c r="AY613" s="48">
        <v>261.10000000000002</v>
      </c>
      <c r="AZ613" s="48">
        <v>234.2</v>
      </c>
      <c r="BA613" s="48">
        <v>200</v>
      </c>
      <c r="BB613" s="46"/>
      <c r="BC613" s="46"/>
      <c r="BD613" s="48">
        <v>14.86</v>
      </c>
      <c r="BE613" s="46"/>
      <c r="BF613" s="48">
        <v>0.28000000000000003</v>
      </c>
      <c r="BG613" s="46"/>
      <c r="BH613" s="46"/>
      <c r="BI613" s="48">
        <v>0.24</v>
      </c>
      <c r="BJ613" s="48">
        <v>47.16</v>
      </c>
      <c r="BK613" s="48">
        <v>47.16</v>
      </c>
      <c r="BL613" s="48">
        <v>50.6</v>
      </c>
      <c r="BM613" s="46"/>
      <c r="BN613" s="46"/>
      <c r="BO613" s="48">
        <v>0.31</v>
      </c>
      <c r="BP613" s="48">
        <v>0.35</v>
      </c>
      <c r="BQ613" s="46"/>
      <c r="BR613" s="48">
        <v>15.33</v>
      </c>
      <c r="BS613" s="48">
        <v>49</v>
      </c>
      <c r="BT613" s="46"/>
      <c r="BU613" s="48">
        <v>0</v>
      </c>
      <c r="BV613" s="39">
        <v>897</v>
      </c>
      <c r="BW613" s="39">
        <f t="shared" si="54"/>
        <v>2</v>
      </c>
      <c r="BX613" s="39">
        <f>IF(COUNTIF($C$2:C613,C613)=1,1,0)</f>
        <v>1</v>
      </c>
      <c r="BY613" s="39">
        <f t="shared" si="55"/>
        <v>0</v>
      </c>
      <c r="BZ613" s="39" t="b">
        <f t="shared" si="56"/>
        <v>0</v>
      </c>
      <c r="CA613" s="39" t="b">
        <f t="array" ref="CA613">ISNUMBER(SEARCH("Touch Screen",$AI613))</f>
        <v>0</v>
      </c>
      <c r="CB613" s="39" t="b">
        <f t="array" ref="CB613">ISNUMBER(SEARCH("Occupancy Sensor",$AI613))</f>
        <v>0</v>
      </c>
      <c r="CC613" s="39" t="b">
        <f t="array" ref="CC613">ISNUMBER(SEARCH("Full Network Connectivity",$AI613))</f>
        <v>0</v>
      </c>
      <c r="CD613" s="49">
        <f t="shared" si="57"/>
        <v>47.155079999999998</v>
      </c>
      <c r="CE613" s="50">
        <f t="shared" si="59"/>
        <v>2.1</v>
      </c>
      <c r="CF613" s="39">
        <f t="shared" si="58"/>
        <v>2</v>
      </c>
      <c r="CG613" s="49">
        <f>IF($BW613=1,($Q613*'2. Monitor Criteria'!$C$4)+('2. Monitor Criteria'!$D$4*'1. Data'!$CE613)+'2. Monitor Criteria'!$C$6,IF('1. Data'!$BW613=2,($Q613*'2. Monitor Criteria'!$C$4)+('2. Monitor Criteria'!$D$4*'1. Data'!$CE613)+'2. Monitor Criteria'!$D$6,IF('1. Data'!$BW613=5,($Q613*'2. Monitor Criteria'!$C$4)+('2. Monitor Criteria'!$D$4*'1. Data'!$CE613)+'2. Monitor Criteria'!$F$6,($Q613*'2. Monitor Criteria'!$C$4)+('2. Monitor Criteria'!$D$4*'1. Data'!$CE613)+'2. Monitor Criteria'!$E$6)))</f>
        <v>42.752839999999999</v>
      </c>
      <c r="CH613" s="51">
        <f>CD613-('2. Monitor Criteria'!$D$4*CE613)</f>
        <v>38.776079999999993</v>
      </c>
      <c r="CI613" s="49">
        <f>IF($BY613=0,CH613,IF($BY613=1,CH613-('2. Monitor Criteria'!$B$10*'1. Data'!CG613),CH613-('2. Monitor Criteria'!$C$10*'1. Data'!CG613)))</f>
        <v>38.776079999999993</v>
      </c>
      <c r="CJ613" s="51">
        <f>IF($CA613=TRUE,CI613-(CG613*'2. Monitor Criteria'!$E$10),CI613)</f>
        <v>38.776079999999993</v>
      </c>
      <c r="CK613" s="51">
        <f>IF($BZ613=TRUE,CJ613-('1. Data'!CG613*'2. Monitor Criteria'!$D$10),CJ613)</f>
        <v>38.776079999999993</v>
      </c>
    </row>
    <row r="614" spans="1:89" s="39" customFormat="1" ht="15.75" customHeight="1" x14ac:dyDescent="0.2">
      <c r="A614" s="39">
        <v>898</v>
      </c>
      <c r="B614" s="46" t="s">
        <v>1053</v>
      </c>
      <c r="C614" s="46" t="s">
        <v>1058</v>
      </c>
      <c r="D614" s="47">
        <v>41212</v>
      </c>
      <c r="E614" s="46" t="s">
        <v>74</v>
      </c>
      <c r="F614" s="46" t="s">
        <v>103</v>
      </c>
      <c r="G614" s="46" t="s">
        <v>1307</v>
      </c>
      <c r="H614" s="46" t="s">
        <v>75</v>
      </c>
      <c r="I614" s="46" t="s">
        <v>85</v>
      </c>
      <c r="J614" s="46" t="s">
        <v>119</v>
      </c>
      <c r="K614" s="46" t="s">
        <v>77</v>
      </c>
      <c r="L614" s="46" t="s">
        <v>103</v>
      </c>
      <c r="M614" s="48">
        <v>1000</v>
      </c>
      <c r="N614" s="48">
        <v>11.7</v>
      </c>
      <c r="O614" s="48">
        <v>18.7</v>
      </c>
      <c r="P614" s="48">
        <v>22</v>
      </c>
      <c r="Q614" s="48">
        <v>217.44</v>
      </c>
      <c r="R614" s="48">
        <v>1.6</v>
      </c>
      <c r="S614" s="48">
        <v>1050</v>
      </c>
      <c r="T614" s="48">
        <v>1680</v>
      </c>
      <c r="U614" s="48">
        <v>1.8</v>
      </c>
      <c r="V614" s="48">
        <v>8113</v>
      </c>
      <c r="W614" s="48">
        <v>60</v>
      </c>
      <c r="X614" s="48">
        <v>32.299999999999997</v>
      </c>
      <c r="Y614" s="46" t="s">
        <v>114</v>
      </c>
      <c r="Z614" s="46" t="s">
        <v>83</v>
      </c>
      <c r="AA614" s="46"/>
      <c r="AB614" s="46"/>
      <c r="AC614" s="46" t="s">
        <v>81</v>
      </c>
      <c r="AD614" s="46" t="s">
        <v>80</v>
      </c>
      <c r="AE614" s="46" t="s">
        <v>93</v>
      </c>
      <c r="AF614" s="46" t="s">
        <v>103</v>
      </c>
      <c r="AG614" s="46" t="s">
        <v>99</v>
      </c>
      <c r="AH614" s="46" t="s">
        <v>103</v>
      </c>
      <c r="AI614" s="46" t="s">
        <v>99</v>
      </c>
      <c r="AJ614" s="46" t="s">
        <v>83</v>
      </c>
      <c r="AK614" s="46" t="s">
        <v>94</v>
      </c>
      <c r="AL614" s="46" t="s">
        <v>103</v>
      </c>
      <c r="AM614" s="46" t="s">
        <v>83</v>
      </c>
      <c r="AN614" s="46" t="s">
        <v>83</v>
      </c>
      <c r="AO614" s="46" t="s">
        <v>83</v>
      </c>
      <c r="AP614" s="46" t="s">
        <v>91</v>
      </c>
      <c r="AQ614" s="46" t="s">
        <v>103</v>
      </c>
      <c r="AR614" s="46" t="s">
        <v>81</v>
      </c>
      <c r="AS614" s="46" t="s">
        <v>86</v>
      </c>
      <c r="AT614" s="46" t="s">
        <v>103</v>
      </c>
      <c r="AU614" s="48">
        <v>0</v>
      </c>
      <c r="AV614" s="46" t="s">
        <v>81</v>
      </c>
      <c r="AW614" s="46" t="s">
        <v>80</v>
      </c>
      <c r="AX614" s="48">
        <v>250</v>
      </c>
      <c r="AY614" s="48">
        <v>255</v>
      </c>
      <c r="AZ614" s="48">
        <v>246</v>
      </c>
      <c r="BA614" s="48">
        <v>200</v>
      </c>
      <c r="BB614" s="46"/>
      <c r="BC614" s="46"/>
      <c r="BD614" s="48">
        <v>13.64</v>
      </c>
      <c r="BE614" s="46"/>
      <c r="BF614" s="48">
        <v>0.23</v>
      </c>
      <c r="BG614" s="46"/>
      <c r="BH614" s="46"/>
      <c r="BI614" s="48">
        <v>0.15</v>
      </c>
      <c r="BJ614" s="48">
        <v>43.13</v>
      </c>
      <c r="BK614" s="48">
        <v>43.13</v>
      </c>
      <c r="BL614" s="48">
        <v>48.7</v>
      </c>
      <c r="BM614" s="46"/>
      <c r="BN614" s="46"/>
      <c r="BO614" s="48">
        <v>0.22</v>
      </c>
      <c r="BP614" s="48">
        <v>0.28999999999999998</v>
      </c>
      <c r="BQ614" s="46"/>
      <c r="BR614" s="48">
        <v>14.24</v>
      </c>
      <c r="BS614" s="48">
        <v>45.31</v>
      </c>
      <c r="BT614" s="46"/>
      <c r="BU614" s="48">
        <v>0</v>
      </c>
      <c r="BV614" s="39">
        <v>898</v>
      </c>
      <c r="BW614" s="39">
        <f t="shared" si="54"/>
        <v>2</v>
      </c>
      <c r="BX614" s="39">
        <f>IF(COUNTIF($C$2:C614,C614)=1,1,0)</f>
        <v>1</v>
      </c>
      <c r="BY614" s="39">
        <f t="shared" si="55"/>
        <v>0</v>
      </c>
      <c r="BZ614" s="39" t="b">
        <f t="shared" si="56"/>
        <v>0</v>
      </c>
      <c r="CA614" s="39" t="b">
        <f t="array" ref="CA614">ISNUMBER(SEARCH("Touch Screen",$AI614))</f>
        <v>0</v>
      </c>
      <c r="CB614" s="39" t="b">
        <f t="array" ref="CB614">ISNUMBER(SEARCH("Occupancy Sensor",$AI614))</f>
        <v>0</v>
      </c>
      <c r="CC614" s="39" t="b">
        <f t="array" ref="CC614">ISNUMBER(SEARCH("Full Network Connectivity",$AI614))</f>
        <v>0</v>
      </c>
      <c r="CD614" s="49">
        <f t="shared" si="57"/>
        <v>43.129859999999994</v>
      </c>
      <c r="CE614" s="50">
        <f t="shared" si="59"/>
        <v>1.8</v>
      </c>
      <c r="CF614" s="39">
        <f t="shared" si="58"/>
        <v>2</v>
      </c>
      <c r="CG614" s="49">
        <f>IF($BW614=1,($Q614*'2. Monitor Criteria'!$C$4)+('2. Monitor Criteria'!$D$4*'1. Data'!$CE614)+'2. Monitor Criteria'!$C$6,IF('1. Data'!$BW614=2,($Q614*'2. Monitor Criteria'!$C$4)+('2. Monitor Criteria'!$D$4*'1. Data'!$CE614)+'2. Monitor Criteria'!$D$6,IF('1. Data'!$BW614=5,($Q614*'2. Monitor Criteria'!$C$4)+('2. Monitor Criteria'!$D$4*'1. Data'!$CE614)+'2. Monitor Criteria'!$F$6,($Q614*'2. Monitor Criteria'!$C$4)+('2. Monitor Criteria'!$D$4*'1. Data'!$CE614)+'2. Monitor Criteria'!$E$6)))</f>
        <v>43.93712</v>
      </c>
      <c r="CH614" s="51">
        <f>CD614-('2. Monitor Criteria'!$D$4*CE614)</f>
        <v>35.947859999999991</v>
      </c>
      <c r="CI614" s="49">
        <f>IF($BY614=0,CH614,IF($BY614=1,CH614-('2. Monitor Criteria'!$B$10*'1. Data'!CG614),CH614-('2. Monitor Criteria'!$C$10*'1. Data'!CG614)))</f>
        <v>35.947859999999991</v>
      </c>
      <c r="CJ614" s="51">
        <f>IF($CA614=TRUE,CI614-(CG614*'2. Monitor Criteria'!$E$10),CI614)</f>
        <v>35.947859999999991</v>
      </c>
      <c r="CK614" s="51">
        <f>IF($BZ614=TRUE,CJ614-('1. Data'!CG614*'2. Monitor Criteria'!$D$10),CJ614)</f>
        <v>35.947859999999991</v>
      </c>
    </row>
    <row r="615" spans="1:89" s="39" customFormat="1" ht="15.75" customHeight="1" x14ac:dyDescent="0.2">
      <c r="A615" s="39">
        <v>899</v>
      </c>
      <c r="B615" s="46" t="s">
        <v>1053</v>
      </c>
      <c r="C615" s="46" t="s">
        <v>1059</v>
      </c>
      <c r="D615" s="47">
        <v>41091</v>
      </c>
      <c r="E615" s="46" t="s">
        <v>74</v>
      </c>
      <c r="F615" s="46"/>
      <c r="G615" s="46" t="s">
        <v>1307</v>
      </c>
      <c r="H615" s="46" t="s">
        <v>75</v>
      </c>
      <c r="I615" s="46" t="s">
        <v>141</v>
      </c>
      <c r="J615" s="46"/>
      <c r="K615" s="46" t="s">
        <v>77</v>
      </c>
      <c r="L615" s="46"/>
      <c r="M615" s="48">
        <v>3000</v>
      </c>
      <c r="N615" s="48">
        <v>10.5</v>
      </c>
      <c r="O615" s="48">
        <v>18.7</v>
      </c>
      <c r="P615" s="48">
        <v>21.5</v>
      </c>
      <c r="Q615" s="48">
        <v>197.52</v>
      </c>
      <c r="R615" s="48">
        <v>1.78</v>
      </c>
      <c r="S615" s="48">
        <v>1080</v>
      </c>
      <c r="T615" s="48">
        <v>1920</v>
      </c>
      <c r="U615" s="48">
        <v>2.1</v>
      </c>
      <c r="V615" s="48">
        <v>10498</v>
      </c>
      <c r="W615" s="48">
        <v>60</v>
      </c>
      <c r="X615" s="48">
        <v>0.3</v>
      </c>
      <c r="Y615" s="46" t="s">
        <v>78</v>
      </c>
      <c r="Z615" s="46" t="s">
        <v>83</v>
      </c>
      <c r="AA615" s="46"/>
      <c r="AB615" s="46"/>
      <c r="AC615" s="46" t="s">
        <v>81</v>
      </c>
      <c r="AD615" s="46" t="s">
        <v>80</v>
      </c>
      <c r="AE615" s="46" t="s">
        <v>466</v>
      </c>
      <c r="AF615" s="46" t="s">
        <v>467</v>
      </c>
      <c r="AG615" s="46" t="s">
        <v>99</v>
      </c>
      <c r="AH615" s="46"/>
      <c r="AI615" s="46" t="s">
        <v>99</v>
      </c>
      <c r="AJ615" s="46" t="s">
        <v>83</v>
      </c>
      <c r="AK615" s="46" t="s">
        <v>84</v>
      </c>
      <c r="AL615" s="46" t="s">
        <v>467</v>
      </c>
      <c r="AM615" s="46" t="s">
        <v>83</v>
      </c>
      <c r="AN615" s="46" t="s">
        <v>83</v>
      </c>
      <c r="AO615" s="46" t="s">
        <v>83</v>
      </c>
      <c r="AP615" s="46" t="s">
        <v>91</v>
      </c>
      <c r="AQ615" s="46"/>
      <c r="AR615" s="46" t="s">
        <v>81</v>
      </c>
      <c r="AS615" s="46" t="s">
        <v>86</v>
      </c>
      <c r="AT615" s="46"/>
      <c r="AU615" s="48">
        <v>1</v>
      </c>
      <c r="AV615" s="46" t="s">
        <v>81</v>
      </c>
      <c r="AW615" s="46" t="s">
        <v>81</v>
      </c>
      <c r="AX615" s="48">
        <v>250</v>
      </c>
      <c r="AY615" s="48">
        <v>255.7</v>
      </c>
      <c r="AZ615" s="48">
        <v>254.9</v>
      </c>
      <c r="BA615" s="48">
        <v>200.1</v>
      </c>
      <c r="BB615" s="46"/>
      <c r="BC615" s="46"/>
      <c r="BD615" s="48">
        <v>14.69</v>
      </c>
      <c r="BE615" s="46"/>
      <c r="BF615" s="48">
        <v>0.17</v>
      </c>
      <c r="BG615" s="48">
        <v>0.15</v>
      </c>
      <c r="BH615" s="46"/>
      <c r="BI615" s="48">
        <v>0.11</v>
      </c>
      <c r="BJ615" s="48">
        <v>46.01</v>
      </c>
      <c r="BK615" s="48">
        <v>46.01</v>
      </c>
      <c r="BL615" s="48">
        <v>50.6</v>
      </c>
      <c r="BM615" s="46"/>
      <c r="BN615" s="46"/>
      <c r="BO615" s="48">
        <v>0.15</v>
      </c>
      <c r="BP615" s="48">
        <v>0.21</v>
      </c>
      <c r="BQ615" s="48">
        <v>0.19</v>
      </c>
      <c r="BR615" s="48">
        <v>14.68</v>
      </c>
      <c r="BS615" s="48">
        <v>46.2</v>
      </c>
      <c r="BT615" s="46"/>
      <c r="BU615" s="48">
        <v>0</v>
      </c>
      <c r="BV615" s="39">
        <v>899</v>
      </c>
      <c r="BW615" s="39">
        <f t="shared" si="54"/>
        <v>2</v>
      </c>
      <c r="BX615" s="39">
        <f>IF(COUNTIF($C$2:C615,C615)=1,1,0)</f>
        <v>1</v>
      </c>
      <c r="BY615" s="39">
        <f t="shared" si="55"/>
        <v>0</v>
      </c>
      <c r="BZ615" s="39" t="b">
        <f t="shared" si="56"/>
        <v>0</v>
      </c>
      <c r="CA615" s="39" t="b">
        <f t="array" ref="CA615">ISNUMBER(SEARCH("Touch Screen",$AI615))</f>
        <v>0</v>
      </c>
      <c r="CB615" s="39" t="b">
        <f t="array" ref="CB615">ISNUMBER(SEARCH("Occupancy Sensor",$AI615))</f>
        <v>0</v>
      </c>
      <c r="CC615" s="39" t="b">
        <f t="array" ref="CC615">ISNUMBER(SEARCH("Full Network Connectivity",$AI615))</f>
        <v>0</v>
      </c>
      <c r="CD615" s="49">
        <f t="shared" si="57"/>
        <v>46.00752</v>
      </c>
      <c r="CE615" s="50">
        <f t="shared" si="59"/>
        <v>2.1</v>
      </c>
      <c r="CF615" s="39">
        <f t="shared" si="58"/>
        <v>2</v>
      </c>
      <c r="CG615" s="49">
        <f>IF($BW615=1,($Q615*'2. Monitor Criteria'!$C$4)+('2. Monitor Criteria'!$D$4*'1. Data'!$CE615)+'2. Monitor Criteria'!$C$6,IF('1. Data'!$BW615=2,($Q615*'2. Monitor Criteria'!$C$4)+('2. Monitor Criteria'!$D$4*'1. Data'!$CE615)+'2. Monitor Criteria'!$D$6,IF('1. Data'!$BW615=5,($Q615*'2. Monitor Criteria'!$C$4)+('2. Monitor Criteria'!$D$4*'1. Data'!$CE615)+'2. Monitor Criteria'!$F$6,($Q615*'2. Monitor Criteria'!$C$4)+('2. Monitor Criteria'!$D$4*'1. Data'!$CE615)+'2. Monitor Criteria'!$E$6)))</f>
        <v>42.683959999999999</v>
      </c>
      <c r="CH615" s="51">
        <f>CD615-('2. Monitor Criteria'!$D$4*CE615)</f>
        <v>37.628519999999995</v>
      </c>
      <c r="CI615" s="49">
        <f>IF($BY615=0,CH615,IF($BY615=1,CH615-('2. Monitor Criteria'!$B$10*'1. Data'!CG615),CH615-('2. Monitor Criteria'!$C$10*'1. Data'!CG615)))</f>
        <v>37.628519999999995</v>
      </c>
      <c r="CJ615" s="51">
        <f>IF($CA615=TRUE,CI615-(CG615*'2. Monitor Criteria'!$E$10),CI615)</f>
        <v>37.628519999999995</v>
      </c>
      <c r="CK615" s="51">
        <f>IF($BZ615=TRUE,CJ615-('1. Data'!CG615*'2. Monitor Criteria'!$D$10),CJ615)</f>
        <v>37.628519999999995</v>
      </c>
    </row>
    <row r="616" spans="1:89" s="39" customFormat="1" ht="15.75" customHeight="1" x14ac:dyDescent="0.2">
      <c r="A616" s="39">
        <v>900</v>
      </c>
      <c r="B616" s="46" t="s">
        <v>1053</v>
      </c>
      <c r="C616" s="46" t="s">
        <v>1060</v>
      </c>
      <c r="D616" s="47">
        <v>41061</v>
      </c>
      <c r="E616" s="46" t="s">
        <v>74</v>
      </c>
      <c r="F616" s="46"/>
      <c r="G616" s="46" t="s">
        <v>1307</v>
      </c>
      <c r="H616" s="46" t="s">
        <v>75</v>
      </c>
      <c r="I616" s="46" t="s">
        <v>141</v>
      </c>
      <c r="J616" s="46"/>
      <c r="K616" s="46" t="s">
        <v>77</v>
      </c>
      <c r="L616" s="46"/>
      <c r="M616" s="48">
        <v>3000</v>
      </c>
      <c r="N616" s="48">
        <v>11.5</v>
      </c>
      <c r="O616" s="48">
        <v>20.5</v>
      </c>
      <c r="P616" s="48">
        <v>23.5</v>
      </c>
      <c r="Q616" s="48">
        <v>237.99</v>
      </c>
      <c r="R616" s="48">
        <v>1.78</v>
      </c>
      <c r="S616" s="48">
        <v>1080</v>
      </c>
      <c r="T616" s="48">
        <v>1920</v>
      </c>
      <c r="U616" s="48">
        <v>2.1</v>
      </c>
      <c r="V616" s="48">
        <v>8713</v>
      </c>
      <c r="W616" s="48">
        <v>60</v>
      </c>
      <c r="X616" s="48">
        <v>0.3</v>
      </c>
      <c r="Y616" s="46" t="s">
        <v>78</v>
      </c>
      <c r="Z616" s="46" t="s">
        <v>83</v>
      </c>
      <c r="AA616" s="46"/>
      <c r="AB616" s="46"/>
      <c r="AC616" s="46" t="s">
        <v>81</v>
      </c>
      <c r="AD616" s="46" t="s">
        <v>80</v>
      </c>
      <c r="AE616" s="46" t="s">
        <v>466</v>
      </c>
      <c r="AF616" s="46" t="s">
        <v>467</v>
      </c>
      <c r="AG616" s="46" t="s">
        <v>99</v>
      </c>
      <c r="AH616" s="46"/>
      <c r="AI616" s="46" t="s">
        <v>99</v>
      </c>
      <c r="AJ616" s="46" t="s">
        <v>83</v>
      </c>
      <c r="AK616" s="46" t="s">
        <v>84</v>
      </c>
      <c r="AL616" s="46" t="s">
        <v>467</v>
      </c>
      <c r="AM616" s="46" t="s">
        <v>83</v>
      </c>
      <c r="AN616" s="46" t="s">
        <v>83</v>
      </c>
      <c r="AO616" s="46" t="s">
        <v>83</v>
      </c>
      <c r="AP616" s="46" t="s">
        <v>91</v>
      </c>
      <c r="AQ616" s="46"/>
      <c r="AR616" s="46" t="s">
        <v>81</v>
      </c>
      <c r="AS616" s="46" t="s">
        <v>86</v>
      </c>
      <c r="AT616" s="46"/>
      <c r="AU616" s="48">
        <v>1</v>
      </c>
      <c r="AV616" s="46" t="s">
        <v>81</v>
      </c>
      <c r="AW616" s="46" t="s">
        <v>81</v>
      </c>
      <c r="AX616" s="48">
        <v>250</v>
      </c>
      <c r="AY616" s="48">
        <v>264.10000000000002</v>
      </c>
      <c r="AZ616" s="48">
        <v>254.8</v>
      </c>
      <c r="BA616" s="48">
        <v>200.1</v>
      </c>
      <c r="BB616" s="46"/>
      <c r="BC616" s="46"/>
      <c r="BD616" s="48">
        <v>14.91</v>
      </c>
      <c r="BE616" s="46"/>
      <c r="BF616" s="48">
        <v>0.18</v>
      </c>
      <c r="BG616" s="48">
        <v>0.16</v>
      </c>
      <c r="BH616" s="46"/>
      <c r="BI616" s="48">
        <v>0.13</v>
      </c>
      <c r="BJ616" s="48">
        <v>46.74</v>
      </c>
      <c r="BK616" s="48">
        <v>46.74</v>
      </c>
      <c r="BL616" s="48">
        <v>53.3</v>
      </c>
      <c r="BM616" s="46"/>
      <c r="BN616" s="46"/>
      <c r="BO616" s="48">
        <v>0.17</v>
      </c>
      <c r="BP616" s="48">
        <v>0.22</v>
      </c>
      <c r="BQ616" s="48">
        <v>0.2</v>
      </c>
      <c r="BR616" s="48">
        <v>14.95</v>
      </c>
      <c r="BS616" s="48">
        <v>47.09</v>
      </c>
      <c r="BT616" s="46"/>
      <c r="BU616" s="48">
        <v>0</v>
      </c>
      <c r="BV616" s="39">
        <v>900</v>
      </c>
      <c r="BW616" s="39">
        <f t="shared" si="54"/>
        <v>3</v>
      </c>
      <c r="BX616" s="39">
        <f>IF(COUNTIF($C$2:C616,C616)=1,1,0)</f>
        <v>1</v>
      </c>
      <c r="BY616" s="39">
        <f t="shared" si="55"/>
        <v>0</v>
      </c>
      <c r="BZ616" s="39" t="b">
        <f t="shared" si="56"/>
        <v>0</v>
      </c>
      <c r="CA616" s="39" t="b">
        <f t="array" ref="CA616">ISNUMBER(SEARCH("Touch Screen",$AI616))</f>
        <v>0</v>
      </c>
      <c r="CB616" s="39" t="b">
        <f t="array" ref="CB616">ISNUMBER(SEARCH("Occupancy Sensor",$AI616))</f>
        <v>0</v>
      </c>
      <c r="CC616" s="39" t="b">
        <f t="array" ref="CC616">ISNUMBER(SEARCH("Full Network Connectivity",$AI616))</f>
        <v>0</v>
      </c>
      <c r="CD616" s="49">
        <f t="shared" si="57"/>
        <v>46.738979999999998</v>
      </c>
      <c r="CE616" s="50">
        <f t="shared" si="59"/>
        <v>2.1</v>
      </c>
      <c r="CF616" s="39">
        <f t="shared" si="58"/>
        <v>3</v>
      </c>
      <c r="CG616" s="49">
        <f>IF($BW616=1,($Q616*'2. Monitor Criteria'!$C$4)+('2. Monitor Criteria'!$D$4*'1. Data'!$CE616)+'2. Monitor Criteria'!$C$6,IF('1. Data'!$BW616=2,($Q616*'2. Monitor Criteria'!$C$4)+('2. Monitor Criteria'!$D$4*'1. Data'!$CE616)+'2. Monitor Criteria'!$D$6,IF('1. Data'!$BW616=5,($Q616*'2. Monitor Criteria'!$C$4)+('2. Monitor Criteria'!$D$4*'1. Data'!$CE616)+'2. Monitor Criteria'!$F$6,($Q616*'2. Monitor Criteria'!$C$4)+('2. Monitor Criteria'!$D$4*'1. Data'!$CE616)+'2. Monitor Criteria'!$E$6)))</f>
        <v>46.131770000000003</v>
      </c>
      <c r="CH616" s="51">
        <f>CD616-('2. Monitor Criteria'!$D$4*CE616)</f>
        <v>38.359979999999993</v>
      </c>
      <c r="CI616" s="49">
        <f>IF($BY616=0,CH616,IF($BY616=1,CH616-('2. Monitor Criteria'!$B$10*'1. Data'!CG616),CH616-('2. Monitor Criteria'!$C$10*'1. Data'!CG616)))</f>
        <v>38.359979999999993</v>
      </c>
      <c r="CJ616" s="51">
        <f>IF($CA616=TRUE,CI616-(CG616*'2. Monitor Criteria'!$E$10),CI616)</f>
        <v>38.359979999999993</v>
      </c>
      <c r="CK616" s="51">
        <f>IF($BZ616=TRUE,CJ616-('1. Data'!CG616*'2. Monitor Criteria'!$D$10),CJ616)</f>
        <v>38.359979999999993</v>
      </c>
    </row>
    <row r="617" spans="1:89" s="39" customFormat="1" ht="15.75" customHeight="1" x14ac:dyDescent="0.2">
      <c r="A617" s="39">
        <v>901</v>
      </c>
      <c r="B617" s="46" t="s">
        <v>1053</v>
      </c>
      <c r="C617" s="46" t="s">
        <v>1061</v>
      </c>
      <c r="D617" s="47">
        <v>41122</v>
      </c>
      <c r="E617" s="46" t="s">
        <v>74</v>
      </c>
      <c r="F617" s="46"/>
      <c r="G617" s="46" t="s">
        <v>1307</v>
      </c>
      <c r="H617" s="46" t="s">
        <v>75</v>
      </c>
      <c r="I617" s="46" t="s">
        <v>88</v>
      </c>
      <c r="J617" s="46"/>
      <c r="K617" s="46" t="s">
        <v>77</v>
      </c>
      <c r="L617" s="46"/>
      <c r="M617" s="48">
        <v>1000</v>
      </c>
      <c r="N617" s="48">
        <v>10.6</v>
      </c>
      <c r="O617" s="48">
        <v>18.8</v>
      </c>
      <c r="P617" s="48">
        <v>21.5</v>
      </c>
      <c r="Q617" s="48">
        <v>197.52</v>
      </c>
      <c r="R617" s="48">
        <v>1.78</v>
      </c>
      <c r="S617" s="48">
        <v>1080</v>
      </c>
      <c r="T617" s="48">
        <v>1920</v>
      </c>
      <c r="U617" s="48">
        <v>2.1</v>
      </c>
      <c r="V617" s="48">
        <v>10498</v>
      </c>
      <c r="W617" s="48">
        <v>60</v>
      </c>
      <c r="X617" s="48">
        <v>0.3</v>
      </c>
      <c r="Y617" s="46" t="s">
        <v>83</v>
      </c>
      <c r="Z617" s="46" t="s">
        <v>83</v>
      </c>
      <c r="AA617" s="46"/>
      <c r="AB617" s="46"/>
      <c r="AC617" s="46" t="s">
        <v>81</v>
      </c>
      <c r="AD617" s="46" t="s">
        <v>80</v>
      </c>
      <c r="AE617" s="46" t="s">
        <v>1062</v>
      </c>
      <c r="AF617" s="46"/>
      <c r="AG617" s="46" t="s">
        <v>99</v>
      </c>
      <c r="AH617" s="46"/>
      <c r="AI617" s="46" t="s">
        <v>99</v>
      </c>
      <c r="AJ617" s="46" t="s">
        <v>83</v>
      </c>
      <c r="AK617" s="46" t="s">
        <v>94</v>
      </c>
      <c r="AL617" s="46"/>
      <c r="AM617" s="46" t="s">
        <v>83</v>
      </c>
      <c r="AN617" s="46" t="s">
        <v>83</v>
      </c>
      <c r="AO617" s="46" t="s">
        <v>83</v>
      </c>
      <c r="AP617" s="46" t="s">
        <v>91</v>
      </c>
      <c r="AQ617" s="46"/>
      <c r="AR617" s="46" t="s">
        <v>81</v>
      </c>
      <c r="AS617" s="46" t="s">
        <v>86</v>
      </c>
      <c r="AT617" s="46"/>
      <c r="AU617" s="48">
        <v>1</v>
      </c>
      <c r="AV617" s="46" t="s">
        <v>81</v>
      </c>
      <c r="AW617" s="46" t="s">
        <v>81</v>
      </c>
      <c r="AX617" s="48">
        <v>250</v>
      </c>
      <c r="AY617" s="48">
        <v>255.2</v>
      </c>
      <c r="AZ617" s="48">
        <v>213.5</v>
      </c>
      <c r="BA617" s="48">
        <v>200.1</v>
      </c>
      <c r="BB617" s="46"/>
      <c r="BC617" s="46"/>
      <c r="BD617" s="48">
        <v>13.12</v>
      </c>
      <c r="BE617" s="46"/>
      <c r="BF617" s="48">
        <v>0.18</v>
      </c>
      <c r="BG617" s="48">
        <v>0.18</v>
      </c>
      <c r="BH617" s="46"/>
      <c r="BI617" s="48">
        <v>0.13</v>
      </c>
      <c r="BJ617" s="48">
        <v>41.25</v>
      </c>
      <c r="BK617" s="48">
        <v>41.25</v>
      </c>
      <c r="BL617" s="48">
        <v>50.9</v>
      </c>
      <c r="BM617" s="46"/>
      <c r="BN617" s="46"/>
      <c r="BO617" s="48">
        <v>0.16</v>
      </c>
      <c r="BP617" s="48">
        <v>0.22</v>
      </c>
      <c r="BQ617" s="48">
        <v>0.21</v>
      </c>
      <c r="BR617" s="48">
        <v>13.16</v>
      </c>
      <c r="BS617" s="48">
        <v>41.6</v>
      </c>
      <c r="BT617" s="46"/>
      <c r="BU617" s="48">
        <v>0</v>
      </c>
      <c r="BV617" s="39">
        <v>901</v>
      </c>
      <c r="BW617" s="39">
        <f t="shared" si="54"/>
        <v>2</v>
      </c>
      <c r="BX617" s="39">
        <f>IF(COUNTIF($C$2:C617,C617)=1,1,0)</f>
        <v>1</v>
      </c>
      <c r="BY617" s="39">
        <f t="shared" si="55"/>
        <v>0</v>
      </c>
      <c r="BZ617" s="39" t="b">
        <f t="shared" si="56"/>
        <v>0</v>
      </c>
      <c r="CA617" s="39" t="b">
        <f t="array" ref="CA617">ISNUMBER(SEARCH("Touch Screen",$AI617))</f>
        <v>0</v>
      </c>
      <c r="CB617" s="39" t="b">
        <f t="array" ref="CB617">ISNUMBER(SEARCH("Occupancy Sensor",$AI617))</f>
        <v>0</v>
      </c>
      <c r="CC617" s="39" t="b">
        <f t="array" ref="CC617">ISNUMBER(SEARCH("Full Network Connectivity",$AI617))</f>
        <v>0</v>
      </c>
      <c r="CD617" s="49">
        <f t="shared" si="57"/>
        <v>41.250839999999997</v>
      </c>
      <c r="CE617" s="50">
        <f t="shared" si="59"/>
        <v>2.1</v>
      </c>
      <c r="CF617" s="39">
        <f t="shared" si="58"/>
        <v>2</v>
      </c>
      <c r="CG617" s="49">
        <f>IF($BW617=1,($Q617*'2. Monitor Criteria'!$C$4)+('2. Monitor Criteria'!$D$4*'1. Data'!$CE617)+'2. Monitor Criteria'!$C$6,IF('1. Data'!$BW617=2,($Q617*'2. Monitor Criteria'!$C$4)+('2. Monitor Criteria'!$D$4*'1. Data'!$CE617)+'2. Monitor Criteria'!$D$6,IF('1. Data'!$BW617=5,($Q617*'2. Monitor Criteria'!$C$4)+('2. Monitor Criteria'!$D$4*'1. Data'!$CE617)+'2. Monitor Criteria'!$F$6,($Q617*'2. Monitor Criteria'!$C$4)+('2. Monitor Criteria'!$D$4*'1. Data'!$CE617)+'2. Monitor Criteria'!$E$6)))</f>
        <v>42.683959999999999</v>
      </c>
      <c r="CH617" s="51">
        <f>CD617-('2. Monitor Criteria'!$D$4*CE617)</f>
        <v>32.871839999999992</v>
      </c>
      <c r="CI617" s="49">
        <f>IF($BY617=0,CH617,IF($BY617=1,CH617-('2. Monitor Criteria'!$B$10*'1. Data'!CG617),CH617-('2. Monitor Criteria'!$C$10*'1. Data'!CG617)))</f>
        <v>32.871839999999992</v>
      </c>
      <c r="CJ617" s="51">
        <f>IF($CA617=TRUE,CI617-(CG617*'2. Monitor Criteria'!$E$10),CI617)</f>
        <v>32.871839999999992</v>
      </c>
      <c r="CK617" s="51">
        <f>IF($BZ617=TRUE,CJ617-('1. Data'!CG617*'2. Monitor Criteria'!$D$10),CJ617)</f>
        <v>32.871839999999992</v>
      </c>
    </row>
    <row r="618" spans="1:89" s="39" customFormat="1" ht="15.75" customHeight="1" x14ac:dyDescent="0.2">
      <c r="A618" s="39">
        <v>902</v>
      </c>
      <c r="B618" s="46" t="s">
        <v>1053</v>
      </c>
      <c r="C618" s="46" t="s">
        <v>1063</v>
      </c>
      <c r="D618" s="47">
        <v>42552</v>
      </c>
      <c r="E618" s="46" t="s">
        <v>74</v>
      </c>
      <c r="F618" s="46"/>
      <c r="G618" s="46" t="s">
        <v>1307</v>
      </c>
      <c r="H618" s="46" t="s">
        <v>75</v>
      </c>
      <c r="I618" s="46" t="s">
        <v>76</v>
      </c>
      <c r="J618" s="46"/>
      <c r="K618" s="46" t="s">
        <v>77</v>
      </c>
      <c r="L618" s="46"/>
      <c r="M618" s="48">
        <v>1000</v>
      </c>
      <c r="N618" s="48">
        <v>11.3</v>
      </c>
      <c r="O618" s="48">
        <v>20.3</v>
      </c>
      <c r="P618" s="48">
        <v>23</v>
      </c>
      <c r="Q618" s="48">
        <v>226.05</v>
      </c>
      <c r="R618" s="48">
        <v>1.78</v>
      </c>
      <c r="S618" s="48">
        <v>1080</v>
      </c>
      <c r="T618" s="48">
        <v>1920</v>
      </c>
      <c r="U618" s="48">
        <v>2.1</v>
      </c>
      <c r="V618" s="48">
        <v>9173</v>
      </c>
      <c r="W618" s="48">
        <v>60</v>
      </c>
      <c r="X618" s="48">
        <v>32.9</v>
      </c>
      <c r="Y618" s="46" t="s">
        <v>83</v>
      </c>
      <c r="Z618" s="46" t="s">
        <v>83</v>
      </c>
      <c r="AA618" s="46"/>
      <c r="AB618" s="46"/>
      <c r="AC618" s="46" t="s">
        <v>80</v>
      </c>
      <c r="AD618" s="46" t="s">
        <v>81</v>
      </c>
      <c r="AE618" s="46" t="s">
        <v>93</v>
      </c>
      <c r="AF618" s="46"/>
      <c r="AG618" s="46" t="s">
        <v>83</v>
      </c>
      <c r="AH618" s="46"/>
      <c r="AI618" s="46" t="s">
        <v>83</v>
      </c>
      <c r="AJ618" s="46" t="s">
        <v>83</v>
      </c>
      <c r="AK618" s="46" t="s">
        <v>94</v>
      </c>
      <c r="AL618" s="46"/>
      <c r="AM618" s="46" t="s">
        <v>83</v>
      </c>
      <c r="AN618" s="46" t="s">
        <v>83</v>
      </c>
      <c r="AO618" s="46" t="s">
        <v>83</v>
      </c>
      <c r="AP618" s="46" t="s">
        <v>91</v>
      </c>
      <c r="AQ618" s="46"/>
      <c r="AR618" s="46" t="s">
        <v>81</v>
      </c>
      <c r="AS618" s="46" t="s">
        <v>86</v>
      </c>
      <c r="AT618" s="46"/>
      <c r="AU618" s="46"/>
      <c r="AV618" s="46" t="s">
        <v>81</v>
      </c>
      <c r="AW618" s="46" t="s">
        <v>81</v>
      </c>
      <c r="AX618" s="48">
        <v>250</v>
      </c>
      <c r="AY618" s="48">
        <v>206.8</v>
      </c>
      <c r="AZ618" s="48">
        <v>202.5</v>
      </c>
      <c r="BA618" s="48">
        <v>201.7</v>
      </c>
      <c r="BB618" s="46"/>
      <c r="BC618" s="46"/>
      <c r="BD618" s="48">
        <v>14.53</v>
      </c>
      <c r="BE618" s="46"/>
      <c r="BF618" s="48">
        <v>0.11</v>
      </c>
      <c r="BG618" s="46"/>
      <c r="BH618" s="46"/>
      <c r="BI618" s="48">
        <v>7.0000000000000007E-2</v>
      </c>
      <c r="BJ618" s="48">
        <v>45.18</v>
      </c>
      <c r="BK618" s="48">
        <v>45.18</v>
      </c>
      <c r="BL618" s="48">
        <v>50.8</v>
      </c>
      <c r="BM618" s="46"/>
      <c r="BN618" s="46"/>
      <c r="BO618" s="48">
        <v>0.09</v>
      </c>
      <c r="BP618" s="48">
        <v>0.14000000000000001</v>
      </c>
      <c r="BQ618" s="46"/>
      <c r="BR618" s="48">
        <v>14.55</v>
      </c>
      <c r="BS618" s="48">
        <v>45.41</v>
      </c>
      <c r="BT618" s="46"/>
      <c r="BU618" s="48">
        <v>0</v>
      </c>
      <c r="BV618" s="39">
        <v>902</v>
      </c>
      <c r="BW618" s="39">
        <f t="shared" si="54"/>
        <v>3</v>
      </c>
      <c r="BX618" s="39">
        <f>IF(COUNTIF($C$2:C618,C618)=1,1,0)</f>
        <v>1</v>
      </c>
      <c r="BY618" s="39">
        <f t="shared" si="55"/>
        <v>0</v>
      </c>
      <c r="BZ618" s="39" t="b">
        <f t="shared" si="56"/>
        <v>0</v>
      </c>
      <c r="CA618" s="39" t="b">
        <f t="array" ref="CA618">ISNUMBER(SEARCH("Touch Screen",$AI618))</f>
        <v>0</v>
      </c>
      <c r="CB618" s="39" t="b">
        <f t="array" ref="CB618">ISNUMBER(SEARCH("Occupancy Sensor",$AI618))</f>
        <v>0</v>
      </c>
      <c r="CC618" s="39" t="b">
        <f t="array" ref="CC618">ISNUMBER(SEARCH("Full Network Connectivity",$AI618))</f>
        <v>0</v>
      </c>
      <c r="CD618" s="49">
        <f t="shared" si="57"/>
        <v>45.175319999999999</v>
      </c>
      <c r="CE618" s="50">
        <f t="shared" si="59"/>
        <v>2.1</v>
      </c>
      <c r="CF618" s="39">
        <f t="shared" si="58"/>
        <v>3</v>
      </c>
      <c r="CG618" s="49">
        <f>IF($BW618=1,($Q618*'2. Monitor Criteria'!$C$4)+('2. Monitor Criteria'!$D$4*'1. Data'!$CE618)+'2. Monitor Criteria'!$C$6,IF('1. Data'!$BW618=2,($Q618*'2. Monitor Criteria'!$C$4)+('2. Monitor Criteria'!$D$4*'1. Data'!$CE618)+'2. Monitor Criteria'!$D$6,IF('1. Data'!$BW618=5,($Q618*'2. Monitor Criteria'!$C$4)+('2. Monitor Criteria'!$D$4*'1. Data'!$CE618)+'2. Monitor Criteria'!$F$6,($Q618*'2. Monitor Criteria'!$C$4)+('2. Monitor Criteria'!$D$4*'1. Data'!$CE618)+'2. Monitor Criteria'!$E$6)))</f>
        <v>44.663150000000002</v>
      </c>
      <c r="CH618" s="51">
        <f>CD618-('2. Monitor Criteria'!$D$4*CE618)</f>
        <v>36.796319999999994</v>
      </c>
      <c r="CI618" s="49">
        <f>IF($BY618=0,CH618,IF($BY618=1,CH618-('2. Monitor Criteria'!$B$10*'1. Data'!CG618),CH618-('2. Monitor Criteria'!$C$10*'1. Data'!CG618)))</f>
        <v>36.796319999999994</v>
      </c>
      <c r="CJ618" s="51">
        <f>IF($CA618=TRUE,CI618-(CG618*'2. Monitor Criteria'!$E$10),CI618)</f>
        <v>36.796319999999994</v>
      </c>
      <c r="CK618" s="51">
        <f>IF($BZ618=TRUE,CJ618-('1. Data'!CG618*'2. Monitor Criteria'!$D$10),CJ618)</f>
        <v>36.796319999999994</v>
      </c>
    </row>
    <row r="619" spans="1:89" s="39" customFormat="1" ht="15.75" customHeight="1" x14ac:dyDescent="0.2">
      <c r="A619" s="39">
        <v>903</v>
      </c>
      <c r="B619" s="46" t="s">
        <v>1053</v>
      </c>
      <c r="C619" s="46" t="s">
        <v>1063</v>
      </c>
      <c r="D619" s="47">
        <v>42552</v>
      </c>
      <c r="E619" s="46" t="s">
        <v>74</v>
      </c>
      <c r="F619" s="46"/>
      <c r="G619" s="46" t="s">
        <v>1307</v>
      </c>
      <c r="H619" s="46" t="s">
        <v>75</v>
      </c>
      <c r="I619" s="46" t="s">
        <v>76</v>
      </c>
      <c r="J619" s="46"/>
      <c r="K619" s="46" t="s">
        <v>77</v>
      </c>
      <c r="L619" s="46"/>
      <c r="M619" s="48">
        <v>1000</v>
      </c>
      <c r="N619" s="48">
        <v>11.3</v>
      </c>
      <c r="O619" s="48">
        <v>20.3</v>
      </c>
      <c r="P619" s="48">
        <v>23</v>
      </c>
      <c r="Q619" s="48">
        <v>226.05</v>
      </c>
      <c r="R619" s="48">
        <v>1.78</v>
      </c>
      <c r="S619" s="48">
        <v>1080</v>
      </c>
      <c r="T619" s="48">
        <v>1920</v>
      </c>
      <c r="U619" s="48">
        <v>2.1</v>
      </c>
      <c r="V619" s="48">
        <v>9173</v>
      </c>
      <c r="W619" s="48">
        <v>60</v>
      </c>
      <c r="X619" s="48">
        <v>32.9</v>
      </c>
      <c r="Y619" s="46" t="s">
        <v>83</v>
      </c>
      <c r="Z619" s="46" t="s">
        <v>83</v>
      </c>
      <c r="AA619" s="46"/>
      <c r="AB619" s="46"/>
      <c r="AC619" s="46" t="s">
        <v>80</v>
      </c>
      <c r="AD619" s="46" t="s">
        <v>81</v>
      </c>
      <c r="AE619" s="46" t="s">
        <v>157</v>
      </c>
      <c r="AF619" s="46" t="s">
        <v>148</v>
      </c>
      <c r="AG619" s="46" t="s">
        <v>83</v>
      </c>
      <c r="AH619" s="46"/>
      <c r="AI619" s="46" t="s">
        <v>83</v>
      </c>
      <c r="AJ619" s="46" t="s">
        <v>83</v>
      </c>
      <c r="AK619" s="46" t="s">
        <v>90</v>
      </c>
      <c r="AL619" s="46" t="s">
        <v>148</v>
      </c>
      <c r="AM619" s="46" t="s">
        <v>83</v>
      </c>
      <c r="AN619" s="46" t="s">
        <v>83</v>
      </c>
      <c r="AO619" s="46" t="s">
        <v>83</v>
      </c>
      <c r="AP619" s="46" t="s">
        <v>91</v>
      </c>
      <c r="AQ619" s="46"/>
      <c r="AR619" s="46" t="s">
        <v>81</v>
      </c>
      <c r="AS619" s="46" t="s">
        <v>86</v>
      </c>
      <c r="AT619" s="46"/>
      <c r="AU619" s="46"/>
      <c r="AV619" s="46" t="s">
        <v>81</v>
      </c>
      <c r="AW619" s="46" t="s">
        <v>81</v>
      </c>
      <c r="AX619" s="48">
        <v>250</v>
      </c>
      <c r="AY619" s="48">
        <v>222.4</v>
      </c>
      <c r="AZ619" s="48">
        <v>188.2</v>
      </c>
      <c r="BA619" s="48">
        <v>201.5</v>
      </c>
      <c r="BB619" s="46"/>
      <c r="BC619" s="46"/>
      <c r="BD619" s="48">
        <v>13.82</v>
      </c>
      <c r="BE619" s="46"/>
      <c r="BF619" s="48">
        <v>0.15</v>
      </c>
      <c r="BG619" s="46"/>
      <c r="BH619" s="46"/>
      <c r="BI619" s="48">
        <v>0.14000000000000001</v>
      </c>
      <c r="BJ619" s="48">
        <v>43.23</v>
      </c>
      <c r="BK619" s="48">
        <v>43.23</v>
      </c>
      <c r="BL619" s="48">
        <v>50.8</v>
      </c>
      <c r="BM619" s="46"/>
      <c r="BN619" s="46"/>
      <c r="BO619" s="48">
        <v>0.15</v>
      </c>
      <c r="BP619" s="48">
        <v>0.18</v>
      </c>
      <c r="BQ619" s="46"/>
      <c r="BR619" s="48">
        <v>13.83</v>
      </c>
      <c r="BS619" s="48">
        <v>43.43</v>
      </c>
      <c r="BT619" s="46"/>
      <c r="BU619" s="48">
        <v>0</v>
      </c>
      <c r="BV619" s="39">
        <v>903</v>
      </c>
      <c r="BW619" s="39">
        <f t="shared" si="54"/>
        <v>3</v>
      </c>
      <c r="BX619" s="39">
        <f>IF(COUNTIF($C$2:C619,C619)=1,1,0)</f>
        <v>0</v>
      </c>
      <c r="BY619" s="39">
        <f t="shared" si="55"/>
        <v>0</v>
      </c>
      <c r="BZ619" s="39" t="b">
        <f t="shared" si="56"/>
        <v>0</v>
      </c>
      <c r="CA619" s="39" t="b">
        <f t="array" ref="CA619">ISNUMBER(SEARCH("Touch Screen",$AI619))</f>
        <v>0</v>
      </c>
      <c r="CB619" s="39" t="b">
        <f t="array" ref="CB619">ISNUMBER(SEARCH("Occupancy Sensor",$AI619))</f>
        <v>0</v>
      </c>
      <c r="CC619" s="39" t="b">
        <f t="array" ref="CC619">ISNUMBER(SEARCH("Full Network Connectivity",$AI619))</f>
        <v>0</v>
      </c>
      <c r="CD619" s="49">
        <f t="shared" si="57"/>
        <v>43.226219999999998</v>
      </c>
      <c r="CE619" s="50">
        <f t="shared" si="59"/>
        <v>2.1</v>
      </c>
      <c r="CF619" s="39">
        <f t="shared" si="58"/>
        <v>3</v>
      </c>
      <c r="CG619" s="49">
        <f>IF($BW619=1,($Q619*'2. Monitor Criteria'!$C$4)+('2. Monitor Criteria'!$D$4*'1. Data'!$CE619)+'2. Monitor Criteria'!$C$6,IF('1. Data'!$BW619=2,($Q619*'2. Monitor Criteria'!$C$4)+('2. Monitor Criteria'!$D$4*'1. Data'!$CE619)+'2. Monitor Criteria'!$D$6,IF('1. Data'!$BW619=5,($Q619*'2. Monitor Criteria'!$C$4)+('2. Monitor Criteria'!$D$4*'1. Data'!$CE619)+'2. Monitor Criteria'!$F$6,($Q619*'2. Monitor Criteria'!$C$4)+('2. Monitor Criteria'!$D$4*'1. Data'!$CE619)+'2. Monitor Criteria'!$E$6)))</f>
        <v>44.663150000000002</v>
      </c>
      <c r="CH619" s="51">
        <f>CD619-('2. Monitor Criteria'!$D$4*CE619)</f>
        <v>34.847219999999993</v>
      </c>
      <c r="CI619" s="49">
        <f>IF($BY619=0,CH619,IF($BY619=1,CH619-('2. Monitor Criteria'!$B$10*'1. Data'!CG619),CH619-('2. Monitor Criteria'!$C$10*'1. Data'!CG619)))</f>
        <v>34.847219999999993</v>
      </c>
      <c r="CJ619" s="51">
        <f>IF($CA619=TRUE,CI619-(CG619*'2. Monitor Criteria'!$E$10),CI619)</f>
        <v>34.847219999999993</v>
      </c>
      <c r="CK619" s="51">
        <f>IF($BZ619=TRUE,CJ619-('1. Data'!CG619*'2. Monitor Criteria'!$D$10),CJ619)</f>
        <v>34.847219999999993</v>
      </c>
    </row>
    <row r="620" spans="1:89" s="39" customFormat="1" ht="15.75" customHeight="1" x14ac:dyDescent="0.2">
      <c r="A620" s="39">
        <v>904</v>
      </c>
      <c r="B620" s="46" t="s">
        <v>1053</v>
      </c>
      <c r="C620" s="46" t="s">
        <v>1064</v>
      </c>
      <c r="D620" s="47">
        <v>42552</v>
      </c>
      <c r="E620" s="46" t="s">
        <v>74</v>
      </c>
      <c r="F620" s="46"/>
      <c r="G620" s="46" t="s">
        <v>1307</v>
      </c>
      <c r="H620" s="46" t="s">
        <v>75</v>
      </c>
      <c r="I620" s="46" t="s">
        <v>76</v>
      </c>
      <c r="J620" s="46"/>
      <c r="K620" s="46" t="s">
        <v>77</v>
      </c>
      <c r="L620" s="46"/>
      <c r="M620" s="48">
        <v>1000</v>
      </c>
      <c r="N620" s="48">
        <v>13.2</v>
      </c>
      <c r="O620" s="48">
        <v>23.5</v>
      </c>
      <c r="P620" s="48">
        <v>27</v>
      </c>
      <c r="Q620" s="48">
        <v>311.67</v>
      </c>
      <c r="R620" s="48">
        <v>1.78</v>
      </c>
      <c r="S620" s="48">
        <v>1080</v>
      </c>
      <c r="T620" s="48">
        <v>1920</v>
      </c>
      <c r="U620" s="48">
        <v>2.1</v>
      </c>
      <c r="V620" s="48">
        <v>6653</v>
      </c>
      <c r="W620" s="48">
        <v>60</v>
      </c>
      <c r="X620" s="48">
        <v>32.200000000000003</v>
      </c>
      <c r="Y620" s="46" t="s">
        <v>83</v>
      </c>
      <c r="Z620" s="46" t="s">
        <v>83</v>
      </c>
      <c r="AA620" s="46"/>
      <c r="AB620" s="46"/>
      <c r="AC620" s="46" t="s">
        <v>80</v>
      </c>
      <c r="AD620" s="46" t="s">
        <v>81</v>
      </c>
      <c r="AE620" s="46" t="s">
        <v>93</v>
      </c>
      <c r="AF620" s="46"/>
      <c r="AG620" s="46" t="s">
        <v>83</v>
      </c>
      <c r="AH620" s="46"/>
      <c r="AI620" s="46" t="s">
        <v>83</v>
      </c>
      <c r="AJ620" s="46" t="s">
        <v>83</v>
      </c>
      <c r="AK620" s="46" t="s">
        <v>94</v>
      </c>
      <c r="AL620" s="46"/>
      <c r="AM620" s="46" t="s">
        <v>83</v>
      </c>
      <c r="AN620" s="46" t="s">
        <v>83</v>
      </c>
      <c r="AO620" s="46" t="s">
        <v>83</v>
      </c>
      <c r="AP620" s="46" t="s">
        <v>91</v>
      </c>
      <c r="AQ620" s="46"/>
      <c r="AR620" s="46" t="s">
        <v>81</v>
      </c>
      <c r="AS620" s="46" t="s">
        <v>86</v>
      </c>
      <c r="AT620" s="46"/>
      <c r="AU620" s="46"/>
      <c r="AV620" s="46" t="s">
        <v>81</v>
      </c>
      <c r="AW620" s="46" t="s">
        <v>81</v>
      </c>
      <c r="AX620" s="48">
        <v>250</v>
      </c>
      <c r="AY620" s="48">
        <v>216.1</v>
      </c>
      <c r="AZ620" s="48">
        <v>212.5</v>
      </c>
      <c r="BA620" s="48">
        <v>201.5</v>
      </c>
      <c r="BB620" s="46"/>
      <c r="BC620" s="46"/>
      <c r="BD620" s="48">
        <v>19.88</v>
      </c>
      <c r="BE620" s="46"/>
      <c r="BF620" s="48">
        <v>0.11</v>
      </c>
      <c r="BG620" s="46"/>
      <c r="BH620" s="46"/>
      <c r="BI620" s="48">
        <v>0.08</v>
      </c>
      <c r="BJ620" s="48">
        <v>61.58</v>
      </c>
      <c r="BK620" s="48">
        <v>61.58</v>
      </c>
      <c r="BL620" s="48">
        <v>64.099999999999994</v>
      </c>
      <c r="BM620" s="46"/>
      <c r="BN620" s="46"/>
      <c r="BO620" s="48">
        <v>0.11</v>
      </c>
      <c r="BP620" s="48">
        <v>0.14000000000000001</v>
      </c>
      <c r="BQ620" s="46"/>
      <c r="BR620" s="48">
        <v>19.850000000000001</v>
      </c>
      <c r="BS620" s="48">
        <v>61.66</v>
      </c>
      <c r="BT620" s="46"/>
      <c r="BU620" s="48">
        <v>0</v>
      </c>
      <c r="BV620" s="39">
        <v>904</v>
      </c>
      <c r="BW620" s="39">
        <f t="shared" si="54"/>
        <v>4</v>
      </c>
      <c r="BX620" s="39">
        <f>IF(COUNTIF($C$2:C620,C620)=1,1,0)</f>
        <v>1</v>
      </c>
      <c r="BY620" s="39">
        <f t="shared" si="55"/>
        <v>0</v>
      </c>
      <c r="BZ620" s="39" t="b">
        <f t="shared" si="56"/>
        <v>0</v>
      </c>
      <c r="CA620" s="39" t="b">
        <f t="array" ref="CA620">ISNUMBER(SEARCH("Touch Screen",$AI620))</f>
        <v>0</v>
      </c>
      <c r="CB620" s="39" t="b">
        <f t="array" ref="CB620">ISNUMBER(SEARCH("Occupancy Sensor",$AI620))</f>
        <v>0</v>
      </c>
      <c r="CC620" s="39" t="b">
        <f t="array" ref="CC620">ISNUMBER(SEARCH("Full Network Connectivity",$AI620))</f>
        <v>0</v>
      </c>
      <c r="CD620" s="49">
        <f t="shared" si="57"/>
        <v>61.578419999999994</v>
      </c>
      <c r="CE620" s="50">
        <f t="shared" si="59"/>
        <v>2.1</v>
      </c>
      <c r="CF620" s="39">
        <f t="shared" si="58"/>
        <v>4</v>
      </c>
      <c r="CG620" s="49">
        <f>IF($BW620=1,($Q620*'2. Monitor Criteria'!$C$4)+('2. Monitor Criteria'!$D$4*'1. Data'!$CE620)+'2. Monitor Criteria'!$C$6,IF('1. Data'!$BW620=2,($Q620*'2. Monitor Criteria'!$C$4)+('2. Monitor Criteria'!$D$4*'1. Data'!$CE620)+'2. Monitor Criteria'!$D$6,IF('1. Data'!$BW620=5,($Q620*'2. Monitor Criteria'!$C$4)+('2. Monitor Criteria'!$D$4*'1. Data'!$CE620)+'2. Monitor Criteria'!$F$6,($Q620*'2. Monitor Criteria'!$C$4)+('2. Monitor Criteria'!$D$4*'1. Data'!$CE620)+'2. Monitor Criteria'!$E$6)))</f>
        <v>55.194410000000005</v>
      </c>
      <c r="CH620" s="51">
        <f>CD620-('2. Monitor Criteria'!$D$4*CE620)</f>
        <v>53.199419999999989</v>
      </c>
      <c r="CI620" s="49">
        <f>IF($BY620=0,CH620,IF($BY620=1,CH620-('2. Monitor Criteria'!$B$10*'1. Data'!CG620),CH620-('2. Monitor Criteria'!$C$10*'1. Data'!CG620)))</f>
        <v>53.199419999999989</v>
      </c>
      <c r="CJ620" s="51">
        <f>IF($CA620=TRUE,CI620-(CG620*'2. Monitor Criteria'!$E$10),CI620)</f>
        <v>53.199419999999989</v>
      </c>
      <c r="CK620" s="51">
        <f>IF($BZ620=TRUE,CJ620-('1. Data'!CG620*'2. Monitor Criteria'!$D$10),CJ620)</f>
        <v>53.199419999999989</v>
      </c>
    </row>
    <row r="621" spans="1:89" s="39" customFormat="1" ht="15.75" customHeight="1" x14ac:dyDescent="0.2">
      <c r="A621" s="39">
        <v>905</v>
      </c>
      <c r="B621" s="46" t="s">
        <v>1053</v>
      </c>
      <c r="C621" s="46" t="s">
        <v>1064</v>
      </c>
      <c r="D621" s="47">
        <v>42552</v>
      </c>
      <c r="E621" s="46" t="s">
        <v>74</v>
      </c>
      <c r="F621" s="46"/>
      <c r="G621" s="46" t="s">
        <v>1307</v>
      </c>
      <c r="H621" s="46" t="s">
        <v>75</v>
      </c>
      <c r="I621" s="46" t="s">
        <v>76</v>
      </c>
      <c r="J621" s="46"/>
      <c r="K621" s="46" t="s">
        <v>77</v>
      </c>
      <c r="L621" s="46"/>
      <c r="M621" s="48">
        <v>1000</v>
      </c>
      <c r="N621" s="48">
        <v>13.2</v>
      </c>
      <c r="O621" s="48">
        <v>23.5</v>
      </c>
      <c r="P621" s="48">
        <v>27</v>
      </c>
      <c r="Q621" s="48">
        <v>311.67</v>
      </c>
      <c r="R621" s="48">
        <v>1.78</v>
      </c>
      <c r="S621" s="48">
        <v>1080</v>
      </c>
      <c r="T621" s="48">
        <v>1920</v>
      </c>
      <c r="U621" s="48">
        <v>2.1</v>
      </c>
      <c r="V621" s="48">
        <v>6653</v>
      </c>
      <c r="W621" s="48">
        <v>60</v>
      </c>
      <c r="X621" s="48">
        <v>32.200000000000003</v>
      </c>
      <c r="Y621" s="46" t="s">
        <v>83</v>
      </c>
      <c r="Z621" s="46" t="s">
        <v>83</v>
      </c>
      <c r="AA621" s="46"/>
      <c r="AB621" s="46"/>
      <c r="AC621" s="46" t="s">
        <v>80</v>
      </c>
      <c r="AD621" s="46" t="s">
        <v>81</v>
      </c>
      <c r="AE621" s="46" t="s">
        <v>157</v>
      </c>
      <c r="AF621" s="46" t="s">
        <v>148</v>
      </c>
      <c r="AG621" s="46" t="s">
        <v>83</v>
      </c>
      <c r="AH621" s="46"/>
      <c r="AI621" s="46" t="s">
        <v>83</v>
      </c>
      <c r="AJ621" s="46" t="s">
        <v>83</v>
      </c>
      <c r="AK621" s="46" t="s">
        <v>90</v>
      </c>
      <c r="AL621" s="46" t="s">
        <v>148</v>
      </c>
      <c r="AM621" s="46" t="s">
        <v>83</v>
      </c>
      <c r="AN621" s="46" t="s">
        <v>83</v>
      </c>
      <c r="AO621" s="46" t="s">
        <v>83</v>
      </c>
      <c r="AP621" s="46" t="s">
        <v>91</v>
      </c>
      <c r="AQ621" s="46"/>
      <c r="AR621" s="46" t="s">
        <v>81</v>
      </c>
      <c r="AS621" s="46" t="s">
        <v>86</v>
      </c>
      <c r="AT621" s="46"/>
      <c r="AU621" s="46"/>
      <c r="AV621" s="46" t="s">
        <v>81</v>
      </c>
      <c r="AW621" s="46" t="s">
        <v>81</v>
      </c>
      <c r="AX621" s="48">
        <v>250</v>
      </c>
      <c r="AY621" s="48">
        <v>215.3</v>
      </c>
      <c r="AZ621" s="48">
        <v>187.4</v>
      </c>
      <c r="BA621" s="48">
        <v>202.5</v>
      </c>
      <c r="BB621" s="46"/>
      <c r="BC621" s="46"/>
      <c r="BD621" s="48">
        <v>19.850000000000001</v>
      </c>
      <c r="BE621" s="46"/>
      <c r="BF621" s="48">
        <v>0.21</v>
      </c>
      <c r="BG621" s="46"/>
      <c r="BH621" s="46"/>
      <c r="BI621" s="48">
        <v>0.14000000000000001</v>
      </c>
      <c r="BJ621" s="48">
        <v>62.06</v>
      </c>
      <c r="BK621" s="48">
        <v>62.06</v>
      </c>
      <c r="BL621" s="48">
        <v>64.099999999999994</v>
      </c>
      <c r="BM621" s="46"/>
      <c r="BN621" s="46"/>
      <c r="BO621" s="48">
        <v>0.2</v>
      </c>
      <c r="BP621" s="48">
        <v>0.27</v>
      </c>
      <c r="BQ621" s="46"/>
      <c r="BR621" s="48">
        <v>20.010000000000002</v>
      </c>
      <c r="BS621" s="48">
        <v>62.89</v>
      </c>
      <c r="BT621" s="46"/>
      <c r="BU621" s="48">
        <v>0</v>
      </c>
      <c r="BV621" s="39">
        <v>905</v>
      </c>
      <c r="BW621" s="39">
        <f t="shared" si="54"/>
        <v>4</v>
      </c>
      <c r="BX621" s="39">
        <f>IF(COUNTIF($C$2:C621,C621)=1,1,0)</f>
        <v>0</v>
      </c>
      <c r="BY621" s="39">
        <f t="shared" si="55"/>
        <v>0</v>
      </c>
      <c r="BZ621" s="39" t="b">
        <f t="shared" si="56"/>
        <v>0</v>
      </c>
      <c r="CA621" s="39" t="b">
        <f t="array" ref="CA621">ISNUMBER(SEARCH("Touch Screen",$AI621))</f>
        <v>0</v>
      </c>
      <c r="CB621" s="39" t="b">
        <f t="array" ref="CB621">ISNUMBER(SEARCH("Occupancy Sensor",$AI621))</f>
        <v>0</v>
      </c>
      <c r="CC621" s="39" t="b">
        <f t="array" ref="CC621">ISNUMBER(SEARCH("Full Network Connectivity",$AI621))</f>
        <v>0</v>
      </c>
      <c r="CD621" s="49">
        <f t="shared" si="57"/>
        <v>62.055839999999996</v>
      </c>
      <c r="CE621" s="50">
        <f t="shared" si="59"/>
        <v>2.1</v>
      </c>
      <c r="CF621" s="39">
        <f t="shared" si="58"/>
        <v>4</v>
      </c>
      <c r="CG621" s="49">
        <f>IF($BW621=1,($Q621*'2. Monitor Criteria'!$C$4)+('2. Monitor Criteria'!$D$4*'1. Data'!$CE621)+'2. Monitor Criteria'!$C$6,IF('1. Data'!$BW621=2,($Q621*'2. Monitor Criteria'!$C$4)+('2. Monitor Criteria'!$D$4*'1. Data'!$CE621)+'2. Monitor Criteria'!$D$6,IF('1. Data'!$BW621=5,($Q621*'2. Monitor Criteria'!$C$4)+('2. Monitor Criteria'!$D$4*'1. Data'!$CE621)+'2. Monitor Criteria'!$F$6,($Q621*'2. Monitor Criteria'!$C$4)+('2. Monitor Criteria'!$D$4*'1. Data'!$CE621)+'2. Monitor Criteria'!$E$6)))</f>
        <v>55.194410000000005</v>
      </c>
      <c r="CH621" s="51">
        <f>CD621-('2. Monitor Criteria'!$D$4*CE621)</f>
        <v>53.676839999999999</v>
      </c>
      <c r="CI621" s="49">
        <f>IF($BY621=0,CH621,IF($BY621=1,CH621-('2. Monitor Criteria'!$B$10*'1. Data'!CG621),CH621-('2. Monitor Criteria'!$C$10*'1. Data'!CG621)))</f>
        <v>53.676839999999999</v>
      </c>
      <c r="CJ621" s="51">
        <f>IF($CA621=TRUE,CI621-(CG621*'2. Monitor Criteria'!$E$10),CI621)</f>
        <v>53.676839999999999</v>
      </c>
      <c r="CK621" s="51">
        <f>IF($BZ621=TRUE,CJ621-('1. Data'!CG621*'2. Monitor Criteria'!$D$10),CJ621)</f>
        <v>53.676839999999999</v>
      </c>
    </row>
    <row r="622" spans="1:89" s="39" customFormat="1" ht="15.75" customHeight="1" x14ac:dyDescent="0.2">
      <c r="A622" s="39">
        <v>906</v>
      </c>
      <c r="B622" s="46" t="s">
        <v>1053</v>
      </c>
      <c r="C622" s="46" t="s">
        <v>1065</v>
      </c>
      <c r="D622" s="47">
        <v>41225</v>
      </c>
      <c r="E622" s="46" t="s">
        <v>74</v>
      </c>
      <c r="F622" s="46"/>
      <c r="G622" s="46" t="s">
        <v>1307</v>
      </c>
      <c r="H622" s="46" t="s">
        <v>75</v>
      </c>
      <c r="I622" s="46" t="s">
        <v>76</v>
      </c>
      <c r="J622" s="46"/>
      <c r="K622" s="46" t="s">
        <v>77</v>
      </c>
      <c r="L622" s="46"/>
      <c r="M622" s="48">
        <v>3000</v>
      </c>
      <c r="N622" s="48">
        <v>11.5</v>
      </c>
      <c r="O622" s="48">
        <v>20.5</v>
      </c>
      <c r="P622" s="48">
        <v>23.5</v>
      </c>
      <c r="Q622" s="48">
        <v>237.99</v>
      </c>
      <c r="R622" s="48">
        <v>1.78</v>
      </c>
      <c r="S622" s="48">
        <v>1080</v>
      </c>
      <c r="T622" s="48">
        <v>1920</v>
      </c>
      <c r="U622" s="48">
        <v>2.1</v>
      </c>
      <c r="V622" s="48">
        <v>8713</v>
      </c>
      <c r="W622" s="48">
        <v>60</v>
      </c>
      <c r="X622" s="48">
        <v>0.3</v>
      </c>
      <c r="Y622" s="46" t="s">
        <v>78</v>
      </c>
      <c r="Z622" s="46" t="s">
        <v>83</v>
      </c>
      <c r="AA622" s="46"/>
      <c r="AB622" s="46"/>
      <c r="AC622" s="46" t="s">
        <v>81</v>
      </c>
      <c r="AD622" s="46" t="s">
        <v>80</v>
      </c>
      <c r="AE622" s="46" t="s">
        <v>466</v>
      </c>
      <c r="AF622" s="46" t="s">
        <v>1066</v>
      </c>
      <c r="AG622" s="46" t="s">
        <v>99</v>
      </c>
      <c r="AH622" s="46"/>
      <c r="AI622" s="46" t="s">
        <v>99</v>
      </c>
      <c r="AJ622" s="46" t="s">
        <v>83</v>
      </c>
      <c r="AK622" s="46" t="s">
        <v>84</v>
      </c>
      <c r="AL622" s="46" t="s">
        <v>1066</v>
      </c>
      <c r="AM622" s="46" t="s">
        <v>83</v>
      </c>
      <c r="AN622" s="46" t="s">
        <v>83</v>
      </c>
      <c r="AO622" s="46" t="s">
        <v>83</v>
      </c>
      <c r="AP622" s="46" t="s">
        <v>91</v>
      </c>
      <c r="AQ622" s="46"/>
      <c r="AR622" s="46" t="s">
        <v>81</v>
      </c>
      <c r="AS622" s="46" t="s">
        <v>86</v>
      </c>
      <c r="AT622" s="46"/>
      <c r="AU622" s="48">
        <v>1</v>
      </c>
      <c r="AV622" s="46" t="s">
        <v>81</v>
      </c>
      <c r="AW622" s="46" t="s">
        <v>81</v>
      </c>
      <c r="AX622" s="48">
        <v>250</v>
      </c>
      <c r="AY622" s="48">
        <v>281.2</v>
      </c>
      <c r="AZ622" s="48">
        <v>270.60000000000002</v>
      </c>
      <c r="BA622" s="48">
        <v>200.1</v>
      </c>
      <c r="BB622" s="46"/>
      <c r="BC622" s="46"/>
      <c r="BD622" s="48">
        <v>16.34</v>
      </c>
      <c r="BE622" s="46"/>
      <c r="BF622" s="48">
        <v>0.16</v>
      </c>
      <c r="BG622" s="48">
        <v>0.15</v>
      </c>
      <c r="BH622" s="46"/>
      <c r="BI622" s="48">
        <v>0.14000000000000001</v>
      </c>
      <c r="BJ622" s="48">
        <v>51.01</v>
      </c>
      <c r="BK622" s="48">
        <v>51.01</v>
      </c>
      <c r="BL622" s="48">
        <v>53.3</v>
      </c>
      <c r="BM622" s="46"/>
      <c r="BN622" s="46"/>
      <c r="BO622" s="48">
        <v>0.18</v>
      </c>
      <c r="BP622" s="48">
        <v>0.2</v>
      </c>
      <c r="BQ622" s="48">
        <v>0.19</v>
      </c>
      <c r="BR622" s="48">
        <v>16.440000000000001</v>
      </c>
      <c r="BS622" s="48">
        <v>51.54</v>
      </c>
      <c r="BT622" s="46"/>
      <c r="BU622" s="48">
        <v>0</v>
      </c>
      <c r="BV622" s="39">
        <v>906</v>
      </c>
      <c r="BW622" s="39">
        <f t="shared" si="54"/>
        <v>3</v>
      </c>
      <c r="BX622" s="39">
        <f>IF(COUNTIF($C$2:C622,C622)=1,1,0)</f>
        <v>1</v>
      </c>
      <c r="BY622" s="39">
        <f t="shared" si="55"/>
        <v>0</v>
      </c>
      <c r="BZ622" s="39" t="b">
        <f t="shared" si="56"/>
        <v>0</v>
      </c>
      <c r="CA622" s="39" t="b">
        <f t="array" ref="CA622">ISNUMBER(SEARCH("Touch Screen",$AI622))</f>
        <v>0</v>
      </c>
      <c r="CB622" s="39" t="b">
        <f t="array" ref="CB622">ISNUMBER(SEARCH("Occupancy Sensor",$AI622))</f>
        <v>0</v>
      </c>
      <c r="CC622" s="39" t="b">
        <f t="array" ref="CC622">ISNUMBER(SEARCH("Full Network Connectivity",$AI622))</f>
        <v>0</v>
      </c>
      <c r="CD622" s="49">
        <f t="shared" si="57"/>
        <v>51.009479999999996</v>
      </c>
      <c r="CE622" s="50">
        <f t="shared" si="59"/>
        <v>2.1</v>
      </c>
      <c r="CF622" s="39">
        <f t="shared" si="58"/>
        <v>3</v>
      </c>
      <c r="CG622" s="49">
        <f>IF($BW622=1,($Q622*'2. Monitor Criteria'!$C$4)+('2. Monitor Criteria'!$D$4*'1. Data'!$CE622)+'2. Monitor Criteria'!$C$6,IF('1. Data'!$BW622=2,($Q622*'2. Monitor Criteria'!$C$4)+('2. Monitor Criteria'!$D$4*'1. Data'!$CE622)+'2. Monitor Criteria'!$D$6,IF('1. Data'!$BW622=5,($Q622*'2. Monitor Criteria'!$C$4)+('2. Monitor Criteria'!$D$4*'1. Data'!$CE622)+'2. Monitor Criteria'!$F$6,($Q622*'2. Monitor Criteria'!$C$4)+('2. Monitor Criteria'!$D$4*'1. Data'!$CE622)+'2. Monitor Criteria'!$E$6)))</f>
        <v>46.131770000000003</v>
      </c>
      <c r="CH622" s="51">
        <f>CD622-('2. Monitor Criteria'!$D$4*CE622)</f>
        <v>42.630479999999991</v>
      </c>
      <c r="CI622" s="49">
        <f>IF($BY622=0,CH622,IF($BY622=1,CH622-('2. Monitor Criteria'!$B$10*'1. Data'!CG622),CH622-('2. Monitor Criteria'!$C$10*'1. Data'!CG622)))</f>
        <v>42.630479999999991</v>
      </c>
      <c r="CJ622" s="51">
        <f>IF($CA622=TRUE,CI622-(CG622*'2. Monitor Criteria'!$E$10),CI622)</f>
        <v>42.630479999999991</v>
      </c>
      <c r="CK622" s="51">
        <f>IF($BZ622=TRUE,CJ622-('1. Data'!CG622*'2. Monitor Criteria'!$D$10),CJ622)</f>
        <v>42.630479999999991</v>
      </c>
    </row>
    <row r="623" spans="1:89" s="39" customFormat="1" ht="15.75" customHeight="1" x14ac:dyDescent="0.2">
      <c r="A623" s="39">
        <v>907</v>
      </c>
      <c r="B623" s="46" t="s">
        <v>1053</v>
      </c>
      <c r="C623" s="46" t="s">
        <v>1067</v>
      </c>
      <c r="D623" s="47">
        <v>42552</v>
      </c>
      <c r="E623" s="46" t="s">
        <v>74</v>
      </c>
      <c r="F623" s="46"/>
      <c r="G623" s="46" t="s">
        <v>1307</v>
      </c>
      <c r="H623" s="46" t="s">
        <v>75</v>
      </c>
      <c r="I623" s="46" t="s">
        <v>76</v>
      </c>
      <c r="J623" s="46"/>
      <c r="K623" s="46" t="s">
        <v>77</v>
      </c>
      <c r="L623" s="46"/>
      <c r="M623" s="48">
        <v>1000</v>
      </c>
      <c r="N623" s="48">
        <v>10.5</v>
      </c>
      <c r="O623" s="48">
        <v>18.7</v>
      </c>
      <c r="P623" s="48">
        <v>21.5</v>
      </c>
      <c r="Q623" s="48">
        <v>197.6</v>
      </c>
      <c r="R623" s="48">
        <v>1.78</v>
      </c>
      <c r="S623" s="48">
        <v>1080</v>
      </c>
      <c r="T623" s="48">
        <v>1920</v>
      </c>
      <c r="U623" s="48">
        <v>2.1</v>
      </c>
      <c r="V623" s="48">
        <v>10494</v>
      </c>
      <c r="W623" s="48">
        <v>60</v>
      </c>
      <c r="X623" s="48">
        <v>32.6</v>
      </c>
      <c r="Y623" s="46" t="s">
        <v>83</v>
      </c>
      <c r="Z623" s="46" t="s">
        <v>83</v>
      </c>
      <c r="AA623" s="46"/>
      <c r="AB623" s="46"/>
      <c r="AC623" s="46" t="s">
        <v>80</v>
      </c>
      <c r="AD623" s="46" t="s">
        <v>81</v>
      </c>
      <c r="AE623" s="46" t="s">
        <v>93</v>
      </c>
      <c r="AF623" s="46"/>
      <c r="AG623" s="46" t="s">
        <v>83</v>
      </c>
      <c r="AH623" s="46"/>
      <c r="AI623" s="46" t="s">
        <v>83</v>
      </c>
      <c r="AJ623" s="46" t="s">
        <v>83</v>
      </c>
      <c r="AK623" s="46" t="s">
        <v>94</v>
      </c>
      <c r="AL623" s="46"/>
      <c r="AM623" s="46" t="s">
        <v>83</v>
      </c>
      <c r="AN623" s="46" t="s">
        <v>83</v>
      </c>
      <c r="AO623" s="46" t="s">
        <v>83</v>
      </c>
      <c r="AP623" s="46" t="s">
        <v>91</v>
      </c>
      <c r="AQ623" s="46"/>
      <c r="AR623" s="46" t="s">
        <v>81</v>
      </c>
      <c r="AS623" s="46" t="s">
        <v>86</v>
      </c>
      <c r="AT623" s="46"/>
      <c r="AU623" s="46"/>
      <c r="AV623" s="46" t="s">
        <v>81</v>
      </c>
      <c r="AW623" s="46" t="s">
        <v>81</v>
      </c>
      <c r="AX623" s="48">
        <v>250</v>
      </c>
      <c r="AY623" s="48">
        <v>206.7</v>
      </c>
      <c r="AZ623" s="48">
        <v>193.6</v>
      </c>
      <c r="BA623" s="48">
        <v>201.2</v>
      </c>
      <c r="BB623" s="46"/>
      <c r="BC623" s="46"/>
      <c r="BD623" s="48">
        <v>14.76</v>
      </c>
      <c r="BE623" s="46"/>
      <c r="BF623" s="48">
        <v>0.11</v>
      </c>
      <c r="BG623" s="46"/>
      <c r="BH623" s="46"/>
      <c r="BI623" s="48">
        <v>0.08</v>
      </c>
      <c r="BJ623" s="48">
        <v>45.88</v>
      </c>
      <c r="BK623" s="48">
        <v>45.88</v>
      </c>
      <c r="BL623" s="48">
        <v>50.6</v>
      </c>
      <c r="BM623" s="46"/>
      <c r="BN623" s="46"/>
      <c r="BO623" s="48">
        <v>0.1</v>
      </c>
      <c r="BP623" s="48">
        <v>0.14000000000000001</v>
      </c>
      <c r="BQ623" s="46"/>
      <c r="BR623" s="48">
        <v>14.76</v>
      </c>
      <c r="BS623" s="48">
        <v>46.05</v>
      </c>
      <c r="BT623" s="46"/>
      <c r="BU623" s="48">
        <v>0</v>
      </c>
      <c r="BV623" s="39">
        <v>907</v>
      </c>
      <c r="BW623" s="39">
        <f t="shared" si="54"/>
        <v>2</v>
      </c>
      <c r="BX623" s="39">
        <f>IF(COUNTIF($C$2:C623,C623)=1,1,0)</f>
        <v>1</v>
      </c>
      <c r="BY623" s="39">
        <f t="shared" si="55"/>
        <v>0</v>
      </c>
      <c r="BZ623" s="39" t="b">
        <f t="shared" si="56"/>
        <v>0</v>
      </c>
      <c r="CA623" s="39" t="b">
        <f t="array" ref="CA623">ISNUMBER(SEARCH("Touch Screen",$AI623))</f>
        <v>0</v>
      </c>
      <c r="CB623" s="39" t="b">
        <f t="array" ref="CB623">ISNUMBER(SEARCH("Occupancy Sensor",$AI623))</f>
        <v>0</v>
      </c>
      <c r="CC623" s="39" t="b">
        <f t="array" ref="CC623">ISNUMBER(SEARCH("Full Network Connectivity",$AI623))</f>
        <v>0</v>
      </c>
      <c r="CD623" s="49">
        <f t="shared" si="57"/>
        <v>45.880499999999998</v>
      </c>
      <c r="CE623" s="50">
        <f t="shared" si="59"/>
        <v>2.1</v>
      </c>
      <c r="CF623" s="39">
        <f t="shared" si="58"/>
        <v>2</v>
      </c>
      <c r="CG623" s="49">
        <f>IF($BW623=1,($Q623*'2. Monitor Criteria'!$C$4)+('2. Monitor Criteria'!$D$4*'1. Data'!$CE623)+'2. Monitor Criteria'!$C$6,IF('1. Data'!$BW623=2,($Q623*'2. Monitor Criteria'!$C$4)+('2. Monitor Criteria'!$D$4*'1. Data'!$CE623)+'2. Monitor Criteria'!$D$6,IF('1. Data'!$BW623=5,($Q623*'2. Monitor Criteria'!$C$4)+('2. Monitor Criteria'!$D$4*'1. Data'!$CE623)+'2. Monitor Criteria'!$F$6,($Q623*'2. Monitor Criteria'!$C$4)+('2. Monitor Criteria'!$D$4*'1. Data'!$CE623)+'2. Monitor Criteria'!$E$6)))</f>
        <v>42.693800000000003</v>
      </c>
      <c r="CH623" s="51">
        <f>CD623-('2. Monitor Criteria'!$D$4*CE623)</f>
        <v>37.501499999999993</v>
      </c>
      <c r="CI623" s="49">
        <f>IF($BY623=0,CH623,IF($BY623=1,CH623-('2. Monitor Criteria'!$B$10*'1. Data'!CG623),CH623-('2. Monitor Criteria'!$C$10*'1. Data'!CG623)))</f>
        <v>37.501499999999993</v>
      </c>
      <c r="CJ623" s="51">
        <f>IF($CA623=TRUE,CI623-(CG623*'2. Monitor Criteria'!$E$10),CI623)</f>
        <v>37.501499999999993</v>
      </c>
      <c r="CK623" s="51">
        <f>IF($BZ623=TRUE,CJ623-('1. Data'!CG623*'2. Monitor Criteria'!$D$10),CJ623)</f>
        <v>37.501499999999993</v>
      </c>
    </row>
    <row r="624" spans="1:89" s="39" customFormat="1" ht="15.75" customHeight="1" x14ac:dyDescent="0.2">
      <c r="A624" s="39">
        <v>908</v>
      </c>
      <c r="B624" s="46" t="s">
        <v>1053</v>
      </c>
      <c r="C624" s="46" t="s">
        <v>1067</v>
      </c>
      <c r="D624" s="47">
        <v>42552</v>
      </c>
      <c r="E624" s="46" t="s">
        <v>74</v>
      </c>
      <c r="F624" s="46"/>
      <c r="G624" s="46" t="s">
        <v>1307</v>
      </c>
      <c r="H624" s="46" t="s">
        <v>75</v>
      </c>
      <c r="I624" s="46" t="s">
        <v>76</v>
      </c>
      <c r="J624" s="46"/>
      <c r="K624" s="46" t="s">
        <v>77</v>
      </c>
      <c r="L624" s="46"/>
      <c r="M624" s="48">
        <v>1000</v>
      </c>
      <c r="N624" s="48">
        <v>10.5</v>
      </c>
      <c r="O624" s="48">
        <v>18.7</v>
      </c>
      <c r="P624" s="48">
        <v>21.5</v>
      </c>
      <c r="Q624" s="48">
        <v>197.6</v>
      </c>
      <c r="R624" s="48">
        <v>1.78</v>
      </c>
      <c r="S624" s="48">
        <v>1080</v>
      </c>
      <c r="T624" s="48">
        <v>1920</v>
      </c>
      <c r="U624" s="48">
        <v>2.1</v>
      </c>
      <c r="V624" s="48">
        <v>10494</v>
      </c>
      <c r="W624" s="48">
        <v>60</v>
      </c>
      <c r="X624" s="48">
        <v>32.6</v>
      </c>
      <c r="Y624" s="46" t="s">
        <v>83</v>
      </c>
      <c r="Z624" s="46" t="s">
        <v>83</v>
      </c>
      <c r="AA624" s="46"/>
      <c r="AB624" s="46"/>
      <c r="AC624" s="46" t="s">
        <v>80</v>
      </c>
      <c r="AD624" s="46" t="s">
        <v>81</v>
      </c>
      <c r="AE624" s="46" t="s">
        <v>157</v>
      </c>
      <c r="AF624" s="46" t="s">
        <v>148</v>
      </c>
      <c r="AG624" s="46" t="s">
        <v>83</v>
      </c>
      <c r="AH624" s="46"/>
      <c r="AI624" s="46" t="s">
        <v>83</v>
      </c>
      <c r="AJ624" s="46" t="s">
        <v>83</v>
      </c>
      <c r="AK624" s="46" t="s">
        <v>90</v>
      </c>
      <c r="AL624" s="46" t="s">
        <v>148</v>
      </c>
      <c r="AM624" s="46" t="s">
        <v>83</v>
      </c>
      <c r="AN624" s="46" t="s">
        <v>83</v>
      </c>
      <c r="AO624" s="46" t="s">
        <v>83</v>
      </c>
      <c r="AP624" s="46" t="s">
        <v>91</v>
      </c>
      <c r="AQ624" s="46"/>
      <c r="AR624" s="46" t="s">
        <v>81</v>
      </c>
      <c r="AS624" s="46" t="s">
        <v>86</v>
      </c>
      <c r="AT624" s="46"/>
      <c r="AU624" s="46"/>
      <c r="AV624" s="46" t="s">
        <v>81</v>
      </c>
      <c r="AW624" s="46" t="s">
        <v>81</v>
      </c>
      <c r="AX624" s="48">
        <v>250</v>
      </c>
      <c r="AY624" s="48">
        <v>205.6</v>
      </c>
      <c r="AZ624" s="48">
        <v>167.7</v>
      </c>
      <c r="BA624" s="48">
        <v>200.6</v>
      </c>
      <c r="BB624" s="46"/>
      <c r="BC624" s="46"/>
      <c r="BD624" s="48">
        <v>14.87</v>
      </c>
      <c r="BE624" s="46"/>
      <c r="BF624" s="48">
        <v>0.15</v>
      </c>
      <c r="BG624" s="46"/>
      <c r="BH624" s="46"/>
      <c r="BI624" s="48">
        <v>0.13</v>
      </c>
      <c r="BJ624" s="48">
        <v>46.45</v>
      </c>
      <c r="BK624" s="48">
        <v>46.45</v>
      </c>
      <c r="BL624" s="48">
        <v>50.6</v>
      </c>
      <c r="BM624" s="46"/>
      <c r="BN624" s="46"/>
      <c r="BO624" s="48">
        <v>0.16</v>
      </c>
      <c r="BP624" s="48">
        <v>0.19</v>
      </c>
      <c r="BQ624" s="46"/>
      <c r="BR624" s="48">
        <v>14.89</v>
      </c>
      <c r="BS624" s="48">
        <v>46.73</v>
      </c>
      <c r="BT624" s="46"/>
      <c r="BU624" s="48">
        <v>0</v>
      </c>
      <c r="BV624" s="39">
        <v>908</v>
      </c>
      <c r="BW624" s="39">
        <f t="shared" si="54"/>
        <v>2</v>
      </c>
      <c r="BX624" s="39">
        <f>IF(COUNTIF($C$2:C624,C624)=1,1,0)</f>
        <v>0</v>
      </c>
      <c r="BY624" s="39">
        <f t="shared" si="55"/>
        <v>0</v>
      </c>
      <c r="BZ624" s="39" t="b">
        <f t="shared" si="56"/>
        <v>0</v>
      </c>
      <c r="CA624" s="39" t="b">
        <f t="array" ref="CA624">ISNUMBER(SEARCH("Touch Screen",$AI624))</f>
        <v>0</v>
      </c>
      <c r="CB624" s="39" t="b">
        <f t="array" ref="CB624">ISNUMBER(SEARCH("Occupancy Sensor",$AI624))</f>
        <v>0</v>
      </c>
      <c r="CC624" s="39" t="b">
        <f t="array" ref="CC624">ISNUMBER(SEARCH("Full Network Connectivity",$AI624))</f>
        <v>0</v>
      </c>
      <c r="CD624" s="49">
        <f t="shared" si="57"/>
        <v>46.445519999999995</v>
      </c>
      <c r="CE624" s="50">
        <f t="shared" si="59"/>
        <v>2.1</v>
      </c>
      <c r="CF624" s="39">
        <f t="shared" si="58"/>
        <v>2</v>
      </c>
      <c r="CG624" s="49">
        <f>IF($BW624=1,($Q624*'2. Monitor Criteria'!$C$4)+('2. Monitor Criteria'!$D$4*'1. Data'!$CE624)+'2. Monitor Criteria'!$C$6,IF('1. Data'!$BW624=2,($Q624*'2. Monitor Criteria'!$C$4)+('2. Monitor Criteria'!$D$4*'1. Data'!$CE624)+'2. Monitor Criteria'!$D$6,IF('1. Data'!$BW624=5,($Q624*'2. Monitor Criteria'!$C$4)+('2. Monitor Criteria'!$D$4*'1. Data'!$CE624)+'2. Monitor Criteria'!$F$6,($Q624*'2. Monitor Criteria'!$C$4)+('2. Monitor Criteria'!$D$4*'1. Data'!$CE624)+'2. Monitor Criteria'!$E$6)))</f>
        <v>42.693800000000003</v>
      </c>
      <c r="CH624" s="51">
        <f>CD624-('2. Monitor Criteria'!$D$4*CE624)</f>
        <v>38.066519999999997</v>
      </c>
      <c r="CI624" s="49">
        <f>IF($BY624=0,CH624,IF($BY624=1,CH624-('2. Monitor Criteria'!$B$10*'1. Data'!CG624),CH624-('2. Monitor Criteria'!$C$10*'1. Data'!CG624)))</f>
        <v>38.066519999999997</v>
      </c>
      <c r="CJ624" s="51">
        <f>IF($CA624=TRUE,CI624-(CG624*'2. Monitor Criteria'!$E$10),CI624)</f>
        <v>38.066519999999997</v>
      </c>
      <c r="CK624" s="51">
        <f>IF($BZ624=TRUE,CJ624-('1. Data'!CG624*'2. Monitor Criteria'!$D$10),CJ624)</f>
        <v>38.066519999999997</v>
      </c>
    </row>
    <row r="625" spans="1:89" s="39" customFormat="1" ht="15.75" customHeight="1" x14ac:dyDescent="0.2">
      <c r="A625" s="39">
        <v>909</v>
      </c>
      <c r="B625" s="46" t="s">
        <v>1053</v>
      </c>
      <c r="C625" s="46" t="s">
        <v>1068</v>
      </c>
      <c r="D625" s="47">
        <v>41212</v>
      </c>
      <c r="E625" s="46" t="s">
        <v>74</v>
      </c>
      <c r="F625" s="46" t="s">
        <v>103</v>
      </c>
      <c r="G625" s="46" t="s">
        <v>1307</v>
      </c>
      <c r="H625" s="46" t="s">
        <v>75</v>
      </c>
      <c r="I625" s="46" t="s">
        <v>85</v>
      </c>
      <c r="J625" s="46" t="s">
        <v>119</v>
      </c>
      <c r="K625" s="46" t="s">
        <v>77</v>
      </c>
      <c r="L625" s="46" t="s">
        <v>103</v>
      </c>
      <c r="M625" s="48">
        <v>1000</v>
      </c>
      <c r="N625" s="48">
        <v>11.5</v>
      </c>
      <c r="O625" s="48">
        <v>20.5</v>
      </c>
      <c r="P625" s="48">
        <v>23.6</v>
      </c>
      <c r="Q625" s="48">
        <v>236.92</v>
      </c>
      <c r="R625" s="48">
        <v>1.78</v>
      </c>
      <c r="S625" s="48">
        <v>1080</v>
      </c>
      <c r="T625" s="48">
        <v>1920</v>
      </c>
      <c r="U625" s="48">
        <v>2.1</v>
      </c>
      <c r="V625" s="48">
        <v>8752</v>
      </c>
      <c r="W625" s="48">
        <v>60</v>
      </c>
      <c r="X625" s="48">
        <v>32.299999999999997</v>
      </c>
      <c r="Y625" s="46" t="s">
        <v>114</v>
      </c>
      <c r="Z625" s="46" t="s">
        <v>83</v>
      </c>
      <c r="AA625" s="46"/>
      <c r="AB625" s="46"/>
      <c r="AC625" s="46" t="s">
        <v>81</v>
      </c>
      <c r="AD625" s="46" t="s">
        <v>80</v>
      </c>
      <c r="AE625" s="46" t="s">
        <v>93</v>
      </c>
      <c r="AF625" s="46" t="s">
        <v>103</v>
      </c>
      <c r="AG625" s="46" t="s">
        <v>99</v>
      </c>
      <c r="AH625" s="46" t="s">
        <v>103</v>
      </c>
      <c r="AI625" s="46" t="s">
        <v>99</v>
      </c>
      <c r="AJ625" s="46" t="s">
        <v>83</v>
      </c>
      <c r="AK625" s="46" t="s">
        <v>94</v>
      </c>
      <c r="AL625" s="46" t="s">
        <v>103</v>
      </c>
      <c r="AM625" s="46" t="s">
        <v>83</v>
      </c>
      <c r="AN625" s="46" t="s">
        <v>83</v>
      </c>
      <c r="AO625" s="46" t="s">
        <v>83</v>
      </c>
      <c r="AP625" s="46" t="s">
        <v>91</v>
      </c>
      <c r="AQ625" s="46" t="s">
        <v>103</v>
      </c>
      <c r="AR625" s="46" t="s">
        <v>81</v>
      </c>
      <c r="AS625" s="46" t="s">
        <v>86</v>
      </c>
      <c r="AT625" s="46" t="s">
        <v>103</v>
      </c>
      <c r="AU625" s="48">
        <v>0</v>
      </c>
      <c r="AV625" s="46" t="s">
        <v>81</v>
      </c>
      <c r="AW625" s="46" t="s">
        <v>80</v>
      </c>
      <c r="AX625" s="48">
        <v>351</v>
      </c>
      <c r="AY625" s="48">
        <v>351</v>
      </c>
      <c r="AZ625" s="48">
        <v>316</v>
      </c>
      <c r="BA625" s="48">
        <v>200</v>
      </c>
      <c r="BB625" s="46"/>
      <c r="BC625" s="46"/>
      <c r="BD625" s="48">
        <v>14.94</v>
      </c>
      <c r="BE625" s="46"/>
      <c r="BF625" s="48">
        <v>0.49</v>
      </c>
      <c r="BG625" s="46"/>
      <c r="BH625" s="46"/>
      <c r="BI625" s="48">
        <v>0.43</v>
      </c>
      <c r="BJ625" s="48">
        <v>48.6</v>
      </c>
      <c r="BK625" s="48">
        <v>48.6</v>
      </c>
      <c r="BL625" s="48">
        <v>53.1</v>
      </c>
      <c r="BM625" s="46"/>
      <c r="BN625" s="46"/>
      <c r="BO625" s="48">
        <v>0.46</v>
      </c>
      <c r="BP625" s="48">
        <v>0.54</v>
      </c>
      <c r="BQ625" s="46"/>
      <c r="BR625" s="48">
        <v>15.16</v>
      </c>
      <c r="BS625" s="48">
        <v>49.56</v>
      </c>
      <c r="BT625" s="46"/>
      <c r="BU625" s="48">
        <v>0</v>
      </c>
      <c r="BV625" s="39">
        <v>909</v>
      </c>
      <c r="BW625" s="39">
        <f t="shared" si="54"/>
        <v>3</v>
      </c>
      <c r="BX625" s="39">
        <f>IF(COUNTIF($C$2:C625,C625)=1,1,0)</f>
        <v>1</v>
      </c>
      <c r="BY625" s="39">
        <f t="shared" si="55"/>
        <v>0</v>
      </c>
      <c r="BZ625" s="39" t="b">
        <f t="shared" si="56"/>
        <v>0</v>
      </c>
      <c r="CA625" s="39" t="b">
        <f t="array" ref="CA625">ISNUMBER(SEARCH("Touch Screen",$AI625))</f>
        <v>0</v>
      </c>
      <c r="CB625" s="39" t="b">
        <f t="array" ref="CB625">ISNUMBER(SEARCH("Occupancy Sensor",$AI625))</f>
        <v>0</v>
      </c>
      <c r="CC625" s="39" t="b">
        <f t="array" ref="CC625">ISNUMBER(SEARCH("Full Network Connectivity",$AI625))</f>
        <v>0</v>
      </c>
      <c r="CD625" s="49">
        <f t="shared" si="57"/>
        <v>48.596099999999993</v>
      </c>
      <c r="CE625" s="50">
        <f t="shared" si="59"/>
        <v>2.1</v>
      </c>
      <c r="CF625" s="39">
        <f t="shared" si="58"/>
        <v>3</v>
      </c>
      <c r="CG625" s="49">
        <f>IF($BW625=1,($Q625*'2. Monitor Criteria'!$C$4)+('2. Monitor Criteria'!$D$4*'1. Data'!$CE625)+'2. Monitor Criteria'!$C$6,IF('1. Data'!$BW625=2,($Q625*'2. Monitor Criteria'!$C$4)+('2. Monitor Criteria'!$D$4*'1. Data'!$CE625)+'2. Monitor Criteria'!$D$6,IF('1. Data'!$BW625=5,($Q625*'2. Monitor Criteria'!$C$4)+('2. Monitor Criteria'!$D$4*'1. Data'!$CE625)+'2. Monitor Criteria'!$F$6,($Q625*'2. Monitor Criteria'!$C$4)+('2. Monitor Criteria'!$D$4*'1. Data'!$CE625)+'2. Monitor Criteria'!$E$6)))</f>
        <v>46.000160000000008</v>
      </c>
      <c r="CH625" s="51">
        <f>CD625-('2. Monitor Criteria'!$D$4*CE625)</f>
        <v>40.217099999999988</v>
      </c>
      <c r="CI625" s="49">
        <f>IF($BY625=0,CH625,IF($BY625=1,CH625-('2. Monitor Criteria'!$B$10*'1. Data'!CG625),CH625-('2. Monitor Criteria'!$C$10*'1. Data'!CG625)))</f>
        <v>40.217099999999988</v>
      </c>
      <c r="CJ625" s="51">
        <f>IF($CA625=TRUE,CI625-(CG625*'2. Monitor Criteria'!$E$10),CI625)</f>
        <v>40.217099999999988</v>
      </c>
      <c r="CK625" s="51">
        <f>IF($BZ625=TRUE,CJ625-('1. Data'!CG625*'2. Monitor Criteria'!$D$10),CJ625)</f>
        <v>40.217099999999988</v>
      </c>
    </row>
    <row r="626" spans="1:89" s="39" customFormat="1" ht="15.75" customHeight="1" x14ac:dyDescent="0.2">
      <c r="A626" s="39">
        <v>910</v>
      </c>
      <c r="B626" s="46" t="s">
        <v>1053</v>
      </c>
      <c r="C626" s="46" t="s">
        <v>1198</v>
      </c>
      <c r="D626" s="47">
        <v>42809</v>
      </c>
      <c r="E626" s="46" t="s">
        <v>74</v>
      </c>
      <c r="F626" s="46"/>
      <c r="G626" s="46" t="s">
        <v>1307</v>
      </c>
      <c r="H626" s="46" t="s">
        <v>75</v>
      </c>
      <c r="I626" s="46" t="s">
        <v>88</v>
      </c>
      <c r="J626" s="46"/>
      <c r="K626" s="46" t="s">
        <v>77</v>
      </c>
      <c r="L626" s="46"/>
      <c r="M626" s="48">
        <v>1000</v>
      </c>
      <c r="N626" s="48">
        <v>10.6</v>
      </c>
      <c r="O626" s="48">
        <v>18.8</v>
      </c>
      <c r="P626" s="48">
        <v>21.5</v>
      </c>
      <c r="Q626" s="48">
        <v>197.52</v>
      </c>
      <c r="R626" s="48">
        <v>1.78</v>
      </c>
      <c r="S626" s="48">
        <v>1080</v>
      </c>
      <c r="T626" s="48">
        <v>1920</v>
      </c>
      <c r="U626" s="48">
        <v>2.1</v>
      </c>
      <c r="V626" s="48">
        <v>10498</v>
      </c>
      <c r="W626" s="48">
        <v>60</v>
      </c>
      <c r="X626" s="48">
        <v>0.3</v>
      </c>
      <c r="Y626" s="46" t="s">
        <v>83</v>
      </c>
      <c r="Z626" s="46" t="s">
        <v>83</v>
      </c>
      <c r="AA626" s="46"/>
      <c r="AB626" s="46"/>
      <c r="AC626" s="46" t="s">
        <v>81</v>
      </c>
      <c r="AD626" s="46" t="s">
        <v>81</v>
      </c>
      <c r="AE626" s="46" t="s">
        <v>113</v>
      </c>
      <c r="AF626" s="46"/>
      <c r="AG626" s="46" t="s">
        <v>83</v>
      </c>
      <c r="AH626" s="46"/>
      <c r="AI626" s="46" t="s">
        <v>83</v>
      </c>
      <c r="AJ626" s="46" t="s">
        <v>83</v>
      </c>
      <c r="AK626" s="46" t="s">
        <v>94</v>
      </c>
      <c r="AL626" s="46"/>
      <c r="AM626" s="46" t="s">
        <v>83</v>
      </c>
      <c r="AN626" s="46" t="s">
        <v>83</v>
      </c>
      <c r="AO626" s="46" t="s">
        <v>83</v>
      </c>
      <c r="AP626" s="46" t="s">
        <v>91</v>
      </c>
      <c r="AQ626" s="46"/>
      <c r="AR626" s="46" t="s">
        <v>81</v>
      </c>
      <c r="AS626" s="46" t="s">
        <v>86</v>
      </c>
      <c r="AT626" s="46"/>
      <c r="AU626" s="48">
        <v>5</v>
      </c>
      <c r="AV626" s="46" t="s">
        <v>81</v>
      </c>
      <c r="AW626" s="46" t="s">
        <v>81</v>
      </c>
      <c r="AX626" s="48">
        <v>250</v>
      </c>
      <c r="AY626" s="48">
        <v>265.3</v>
      </c>
      <c r="AZ626" s="48">
        <v>245.3</v>
      </c>
      <c r="BA626" s="48">
        <v>200</v>
      </c>
      <c r="BB626" s="46"/>
      <c r="BC626" s="46"/>
      <c r="BD626" s="48">
        <v>16</v>
      </c>
      <c r="BE626" s="46"/>
      <c r="BF626" s="48">
        <v>0.18</v>
      </c>
      <c r="BG626" s="48">
        <v>0</v>
      </c>
      <c r="BH626" s="46"/>
      <c r="BI626" s="48">
        <v>0.1</v>
      </c>
      <c r="BJ626" s="48">
        <v>50.08</v>
      </c>
      <c r="BK626" s="48">
        <v>50.08</v>
      </c>
      <c r="BL626" s="48">
        <v>50.6</v>
      </c>
      <c r="BM626" s="46"/>
      <c r="BN626" s="46"/>
      <c r="BO626" s="48">
        <v>0.15</v>
      </c>
      <c r="BP626" s="48">
        <v>0.23</v>
      </c>
      <c r="BQ626" s="48">
        <v>0</v>
      </c>
      <c r="BR626" s="48">
        <v>15.72</v>
      </c>
      <c r="BS626" s="48">
        <v>49.51</v>
      </c>
      <c r="BT626" s="46"/>
      <c r="BU626" s="48">
        <v>0</v>
      </c>
      <c r="BV626" s="39">
        <v>910</v>
      </c>
      <c r="BW626" s="39">
        <f t="shared" si="54"/>
        <v>2</v>
      </c>
      <c r="BX626" s="39">
        <f>IF(COUNTIF($C$2:C626,C626)=1,1,0)</f>
        <v>1</v>
      </c>
      <c r="BY626" s="39">
        <f t="shared" si="55"/>
        <v>0</v>
      </c>
      <c r="BZ626" s="39" t="b">
        <f t="shared" si="56"/>
        <v>0</v>
      </c>
      <c r="CA626" s="39" t="b">
        <f t="array" ref="CA626">ISNUMBER(SEARCH("Touch Screen",$AI626))</f>
        <v>0</v>
      </c>
      <c r="CB626" s="39" t="b">
        <f t="array" ref="CB626">ISNUMBER(SEARCH("Occupancy Sensor",$AI626))</f>
        <v>0</v>
      </c>
      <c r="CC626" s="39" t="b">
        <f t="array" ref="CC626">ISNUMBER(SEARCH("Full Network Connectivity",$AI626))</f>
        <v>0</v>
      </c>
      <c r="CD626" s="49">
        <f t="shared" si="57"/>
        <v>50.080919999999999</v>
      </c>
      <c r="CE626" s="50">
        <f t="shared" si="59"/>
        <v>2.1</v>
      </c>
      <c r="CF626" s="39">
        <f t="shared" si="58"/>
        <v>2</v>
      </c>
      <c r="CG626" s="49">
        <f>IF($BW626=1,($Q626*'2. Monitor Criteria'!$C$4)+('2. Monitor Criteria'!$D$4*'1. Data'!$CE626)+'2. Monitor Criteria'!$C$6,IF('1. Data'!$BW626=2,($Q626*'2. Monitor Criteria'!$C$4)+('2. Monitor Criteria'!$D$4*'1. Data'!$CE626)+'2. Monitor Criteria'!$D$6,IF('1. Data'!$BW626=5,($Q626*'2. Monitor Criteria'!$C$4)+('2. Monitor Criteria'!$D$4*'1. Data'!$CE626)+'2. Monitor Criteria'!$F$6,($Q626*'2. Monitor Criteria'!$C$4)+('2. Monitor Criteria'!$D$4*'1. Data'!$CE626)+'2. Monitor Criteria'!$E$6)))</f>
        <v>42.683959999999999</v>
      </c>
      <c r="CH626" s="51">
        <f>CD626-('2. Monitor Criteria'!$D$4*CE626)</f>
        <v>41.701920000000001</v>
      </c>
      <c r="CI626" s="49">
        <f>IF($BY626=0,CH626,IF($BY626=1,CH626-('2. Monitor Criteria'!$B$10*'1. Data'!CG626),CH626-('2. Monitor Criteria'!$C$10*'1. Data'!CG626)))</f>
        <v>41.701920000000001</v>
      </c>
      <c r="CJ626" s="51">
        <f>IF($CA626=TRUE,CI626-(CG626*'2. Monitor Criteria'!$E$10),CI626)</f>
        <v>41.701920000000001</v>
      </c>
      <c r="CK626" s="51">
        <f>IF($BZ626=TRUE,CJ626-('1. Data'!CG626*'2. Monitor Criteria'!$D$10),CJ626)</f>
        <v>41.701920000000001</v>
      </c>
    </row>
    <row r="627" spans="1:89" s="39" customFormat="1" ht="15.75" customHeight="1" x14ac:dyDescent="0.2">
      <c r="A627" s="39">
        <v>911</v>
      </c>
      <c r="B627" s="46" t="s">
        <v>1053</v>
      </c>
      <c r="C627" s="46" t="s">
        <v>1069</v>
      </c>
      <c r="D627" s="47">
        <v>41055</v>
      </c>
      <c r="E627" s="46" t="s">
        <v>74</v>
      </c>
      <c r="F627" s="46" t="s">
        <v>103</v>
      </c>
      <c r="G627" s="46" t="s">
        <v>1307</v>
      </c>
      <c r="H627" s="46" t="s">
        <v>75</v>
      </c>
      <c r="I627" s="46" t="s">
        <v>85</v>
      </c>
      <c r="J627" s="46" t="s">
        <v>119</v>
      </c>
      <c r="K627" s="46" t="s">
        <v>77</v>
      </c>
      <c r="L627" s="46" t="s">
        <v>103</v>
      </c>
      <c r="M627" s="48">
        <v>1000</v>
      </c>
      <c r="N627" s="48">
        <v>10.6</v>
      </c>
      <c r="O627" s="48">
        <v>18.8</v>
      </c>
      <c r="P627" s="48">
        <v>21.5</v>
      </c>
      <c r="Q627" s="48">
        <v>198.08</v>
      </c>
      <c r="R627" s="48">
        <v>1.78</v>
      </c>
      <c r="S627" s="48">
        <v>1080</v>
      </c>
      <c r="T627" s="48">
        <v>1920</v>
      </c>
      <c r="U627" s="48">
        <v>2.1</v>
      </c>
      <c r="V627" s="48">
        <v>10469</v>
      </c>
      <c r="W627" s="48">
        <v>60</v>
      </c>
      <c r="X627" s="48">
        <v>32.299999999999997</v>
      </c>
      <c r="Y627" s="46" t="s">
        <v>83</v>
      </c>
      <c r="Z627" s="46" t="s">
        <v>83</v>
      </c>
      <c r="AA627" s="46"/>
      <c r="AB627" s="46"/>
      <c r="AC627" s="46" t="s">
        <v>81</v>
      </c>
      <c r="AD627" s="46" t="s">
        <v>80</v>
      </c>
      <c r="AE627" s="46" t="s">
        <v>93</v>
      </c>
      <c r="AF627" s="46" t="s">
        <v>103</v>
      </c>
      <c r="AG627" s="46" t="s">
        <v>99</v>
      </c>
      <c r="AH627" s="46" t="s">
        <v>103</v>
      </c>
      <c r="AI627" s="46" t="s">
        <v>99</v>
      </c>
      <c r="AJ627" s="46" t="s">
        <v>83</v>
      </c>
      <c r="AK627" s="46" t="s">
        <v>94</v>
      </c>
      <c r="AL627" s="46" t="s">
        <v>103</v>
      </c>
      <c r="AM627" s="46" t="s">
        <v>83</v>
      </c>
      <c r="AN627" s="46" t="s">
        <v>83</v>
      </c>
      <c r="AO627" s="46" t="s">
        <v>83</v>
      </c>
      <c r="AP627" s="46" t="s">
        <v>91</v>
      </c>
      <c r="AQ627" s="46" t="s">
        <v>103</v>
      </c>
      <c r="AR627" s="46" t="s">
        <v>81</v>
      </c>
      <c r="AS627" s="46" t="s">
        <v>86</v>
      </c>
      <c r="AT627" s="46" t="s">
        <v>103</v>
      </c>
      <c r="AU627" s="48">
        <v>0</v>
      </c>
      <c r="AV627" s="46" t="s">
        <v>81</v>
      </c>
      <c r="AW627" s="46" t="s">
        <v>80</v>
      </c>
      <c r="AX627" s="48">
        <v>250</v>
      </c>
      <c r="AY627" s="48">
        <v>269.10000000000002</v>
      </c>
      <c r="AZ627" s="48">
        <v>249.2</v>
      </c>
      <c r="BA627" s="48">
        <v>200</v>
      </c>
      <c r="BB627" s="46"/>
      <c r="BC627" s="46"/>
      <c r="BD627" s="48">
        <v>13.64</v>
      </c>
      <c r="BE627" s="46"/>
      <c r="BF627" s="48">
        <v>0.23</v>
      </c>
      <c r="BG627" s="46"/>
      <c r="BH627" s="46"/>
      <c r="BI627" s="48">
        <v>0.15</v>
      </c>
      <c r="BJ627" s="48">
        <v>43.14</v>
      </c>
      <c r="BK627" s="48">
        <v>43.14</v>
      </c>
      <c r="BL627" s="48">
        <v>50.6</v>
      </c>
      <c r="BM627" s="46"/>
      <c r="BN627" s="46"/>
      <c r="BO627" s="48">
        <v>0.2</v>
      </c>
      <c r="BP627" s="48">
        <v>0.28000000000000003</v>
      </c>
      <c r="BQ627" s="46"/>
      <c r="BR627" s="48">
        <v>13.6</v>
      </c>
      <c r="BS627" s="48">
        <v>43.29</v>
      </c>
      <c r="BT627" s="46"/>
      <c r="BU627" s="48">
        <v>0</v>
      </c>
      <c r="BV627" s="39">
        <v>911</v>
      </c>
      <c r="BW627" s="39">
        <f t="shared" si="54"/>
        <v>2</v>
      </c>
      <c r="BX627" s="39">
        <f>IF(COUNTIF($C$2:C627,C627)=1,1,0)</f>
        <v>1</v>
      </c>
      <c r="BY627" s="39">
        <f t="shared" si="55"/>
        <v>0</v>
      </c>
      <c r="BZ627" s="39" t="b">
        <f t="shared" si="56"/>
        <v>0</v>
      </c>
      <c r="CA627" s="39" t="b">
        <f t="array" ref="CA627">ISNUMBER(SEARCH("Touch Screen",$AI627))</f>
        <v>0</v>
      </c>
      <c r="CB627" s="39" t="b">
        <f t="array" ref="CB627">ISNUMBER(SEARCH("Occupancy Sensor",$AI627))</f>
        <v>0</v>
      </c>
      <c r="CC627" s="39" t="b">
        <f t="array" ref="CC627">ISNUMBER(SEARCH("Full Network Connectivity",$AI627))</f>
        <v>0</v>
      </c>
      <c r="CD627" s="49">
        <f t="shared" si="57"/>
        <v>43.129859999999994</v>
      </c>
      <c r="CE627" s="50">
        <f t="shared" si="59"/>
        <v>2.1</v>
      </c>
      <c r="CF627" s="39">
        <f t="shared" si="58"/>
        <v>2</v>
      </c>
      <c r="CG627" s="49">
        <f>IF($BW627=1,($Q627*'2. Monitor Criteria'!$C$4)+('2. Monitor Criteria'!$D$4*'1. Data'!$CE627)+'2. Monitor Criteria'!$C$6,IF('1. Data'!$BW627=2,($Q627*'2. Monitor Criteria'!$C$4)+('2. Monitor Criteria'!$D$4*'1. Data'!$CE627)+'2. Monitor Criteria'!$D$6,IF('1. Data'!$BW627=5,($Q627*'2. Monitor Criteria'!$C$4)+('2. Monitor Criteria'!$D$4*'1. Data'!$CE627)+'2. Monitor Criteria'!$F$6,($Q627*'2. Monitor Criteria'!$C$4)+('2. Monitor Criteria'!$D$4*'1. Data'!$CE627)+'2. Monitor Criteria'!$E$6)))</f>
        <v>42.752839999999999</v>
      </c>
      <c r="CH627" s="51">
        <f>CD627-('2. Monitor Criteria'!$D$4*CE627)</f>
        <v>34.750859999999989</v>
      </c>
      <c r="CI627" s="49">
        <f>IF($BY627=0,CH627,IF($BY627=1,CH627-('2. Monitor Criteria'!$B$10*'1. Data'!CG627),CH627-('2. Monitor Criteria'!$C$10*'1. Data'!CG627)))</f>
        <v>34.750859999999989</v>
      </c>
      <c r="CJ627" s="51">
        <f>IF($CA627=TRUE,CI627-(CG627*'2. Monitor Criteria'!$E$10),CI627)</f>
        <v>34.750859999999989</v>
      </c>
      <c r="CK627" s="51">
        <f>IF($BZ627=TRUE,CJ627-('1. Data'!CG627*'2. Monitor Criteria'!$D$10),CJ627)</f>
        <v>34.750859999999989</v>
      </c>
    </row>
    <row r="628" spans="1:89" s="39" customFormat="1" ht="15.75" customHeight="1" x14ac:dyDescent="0.2">
      <c r="A628" s="39">
        <v>912</v>
      </c>
      <c r="B628" s="46" t="s">
        <v>1053</v>
      </c>
      <c r="C628" s="46" t="s">
        <v>1070</v>
      </c>
      <c r="D628" s="47">
        <v>41055</v>
      </c>
      <c r="E628" s="46" t="s">
        <v>74</v>
      </c>
      <c r="F628" s="46" t="s">
        <v>103</v>
      </c>
      <c r="G628" s="46" t="s">
        <v>1307</v>
      </c>
      <c r="H628" s="46" t="s">
        <v>75</v>
      </c>
      <c r="I628" s="46" t="s">
        <v>85</v>
      </c>
      <c r="J628" s="46" t="s">
        <v>119</v>
      </c>
      <c r="K628" s="46" t="s">
        <v>77</v>
      </c>
      <c r="L628" s="46" t="s">
        <v>103</v>
      </c>
      <c r="M628" s="48">
        <v>1000</v>
      </c>
      <c r="N628" s="48">
        <v>11.5</v>
      </c>
      <c r="O628" s="48">
        <v>20.5</v>
      </c>
      <c r="P628" s="48">
        <v>23.6</v>
      </c>
      <c r="Q628" s="48">
        <v>236.92</v>
      </c>
      <c r="R628" s="48">
        <v>1.78</v>
      </c>
      <c r="S628" s="48">
        <v>1080</v>
      </c>
      <c r="T628" s="48">
        <v>1920</v>
      </c>
      <c r="U628" s="48">
        <v>2.1</v>
      </c>
      <c r="V628" s="48">
        <v>8752</v>
      </c>
      <c r="W628" s="48">
        <v>60</v>
      </c>
      <c r="X628" s="48">
        <v>32.9</v>
      </c>
      <c r="Y628" s="46" t="s">
        <v>83</v>
      </c>
      <c r="Z628" s="46" t="s">
        <v>83</v>
      </c>
      <c r="AA628" s="46"/>
      <c r="AB628" s="46"/>
      <c r="AC628" s="46" t="s">
        <v>81</v>
      </c>
      <c r="AD628" s="46" t="s">
        <v>80</v>
      </c>
      <c r="AE628" s="46" t="s">
        <v>93</v>
      </c>
      <c r="AF628" s="46" t="s">
        <v>103</v>
      </c>
      <c r="AG628" s="46" t="s">
        <v>99</v>
      </c>
      <c r="AH628" s="46" t="s">
        <v>103</v>
      </c>
      <c r="AI628" s="46" t="s">
        <v>99</v>
      </c>
      <c r="AJ628" s="46" t="s">
        <v>83</v>
      </c>
      <c r="AK628" s="46" t="s">
        <v>94</v>
      </c>
      <c r="AL628" s="46" t="s">
        <v>103</v>
      </c>
      <c r="AM628" s="46" t="s">
        <v>83</v>
      </c>
      <c r="AN628" s="46" t="s">
        <v>83</v>
      </c>
      <c r="AO628" s="46" t="s">
        <v>83</v>
      </c>
      <c r="AP628" s="46" t="s">
        <v>91</v>
      </c>
      <c r="AQ628" s="46" t="s">
        <v>103</v>
      </c>
      <c r="AR628" s="46" t="s">
        <v>81</v>
      </c>
      <c r="AS628" s="46" t="s">
        <v>86</v>
      </c>
      <c r="AT628" s="46" t="s">
        <v>103</v>
      </c>
      <c r="AU628" s="48">
        <v>0</v>
      </c>
      <c r="AV628" s="46" t="s">
        <v>81</v>
      </c>
      <c r="AW628" s="46" t="s">
        <v>80</v>
      </c>
      <c r="AX628" s="48">
        <v>300</v>
      </c>
      <c r="AY628" s="48">
        <v>285.60000000000002</v>
      </c>
      <c r="AZ628" s="48">
        <v>253</v>
      </c>
      <c r="BA628" s="48">
        <v>200</v>
      </c>
      <c r="BB628" s="46"/>
      <c r="BC628" s="46"/>
      <c r="BD628" s="48">
        <v>14.67</v>
      </c>
      <c r="BE628" s="46"/>
      <c r="BF628" s="48">
        <v>0.23</v>
      </c>
      <c r="BG628" s="46"/>
      <c r="BH628" s="46"/>
      <c r="BI628" s="48">
        <v>0.15</v>
      </c>
      <c r="BJ628" s="48">
        <v>46.29</v>
      </c>
      <c r="BK628" s="48">
        <v>46.29</v>
      </c>
      <c r="BL628" s="48">
        <v>53.1</v>
      </c>
      <c r="BM628" s="46"/>
      <c r="BN628" s="46"/>
      <c r="BO628" s="48">
        <v>0.2</v>
      </c>
      <c r="BP628" s="48">
        <v>0.28000000000000003</v>
      </c>
      <c r="BQ628" s="46"/>
      <c r="BR628" s="48">
        <v>14.41</v>
      </c>
      <c r="BS628" s="48">
        <v>45.78</v>
      </c>
      <c r="BT628" s="46"/>
      <c r="BU628" s="48">
        <v>0</v>
      </c>
      <c r="BV628" s="39">
        <v>912</v>
      </c>
      <c r="BW628" s="39">
        <f t="shared" si="54"/>
        <v>3</v>
      </c>
      <c r="BX628" s="39">
        <f>IF(COUNTIF($C$2:C628,C628)=1,1,0)</f>
        <v>1</v>
      </c>
      <c r="BY628" s="39">
        <f t="shared" si="55"/>
        <v>0</v>
      </c>
      <c r="BZ628" s="39" t="b">
        <f t="shared" si="56"/>
        <v>0</v>
      </c>
      <c r="CA628" s="39" t="b">
        <f t="array" ref="CA628">ISNUMBER(SEARCH("Touch Screen",$AI628))</f>
        <v>0</v>
      </c>
      <c r="CB628" s="39" t="b">
        <f t="array" ref="CB628">ISNUMBER(SEARCH("Occupancy Sensor",$AI628))</f>
        <v>0</v>
      </c>
      <c r="CC628" s="39" t="b">
        <f t="array" ref="CC628">ISNUMBER(SEARCH("Full Network Connectivity",$AI628))</f>
        <v>0</v>
      </c>
      <c r="CD628" s="49">
        <f t="shared" si="57"/>
        <v>46.287839999999996</v>
      </c>
      <c r="CE628" s="50">
        <f t="shared" si="59"/>
        <v>2.1</v>
      </c>
      <c r="CF628" s="39">
        <f t="shared" si="58"/>
        <v>3</v>
      </c>
      <c r="CG628" s="49">
        <f>IF($BW628=1,($Q628*'2. Monitor Criteria'!$C$4)+('2. Monitor Criteria'!$D$4*'1. Data'!$CE628)+'2. Monitor Criteria'!$C$6,IF('1. Data'!$BW628=2,($Q628*'2. Monitor Criteria'!$C$4)+('2. Monitor Criteria'!$D$4*'1. Data'!$CE628)+'2. Monitor Criteria'!$D$6,IF('1. Data'!$BW628=5,($Q628*'2. Monitor Criteria'!$C$4)+('2. Monitor Criteria'!$D$4*'1. Data'!$CE628)+'2. Monitor Criteria'!$F$6,($Q628*'2. Monitor Criteria'!$C$4)+('2. Monitor Criteria'!$D$4*'1. Data'!$CE628)+'2. Monitor Criteria'!$E$6)))</f>
        <v>46.000160000000008</v>
      </c>
      <c r="CH628" s="51">
        <f>CD628-('2. Monitor Criteria'!$D$4*CE628)</f>
        <v>37.908839999999998</v>
      </c>
      <c r="CI628" s="49">
        <f>IF($BY628=0,CH628,IF($BY628=1,CH628-('2. Monitor Criteria'!$B$10*'1. Data'!CG628),CH628-('2. Monitor Criteria'!$C$10*'1. Data'!CG628)))</f>
        <v>37.908839999999998</v>
      </c>
      <c r="CJ628" s="51">
        <f>IF($CA628=TRUE,CI628-(CG628*'2. Monitor Criteria'!$E$10),CI628)</f>
        <v>37.908839999999998</v>
      </c>
      <c r="CK628" s="51">
        <f>IF($BZ628=TRUE,CJ628-('1. Data'!CG628*'2. Monitor Criteria'!$D$10),CJ628)</f>
        <v>37.908839999999998</v>
      </c>
    </row>
    <row r="629" spans="1:89" s="39" customFormat="1" ht="15.75" customHeight="1" x14ac:dyDescent="0.2">
      <c r="A629" s="39">
        <v>913</v>
      </c>
      <c r="B629" s="46" t="s">
        <v>1053</v>
      </c>
      <c r="C629" s="46" t="s">
        <v>1071</v>
      </c>
      <c r="D629" s="47">
        <v>41055</v>
      </c>
      <c r="E629" s="46" t="s">
        <v>74</v>
      </c>
      <c r="F629" s="46" t="s">
        <v>103</v>
      </c>
      <c r="G629" s="46" t="s">
        <v>1307</v>
      </c>
      <c r="H629" s="46" t="s">
        <v>75</v>
      </c>
      <c r="I629" s="46" t="s">
        <v>88</v>
      </c>
      <c r="J629" s="46" t="s">
        <v>103</v>
      </c>
      <c r="K629" s="46" t="s">
        <v>77</v>
      </c>
      <c r="L629" s="46" t="s">
        <v>103</v>
      </c>
      <c r="M629" s="48">
        <v>1000</v>
      </c>
      <c r="N629" s="48">
        <v>13.2</v>
      </c>
      <c r="O629" s="48">
        <v>23.5</v>
      </c>
      <c r="P629" s="48">
        <v>27</v>
      </c>
      <c r="Q629" s="48">
        <v>311.67</v>
      </c>
      <c r="R629" s="48">
        <v>1.78</v>
      </c>
      <c r="S629" s="48">
        <v>1080</v>
      </c>
      <c r="T629" s="48">
        <v>1920</v>
      </c>
      <c r="U629" s="48">
        <v>2</v>
      </c>
      <c r="V629" s="48">
        <v>6653</v>
      </c>
      <c r="W629" s="48">
        <v>60</v>
      </c>
      <c r="X629" s="48">
        <v>33.200000000000003</v>
      </c>
      <c r="Y629" s="46" t="s">
        <v>78</v>
      </c>
      <c r="Z629" s="46" t="s">
        <v>83</v>
      </c>
      <c r="AA629" s="46"/>
      <c r="AB629" s="46"/>
      <c r="AC629" s="46" t="s">
        <v>81</v>
      </c>
      <c r="AD629" s="46" t="s">
        <v>80</v>
      </c>
      <c r="AE629" s="46" t="s">
        <v>113</v>
      </c>
      <c r="AF629" s="46" t="s">
        <v>103</v>
      </c>
      <c r="AG629" s="46" t="s">
        <v>99</v>
      </c>
      <c r="AH629" s="46" t="s">
        <v>103</v>
      </c>
      <c r="AI629" s="46" t="s">
        <v>99</v>
      </c>
      <c r="AJ629" s="46" t="s">
        <v>83</v>
      </c>
      <c r="AK629" s="46" t="s">
        <v>94</v>
      </c>
      <c r="AL629" s="46" t="s">
        <v>103</v>
      </c>
      <c r="AM629" s="46" t="s">
        <v>83</v>
      </c>
      <c r="AN629" s="46" t="s">
        <v>83</v>
      </c>
      <c r="AO629" s="46" t="s">
        <v>83</v>
      </c>
      <c r="AP629" s="46" t="s">
        <v>91</v>
      </c>
      <c r="AQ629" s="46" t="s">
        <v>103</v>
      </c>
      <c r="AR629" s="46" t="s">
        <v>81</v>
      </c>
      <c r="AS629" s="46" t="s">
        <v>86</v>
      </c>
      <c r="AT629" s="46" t="s">
        <v>103</v>
      </c>
      <c r="AU629" s="48">
        <v>0</v>
      </c>
      <c r="AV629" s="46" t="s">
        <v>81</v>
      </c>
      <c r="AW629" s="46" t="s">
        <v>81</v>
      </c>
      <c r="AX629" s="48">
        <v>250</v>
      </c>
      <c r="AY629" s="48">
        <v>297.5</v>
      </c>
      <c r="AZ629" s="48">
        <v>265.39999999999998</v>
      </c>
      <c r="BA629" s="48">
        <v>200</v>
      </c>
      <c r="BB629" s="46"/>
      <c r="BC629" s="46"/>
      <c r="BD629" s="48">
        <v>18.600000000000001</v>
      </c>
      <c r="BE629" s="46"/>
      <c r="BF629" s="48">
        <v>0.23</v>
      </c>
      <c r="BG629" s="46"/>
      <c r="BH629" s="46"/>
      <c r="BI629" s="48">
        <v>0.14000000000000001</v>
      </c>
      <c r="BJ629" s="48">
        <v>58.34</v>
      </c>
      <c r="BK629" s="48">
        <v>58.34</v>
      </c>
      <c r="BL629" s="48">
        <v>64</v>
      </c>
      <c r="BM629" s="46"/>
      <c r="BN629" s="46"/>
      <c r="BO629" s="48">
        <v>0.19</v>
      </c>
      <c r="BP629" s="48">
        <v>0.26</v>
      </c>
      <c r="BQ629" s="46"/>
      <c r="BR629" s="48">
        <v>18.62</v>
      </c>
      <c r="BS629" s="48">
        <v>58.57</v>
      </c>
      <c r="BT629" s="46"/>
      <c r="BU629" s="48">
        <v>0</v>
      </c>
      <c r="BV629" s="39">
        <v>913</v>
      </c>
      <c r="BW629" s="39">
        <f t="shared" si="54"/>
        <v>4</v>
      </c>
      <c r="BX629" s="39">
        <f>IF(COUNTIF($C$2:C629,C629)=1,1,0)</f>
        <v>1</v>
      </c>
      <c r="BY629" s="39">
        <f t="shared" si="55"/>
        <v>0</v>
      </c>
      <c r="BZ629" s="39" t="b">
        <f t="shared" si="56"/>
        <v>0</v>
      </c>
      <c r="CA629" s="39" t="b">
        <f t="array" ref="CA629">ISNUMBER(SEARCH("Touch Screen",$AI629))</f>
        <v>0</v>
      </c>
      <c r="CB629" s="39" t="b">
        <f t="array" ref="CB629">ISNUMBER(SEARCH("Occupancy Sensor",$AI629))</f>
        <v>0</v>
      </c>
      <c r="CC629" s="39" t="b">
        <f t="array" ref="CC629">ISNUMBER(SEARCH("Full Network Connectivity",$AI629))</f>
        <v>0</v>
      </c>
      <c r="CD629" s="49">
        <f t="shared" si="57"/>
        <v>58.337219999999995</v>
      </c>
      <c r="CE629" s="50">
        <f t="shared" si="59"/>
        <v>2</v>
      </c>
      <c r="CF629" s="39">
        <f t="shared" si="58"/>
        <v>4</v>
      </c>
      <c r="CG629" s="49">
        <f>IF($BW629=1,($Q629*'2. Monitor Criteria'!$C$4)+('2. Monitor Criteria'!$D$4*'1. Data'!$CE629)+'2. Monitor Criteria'!$C$6,IF('1. Data'!$BW629=2,($Q629*'2. Monitor Criteria'!$C$4)+('2. Monitor Criteria'!$D$4*'1. Data'!$CE629)+'2. Monitor Criteria'!$D$6,IF('1. Data'!$BW629=5,($Q629*'2. Monitor Criteria'!$C$4)+('2. Monitor Criteria'!$D$4*'1. Data'!$CE629)+'2. Monitor Criteria'!$F$6,($Q629*'2. Monitor Criteria'!$C$4)+('2. Monitor Criteria'!$D$4*'1. Data'!$CE629)+'2. Monitor Criteria'!$E$6)))</f>
        <v>54.795410000000004</v>
      </c>
      <c r="CH629" s="51">
        <f>CD629-('2. Monitor Criteria'!$D$4*CE629)</f>
        <v>50.357219999999998</v>
      </c>
      <c r="CI629" s="49">
        <f>IF($BY629=0,CH629,IF($BY629=1,CH629-('2. Monitor Criteria'!$B$10*'1. Data'!CG629),CH629-('2. Monitor Criteria'!$C$10*'1. Data'!CG629)))</f>
        <v>50.357219999999998</v>
      </c>
      <c r="CJ629" s="51">
        <f>IF($CA629=TRUE,CI629-(CG629*'2. Monitor Criteria'!$E$10),CI629)</f>
        <v>50.357219999999998</v>
      </c>
      <c r="CK629" s="51">
        <f>IF($BZ629=TRUE,CJ629-('1. Data'!CG629*'2. Monitor Criteria'!$D$10),CJ629)</f>
        <v>50.357219999999998</v>
      </c>
    </row>
    <row r="630" spans="1:89" s="39" customFormat="1" ht="15.75" customHeight="1" x14ac:dyDescent="0.2">
      <c r="A630" s="39">
        <v>914</v>
      </c>
      <c r="B630" s="46" t="s">
        <v>1053</v>
      </c>
      <c r="C630" s="46" t="s">
        <v>1072</v>
      </c>
      <c r="D630" s="47">
        <v>41055</v>
      </c>
      <c r="E630" s="46" t="s">
        <v>74</v>
      </c>
      <c r="F630" s="46" t="s">
        <v>103</v>
      </c>
      <c r="G630" s="46" t="s">
        <v>1307</v>
      </c>
      <c r="H630" s="46" t="s">
        <v>75</v>
      </c>
      <c r="I630" s="46" t="s">
        <v>85</v>
      </c>
      <c r="J630" s="46" t="s">
        <v>119</v>
      </c>
      <c r="K630" s="46" t="s">
        <v>77</v>
      </c>
      <c r="L630" s="46" t="s">
        <v>103</v>
      </c>
      <c r="M630" s="48">
        <v>1000</v>
      </c>
      <c r="N630" s="48">
        <v>11.3</v>
      </c>
      <c r="O630" s="48">
        <v>20</v>
      </c>
      <c r="P630" s="48">
        <v>23</v>
      </c>
      <c r="Q630" s="48">
        <v>226.05</v>
      </c>
      <c r="R630" s="48">
        <v>1.78</v>
      </c>
      <c r="S630" s="48">
        <v>1080</v>
      </c>
      <c r="T630" s="48">
        <v>1920</v>
      </c>
      <c r="U630" s="48">
        <v>2.1</v>
      </c>
      <c r="V630" s="48">
        <v>9173</v>
      </c>
      <c r="W630" s="48">
        <v>60</v>
      </c>
      <c r="X630" s="48">
        <v>33.200000000000003</v>
      </c>
      <c r="Y630" s="46" t="s">
        <v>83</v>
      </c>
      <c r="Z630" s="46" t="s">
        <v>83</v>
      </c>
      <c r="AA630" s="46"/>
      <c r="AB630" s="46"/>
      <c r="AC630" s="46" t="s">
        <v>81</v>
      </c>
      <c r="AD630" s="46" t="s">
        <v>80</v>
      </c>
      <c r="AE630" s="46" t="s">
        <v>93</v>
      </c>
      <c r="AF630" s="46" t="s">
        <v>103</v>
      </c>
      <c r="AG630" s="46" t="s">
        <v>83</v>
      </c>
      <c r="AH630" s="46" t="s">
        <v>103</v>
      </c>
      <c r="AI630" s="46" t="s">
        <v>83</v>
      </c>
      <c r="AJ630" s="46" t="s">
        <v>83</v>
      </c>
      <c r="AK630" s="46" t="s">
        <v>94</v>
      </c>
      <c r="AL630" s="46" t="s">
        <v>103</v>
      </c>
      <c r="AM630" s="46" t="s">
        <v>83</v>
      </c>
      <c r="AN630" s="46" t="s">
        <v>83</v>
      </c>
      <c r="AO630" s="46" t="s">
        <v>83</v>
      </c>
      <c r="AP630" s="46" t="s">
        <v>91</v>
      </c>
      <c r="AQ630" s="46" t="s">
        <v>103</v>
      </c>
      <c r="AR630" s="46" t="s">
        <v>81</v>
      </c>
      <c r="AS630" s="46" t="s">
        <v>86</v>
      </c>
      <c r="AT630" s="46" t="s">
        <v>103</v>
      </c>
      <c r="AU630" s="48">
        <v>0</v>
      </c>
      <c r="AV630" s="46" t="s">
        <v>81</v>
      </c>
      <c r="AW630" s="46" t="s">
        <v>80</v>
      </c>
      <c r="AX630" s="48">
        <v>250</v>
      </c>
      <c r="AY630" s="48">
        <v>238.5</v>
      </c>
      <c r="AZ630" s="48">
        <v>222.7</v>
      </c>
      <c r="BA630" s="48">
        <v>200</v>
      </c>
      <c r="BB630" s="46"/>
      <c r="BC630" s="46"/>
      <c r="BD630" s="48">
        <v>15.71</v>
      </c>
      <c r="BE630" s="46"/>
      <c r="BF630" s="48">
        <v>0.22</v>
      </c>
      <c r="BG630" s="46"/>
      <c r="BH630" s="46"/>
      <c r="BI630" s="48">
        <v>0.13</v>
      </c>
      <c r="BJ630" s="48">
        <v>49.41</v>
      </c>
      <c r="BK630" s="48">
        <v>49.41</v>
      </c>
      <c r="BL630" s="48">
        <v>50.8</v>
      </c>
      <c r="BM630" s="46"/>
      <c r="BN630" s="46"/>
      <c r="BO630" s="48">
        <v>0.19</v>
      </c>
      <c r="BP630" s="48">
        <v>0.27</v>
      </c>
      <c r="BQ630" s="46"/>
      <c r="BR630" s="48">
        <v>15.79</v>
      </c>
      <c r="BS630" s="48">
        <v>49.96</v>
      </c>
      <c r="BT630" s="46"/>
      <c r="BU630" s="48">
        <v>0</v>
      </c>
      <c r="BV630" s="39">
        <v>914</v>
      </c>
      <c r="BW630" s="39">
        <f t="shared" si="54"/>
        <v>3</v>
      </c>
      <c r="BX630" s="39">
        <f>IF(COUNTIF($C$2:C630,C630)=1,1,0)</f>
        <v>1</v>
      </c>
      <c r="BY630" s="39">
        <f t="shared" si="55"/>
        <v>0</v>
      </c>
      <c r="BZ630" s="39" t="b">
        <f t="shared" si="56"/>
        <v>0</v>
      </c>
      <c r="CA630" s="39" t="b">
        <f t="array" ref="CA630">ISNUMBER(SEARCH("Touch Screen",$AI630))</f>
        <v>0</v>
      </c>
      <c r="CB630" s="39" t="b">
        <f t="array" ref="CB630">ISNUMBER(SEARCH("Occupancy Sensor",$AI630))</f>
        <v>0</v>
      </c>
      <c r="CC630" s="39" t="b">
        <f t="array" ref="CC630">ISNUMBER(SEARCH("Full Network Connectivity",$AI630))</f>
        <v>0</v>
      </c>
      <c r="CD630" s="49">
        <f t="shared" si="57"/>
        <v>49.419539999999998</v>
      </c>
      <c r="CE630" s="50">
        <f t="shared" si="59"/>
        <v>2.1</v>
      </c>
      <c r="CF630" s="39">
        <f t="shared" si="58"/>
        <v>3</v>
      </c>
      <c r="CG630" s="49">
        <f>IF($BW630=1,($Q630*'2. Monitor Criteria'!$C$4)+('2. Monitor Criteria'!$D$4*'1. Data'!$CE630)+'2. Monitor Criteria'!$C$6,IF('1. Data'!$BW630=2,($Q630*'2. Monitor Criteria'!$C$4)+('2. Monitor Criteria'!$D$4*'1. Data'!$CE630)+'2. Monitor Criteria'!$D$6,IF('1. Data'!$BW630=5,($Q630*'2. Monitor Criteria'!$C$4)+('2. Monitor Criteria'!$D$4*'1. Data'!$CE630)+'2. Monitor Criteria'!$F$6,($Q630*'2. Monitor Criteria'!$C$4)+('2. Monitor Criteria'!$D$4*'1. Data'!$CE630)+'2. Monitor Criteria'!$E$6)))</f>
        <v>44.663150000000002</v>
      </c>
      <c r="CH630" s="51">
        <f>CD630-('2. Monitor Criteria'!$D$4*CE630)</f>
        <v>41.040539999999993</v>
      </c>
      <c r="CI630" s="49">
        <f>IF($BY630=0,CH630,IF($BY630=1,CH630-('2. Monitor Criteria'!$B$10*'1. Data'!CG630),CH630-('2. Monitor Criteria'!$C$10*'1. Data'!CG630)))</f>
        <v>41.040539999999993</v>
      </c>
      <c r="CJ630" s="51">
        <f>IF($CA630=TRUE,CI630-(CG630*'2. Monitor Criteria'!$E$10),CI630)</f>
        <v>41.040539999999993</v>
      </c>
      <c r="CK630" s="51">
        <f>IF($BZ630=TRUE,CJ630-('1. Data'!CG630*'2. Monitor Criteria'!$D$10),CJ630)</f>
        <v>41.040539999999993</v>
      </c>
    </row>
    <row r="631" spans="1:89" s="39" customFormat="1" ht="15.75" customHeight="1" x14ac:dyDescent="0.2">
      <c r="A631" s="39">
        <v>915</v>
      </c>
      <c r="B631" s="46" t="s">
        <v>1053</v>
      </c>
      <c r="C631" s="46" t="s">
        <v>1073</v>
      </c>
      <c r="D631" s="47">
        <v>41523</v>
      </c>
      <c r="E631" s="46" t="s">
        <v>74</v>
      </c>
      <c r="F631" s="46"/>
      <c r="G631" s="46" t="s">
        <v>1307</v>
      </c>
      <c r="H631" s="46" t="s">
        <v>75</v>
      </c>
      <c r="I631" s="46" t="s">
        <v>88</v>
      </c>
      <c r="J631" s="46"/>
      <c r="K631" s="46" t="s">
        <v>77</v>
      </c>
      <c r="L631" s="46"/>
      <c r="M631" s="48">
        <v>1000</v>
      </c>
      <c r="N631" s="48">
        <v>20.5</v>
      </c>
      <c r="O631" s="48">
        <v>11.5</v>
      </c>
      <c r="P631" s="48">
        <v>23.5</v>
      </c>
      <c r="Q631" s="48">
        <v>236.92</v>
      </c>
      <c r="R631" s="48">
        <v>1.8</v>
      </c>
      <c r="S631" s="48">
        <v>1080</v>
      </c>
      <c r="T631" s="48">
        <v>1920</v>
      </c>
      <c r="U631" s="48">
        <v>2.1</v>
      </c>
      <c r="V631" s="48">
        <v>8752</v>
      </c>
      <c r="W631" s="48">
        <v>60</v>
      </c>
      <c r="X631" s="48">
        <v>32.4</v>
      </c>
      <c r="Y631" s="46" t="s">
        <v>78</v>
      </c>
      <c r="Z631" s="46" t="s">
        <v>83</v>
      </c>
      <c r="AA631" s="46"/>
      <c r="AB631" s="46"/>
      <c r="AC631" s="46" t="s">
        <v>81</v>
      </c>
      <c r="AD631" s="46" t="s">
        <v>81</v>
      </c>
      <c r="AE631" s="46" t="s">
        <v>89</v>
      </c>
      <c r="AF631" s="46"/>
      <c r="AG631" s="46" t="s">
        <v>83</v>
      </c>
      <c r="AH631" s="46"/>
      <c r="AI631" s="46" t="s">
        <v>83</v>
      </c>
      <c r="AJ631" s="46" t="s">
        <v>83</v>
      </c>
      <c r="AK631" s="46" t="s">
        <v>90</v>
      </c>
      <c r="AL631" s="46"/>
      <c r="AM631" s="46" t="s">
        <v>85</v>
      </c>
      <c r="AN631" s="46" t="s">
        <v>83</v>
      </c>
      <c r="AO631" s="46" t="s">
        <v>83</v>
      </c>
      <c r="AP631" s="46" t="s">
        <v>91</v>
      </c>
      <c r="AQ631" s="46"/>
      <c r="AR631" s="46" t="s">
        <v>81</v>
      </c>
      <c r="AS631" s="46" t="s">
        <v>86</v>
      </c>
      <c r="AT631" s="46"/>
      <c r="AU631" s="48">
        <v>0</v>
      </c>
      <c r="AV631" s="46" t="s">
        <v>81</v>
      </c>
      <c r="AW631" s="46" t="s">
        <v>80</v>
      </c>
      <c r="AX631" s="48">
        <v>250</v>
      </c>
      <c r="AY631" s="48">
        <v>276.8</v>
      </c>
      <c r="AZ631" s="48">
        <v>236.4</v>
      </c>
      <c r="BA631" s="48">
        <v>200.5</v>
      </c>
      <c r="BB631" s="46"/>
      <c r="BC631" s="46"/>
      <c r="BD631" s="48">
        <v>16.27</v>
      </c>
      <c r="BE631" s="46"/>
      <c r="BF631" s="48">
        <v>0.13</v>
      </c>
      <c r="BG631" s="46"/>
      <c r="BH631" s="46"/>
      <c r="BI631" s="48">
        <v>0.11</v>
      </c>
      <c r="BJ631" s="48">
        <v>50.62</v>
      </c>
      <c r="BK631" s="46"/>
      <c r="BL631" s="48">
        <v>53.1</v>
      </c>
      <c r="BM631" s="46"/>
      <c r="BN631" s="46"/>
      <c r="BO631" s="48">
        <v>0.16</v>
      </c>
      <c r="BP631" s="48">
        <v>0.18</v>
      </c>
      <c r="BQ631" s="46"/>
      <c r="BR631" s="48">
        <v>16.39</v>
      </c>
      <c r="BS631" s="48">
        <v>51.26</v>
      </c>
      <c r="BT631" s="46"/>
      <c r="BU631" s="48">
        <v>0</v>
      </c>
      <c r="BV631" s="39">
        <v>915</v>
      </c>
      <c r="BW631" s="39">
        <f t="shared" si="54"/>
        <v>3</v>
      </c>
      <c r="BX631" s="39">
        <f>IF(COUNTIF($C$2:C631,C631)=1,1,0)</f>
        <v>1</v>
      </c>
      <c r="BY631" s="39">
        <f t="shared" si="55"/>
        <v>0</v>
      </c>
      <c r="BZ631" s="39" t="b">
        <f t="shared" si="56"/>
        <v>0</v>
      </c>
      <c r="CA631" s="39" t="b">
        <f t="array" ref="CA631">ISNUMBER(SEARCH("Touch Screen",$AI631))</f>
        <v>0</v>
      </c>
      <c r="CB631" s="39" t="b">
        <f t="array" ref="CB631">ISNUMBER(SEARCH("Occupancy Sensor",$AI631))</f>
        <v>0</v>
      </c>
      <c r="CC631" s="39" t="b">
        <f t="array" ref="CC631">ISNUMBER(SEARCH("Full Network Connectivity",$AI631))</f>
        <v>0</v>
      </c>
      <c r="CD631" s="49">
        <f t="shared" si="57"/>
        <v>50.624040000000001</v>
      </c>
      <c r="CE631" s="50">
        <f t="shared" si="59"/>
        <v>2.1</v>
      </c>
      <c r="CF631" s="39">
        <f t="shared" si="58"/>
        <v>3</v>
      </c>
      <c r="CG631" s="49">
        <f>IF($BW631=1,($Q631*'2. Monitor Criteria'!$C$4)+('2. Monitor Criteria'!$D$4*'1. Data'!$CE631)+'2. Monitor Criteria'!$C$6,IF('1. Data'!$BW631=2,($Q631*'2. Monitor Criteria'!$C$4)+('2. Monitor Criteria'!$D$4*'1. Data'!$CE631)+'2. Monitor Criteria'!$D$6,IF('1. Data'!$BW631=5,($Q631*'2. Monitor Criteria'!$C$4)+('2. Monitor Criteria'!$D$4*'1. Data'!$CE631)+'2. Monitor Criteria'!$F$6,($Q631*'2. Monitor Criteria'!$C$4)+('2. Monitor Criteria'!$D$4*'1. Data'!$CE631)+'2. Monitor Criteria'!$E$6)))</f>
        <v>46.000160000000008</v>
      </c>
      <c r="CH631" s="51">
        <f>CD631-('2. Monitor Criteria'!$D$4*CE631)</f>
        <v>42.245040000000003</v>
      </c>
      <c r="CI631" s="49">
        <f>IF($BY631=0,CH631,IF($BY631=1,CH631-('2. Monitor Criteria'!$B$10*'1. Data'!CG631),CH631-('2. Monitor Criteria'!$C$10*'1. Data'!CG631)))</f>
        <v>42.245040000000003</v>
      </c>
      <c r="CJ631" s="51">
        <f>IF($CA631=TRUE,CI631-(CG631*'2. Monitor Criteria'!$E$10),CI631)</f>
        <v>42.245040000000003</v>
      </c>
      <c r="CK631" s="51">
        <f>IF($BZ631=TRUE,CJ631-('1. Data'!CG631*'2. Monitor Criteria'!$D$10),CJ631)</f>
        <v>42.245040000000003</v>
      </c>
    </row>
    <row r="632" spans="1:89" s="39" customFormat="1" ht="15.75" customHeight="1" x14ac:dyDescent="0.2">
      <c r="A632" s="39">
        <v>916</v>
      </c>
      <c r="B632" s="46" t="s">
        <v>1053</v>
      </c>
      <c r="C632" s="46" t="s">
        <v>1074</v>
      </c>
      <c r="D632" s="47">
        <v>42748</v>
      </c>
      <c r="E632" s="46" t="s">
        <v>74</v>
      </c>
      <c r="F632" s="46"/>
      <c r="G632" s="46" t="s">
        <v>1307</v>
      </c>
      <c r="H632" s="46" t="s">
        <v>75</v>
      </c>
      <c r="I632" s="46" t="s">
        <v>88</v>
      </c>
      <c r="J632" s="46"/>
      <c r="K632" s="46" t="s">
        <v>77</v>
      </c>
      <c r="L632" s="46"/>
      <c r="M632" s="48">
        <v>1000</v>
      </c>
      <c r="N632" s="48">
        <v>10.6</v>
      </c>
      <c r="O632" s="48">
        <v>18.8</v>
      </c>
      <c r="P632" s="48">
        <v>21.5</v>
      </c>
      <c r="Q632" s="48">
        <v>197.52</v>
      </c>
      <c r="R632" s="48">
        <v>1.78</v>
      </c>
      <c r="S632" s="48">
        <v>1080</v>
      </c>
      <c r="T632" s="48">
        <v>1920</v>
      </c>
      <c r="U632" s="48">
        <v>2.1</v>
      </c>
      <c r="V632" s="48">
        <v>10498</v>
      </c>
      <c r="W632" s="48">
        <v>60</v>
      </c>
      <c r="X632" s="48">
        <v>0.3</v>
      </c>
      <c r="Y632" s="46" t="s">
        <v>83</v>
      </c>
      <c r="Z632" s="46" t="s">
        <v>83</v>
      </c>
      <c r="AA632" s="46"/>
      <c r="AB632" s="46"/>
      <c r="AC632" s="46" t="s">
        <v>81</v>
      </c>
      <c r="AD632" s="46" t="s">
        <v>81</v>
      </c>
      <c r="AE632" s="46" t="s">
        <v>108</v>
      </c>
      <c r="AF632" s="46"/>
      <c r="AG632" s="46" t="s">
        <v>99</v>
      </c>
      <c r="AH632" s="46"/>
      <c r="AI632" s="46" t="s">
        <v>83</v>
      </c>
      <c r="AJ632" s="46" t="s">
        <v>83</v>
      </c>
      <c r="AK632" s="46" t="s">
        <v>90</v>
      </c>
      <c r="AL632" s="46"/>
      <c r="AM632" s="46" t="s">
        <v>83</v>
      </c>
      <c r="AN632" s="46" t="s">
        <v>83</v>
      </c>
      <c r="AO632" s="46" t="s">
        <v>83</v>
      </c>
      <c r="AP632" s="46" t="s">
        <v>91</v>
      </c>
      <c r="AQ632" s="46"/>
      <c r="AR632" s="46" t="s">
        <v>81</v>
      </c>
      <c r="AS632" s="46" t="s">
        <v>86</v>
      </c>
      <c r="AT632" s="46"/>
      <c r="AU632" s="48">
        <v>5</v>
      </c>
      <c r="AV632" s="46" t="s">
        <v>81</v>
      </c>
      <c r="AW632" s="46" t="s">
        <v>81</v>
      </c>
      <c r="AX632" s="48">
        <v>250</v>
      </c>
      <c r="AY632" s="48">
        <v>262.60000000000002</v>
      </c>
      <c r="AZ632" s="48">
        <v>253.3</v>
      </c>
      <c r="BA632" s="48">
        <v>200</v>
      </c>
      <c r="BB632" s="46"/>
      <c r="BC632" s="46"/>
      <c r="BD632" s="48">
        <v>13.73</v>
      </c>
      <c r="BE632" s="46"/>
      <c r="BF632" s="48">
        <v>0.22</v>
      </c>
      <c r="BG632" s="46"/>
      <c r="BH632" s="46"/>
      <c r="BI632" s="48">
        <v>0.16</v>
      </c>
      <c r="BJ632" s="48">
        <v>43.34</v>
      </c>
      <c r="BK632" s="48">
        <v>43.34</v>
      </c>
      <c r="BL632" s="48">
        <v>50.6</v>
      </c>
      <c r="BM632" s="46"/>
      <c r="BN632" s="46"/>
      <c r="BO632" s="48">
        <v>0.21</v>
      </c>
      <c r="BP632" s="48">
        <v>0.27</v>
      </c>
      <c r="BQ632" s="46"/>
      <c r="BR632" s="48">
        <v>13.63</v>
      </c>
      <c r="BS632" s="48">
        <v>43.33</v>
      </c>
      <c r="BT632" s="46"/>
      <c r="BU632" s="48">
        <v>0</v>
      </c>
      <c r="BV632" s="39">
        <v>916</v>
      </c>
      <c r="BW632" s="39">
        <f t="shared" si="54"/>
        <v>2</v>
      </c>
      <c r="BX632" s="39">
        <f>IF(COUNTIF($C$2:C632,C632)=1,1,0)</f>
        <v>1</v>
      </c>
      <c r="BY632" s="39">
        <f t="shared" si="55"/>
        <v>0</v>
      </c>
      <c r="BZ632" s="39" t="b">
        <f t="shared" si="56"/>
        <v>0</v>
      </c>
      <c r="CA632" s="39" t="b">
        <f t="array" ref="CA632">ISNUMBER(SEARCH("Touch Screen",$AI632))</f>
        <v>0</v>
      </c>
      <c r="CB632" s="39" t="b">
        <f t="array" ref="CB632">ISNUMBER(SEARCH("Occupancy Sensor",$AI632))</f>
        <v>0</v>
      </c>
      <c r="CC632" s="39" t="b">
        <f t="array" ref="CC632">ISNUMBER(SEARCH("Full Network Connectivity",$AI632))</f>
        <v>0</v>
      </c>
      <c r="CD632" s="49">
        <f t="shared" si="57"/>
        <v>43.348859999999995</v>
      </c>
      <c r="CE632" s="50">
        <f t="shared" si="59"/>
        <v>2.1</v>
      </c>
      <c r="CF632" s="39">
        <f t="shared" si="58"/>
        <v>2</v>
      </c>
      <c r="CG632" s="49">
        <f>IF($BW632=1,($Q632*'2. Monitor Criteria'!$C$4)+('2. Monitor Criteria'!$D$4*'1. Data'!$CE632)+'2. Monitor Criteria'!$C$6,IF('1. Data'!$BW632=2,($Q632*'2. Monitor Criteria'!$C$4)+('2. Monitor Criteria'!$D$4*'1. Data'!$CE632)+'2. Monitor Criteria'!$D$6,IF('1. Data'!$BW632=5,($Q632*'2. Monitor Criteria'!$C$4)+('2. Monitor Criteria'!$D$4*'1. Data'!$CE632)+'2. Monitor Criteria'!$F$6,($Q632*'2. Monitor Criteria'!$C$4)+('2. Monitor Criteria'!$D$4*'1. Data'!$CE632)+'2. Monitor Criteria'!$E$6)))</f>
        <v>42.683959999999999</v>
      </c>
      <c r="CH632" s="51">
        <f>CD632-('2. Monitor Criteria'!$D$4*CE632)</f>
        <v>34.969859999999997</v>
      </c>
      <c r="CI632" s="49">
        <f>IF($BY632=0,CH632,IF($BY632=1,CH632-('2. Monitor Criteria'!$B$10*'1. Data'!CG632),CH632-('2. Monitor Criteria'!$C$10*'1. Data'!CG632)))</f>
        <v>34.969859999999997</v>
      </c>
      <c r="CJ632" s="51">
        <f>IF($CA632=TRUE,CI632-(CG632*'2. Monitor Criteria'!$E$10),CI632)</f>
        <v>34.969859999999997</v>
      </c>
      <c r="CK632" s="51">
        <f>IF($BZ632=TRUE,CJ632-('1. Data'!CG632*'2. Monitor Criteria'!$D$10),CJ632)</f>
        <v>34.969859999999997</v>
      </c>
    </row>
    <row r="633" spans="1:89" s="39" customFormat="1" ht="15.75" customHeight="1" x14ac:dyDescent="0.2">
      <c r="A633" s="39">
        <v>917</v>
      </c>
      <c r="B633" s="46" t="s">
        <v>1053</v>
      </c>
      <c r="C633" s="46" t="s">
        <v>1074</v>
      </c>
      <c r="D633" s="47">
        <v>41665</v>
      </c>
      <c r="E633" s="46" t="s">
        <v>74</v>
      </c>
      <c r="F633" s="46" t="s">
        <v>103</v>
      </c>
      <c r="G633" s="46" t="s">
        <v>1307</v>
      </c>
      <c r="H633" s="46" t="s">
        <v>75</v>
      </c>
      <c r="I633" s="46" t="s">
        <v>85</v>
      </c>
      <c r="J633" s="46" t="s">
        <v>119</v>
      </c>
      <c r="K633" s="46" t="s">
        <v>77</v>
      </c>
      <c r="L633" s="46" t="s">
        <v>103</v>
      </c>
      <c r="M633" s="48">
        <v>1000</v>
      </c>
      <c r="N633" s="48">
        <v>10.6</v>
      </c>
      <c r="O633" s="48">
        <v>18.8</v>
      </c>
      <c r="P633" s="48">
        <v>21.5</v>
      </c>
      <c r="Q633" s="48">
        <v>198.08</v>
      </c>
      <c r="R633" s="48">
        <v>1.78</v>
      </c>
      <c r="S633" s="48">
        <v>1080</v>
      </c>
      <c r="T633" s="48">
        <v>1920</v>
      </c>
      <c r="U633" s="48">
        <v>2.1</v>
      </c>
      <c r="V633" s="48">
        <v>10468</v>
      </c>
      <c r="W633" s="48">
        <v>60</v>
      </c>
      <c r="X633" s="48">
        <v>33.200000000000003</v>
      </c>
      <c r="Y633" s="46" t="s">
        <v>114</v>
      </c>
      <c r="Z633" s="46" t="s">
        <v>83</v>
      </c>
      <c r="AA633" s="46"/>
      <c r="AB633" s="46"/>
      <c r="AC633" s="46" t="s">
        <v>81</v>
      </c>
      <c r="AD633" s="46" t="s">
        <v>80</v>
      </c>
      <c r="AE633" s="46" t="s">
        <v>105</v>
      </c>
      <c r="AF633" s="46" t="s">
        <v>103</v>
      </c>
      <c r="AG633" s="46" t="s">
        <v>99</v>
      </c>
      <c r="AH633" s="46" t="s">
        <v>103</v>
      </c>
      <c r="AI633" s="46" t="s">
        <v>99</v>
      </c>
      <c r="AJ633" s="46" t="s">
        <v>83</v>
      </c>
      <c r="AK633" s="46" t="s">
        <v>90</v>
      </c>
      <c r="AL633" s="46" t="s">
        <v>103</v>
      </c>
      <c r="AM633" s="46" t="s">
        <v>83</v>
      </c>
      <c r="AN633" s="46" t="s">
        <v>83</v>
      </c>
      <c r="AO633" s="46" t="s">
        <v>83</v>
      </c>
      <c r="AP633" s="46" t="s">
        <v>91</v>
      </c>
      <c r="AQ633" s="46" t="s">
        <v>103</v>
      </c>
      <c r="AR633" s="46" t="s">
        <v>81</v>
      </c>
      <c r="AS633" s="46" t="s">
        <v>86</v>
      </c>
      <c r="AT633" s="46" t="s">
        <v>103</v>
      </c>
      <c r="AU633" s="48">
        <v>0</v>
      </c>
      <c r="AV633" s="46" t="s">
        <v>81</v>
      </c>
      <c r="AW633" s="46" t="s">
        <v>80</v>
      </c>
      <c r="AX633" s="48">
        <v>250</v>
      </c>
      <c r="AY633" s="48">
        <v>260</v>
      </c>
      <c r="AZ633" s="48">
        <v>238</v>
      </c>
      <c r="BA633" s="48">
        <v>200</v>
      </c>
      <c r="BB633" s="46"/>
      <c r="BC633" s="46"/>
      <c r="BD633" s="48">
        <v>14.54</v>
      </c>
      <c r="BE633" s="46"/>
      <c r="BF633" s="48">
        <v>0.27</v>
      </c>
      <c r="BG633" s="46"/>
      <c r="BH633" s="46"/>
      <c r="BI633" s="48">
        <v>0.21</v>
      </c>
      <c r="BJ633" s="48">
        <v>46.12</v>
      </c>
      <c r="BK633" s="48">
        <v>46.12</v>
      </c>
      <c r="BL633" s="48">
        <v>50.6</v>
      </c>
      <c r="BM633" s="46"/>
      <c r="BN633" s="46"/>
      <c r="BO633" s="48">
        <v>0.26</v>
      </c>
      <c r="BP633" s="48">
        <v>0.32</v>
      </c>
      <c r="BQ633" s="46"/>
      <c r="BR633" s="48">
        <v>14.8</v>
      </c>
      <c r="BS633" s="48">
        <v>47.19</v>
      </c>
      <c r="BT633" s="46"/>
      <c r="BU633" s="48">
        <v>0</v>
      </c>
      <c r="BV633" s="39">
        <v>917</v>
      </c>
      <c r="BW633" s="39">
        <f t="shared" si="54"/>
        <v>2</v>
      </c>
      <c r="BX633" s="39">
        <f>IF(COUNTIF($C$2:C633,C633)=1,1,0)</f>
        <v>0</v>
      </c>
      <c r="BY633" s="39">
        <f t="shared" si="55"/>
        <v>0</v>
      </c>
      <c r="BZ633" s="39" t="b">
        <f t="shared" si="56"/>
        <v>0</v>
      </c>
      <c r="CA633" s="39" t="b">
        <f t="array" ref="CA633">ISNUMBER(SEARCH("Touch Screen",$AI633))</f>
        <v>0</v>
      </c>
      <c r="CB633" s="39" t="b">
        <f t="array" ref="CB633">ISNUMBER(SEARCH("Occupancy Sensor",$AI633))</f>
        <v>0</v>
      </c>
      <c r="CC633" s="39" t="b">
        <f t="array" ref="CC633">ISNUMBER(SEARCH("Full Network Connectivity",$AI633))</f>
        <v>0</v>
      </c>
      <c r="CD633" s="49">
        <f t="shared" si="57"/>
        <v>46.117019999999997</v>
      </c>
      <c r="CE633" s="50">
        <f t="shared" si="59"/>
        <v>2.1</v>
      </c>
      <c r="CF633" s="39">
        <f t="shared" si="58"/>
        <v>2</v>
      </c>
      <c r="CG633" s="49">
        <f>IF($BW633=1,($Q633*'2. Monitor Criteria'!$C$4)+('2. Monitor Criteria'!$D$4*'1. Data'!$CE633)+'2. Monitor Criteria'!$C$6,IF('1. Data'!$BW633=2,($Q633*'2. Monitor Criteria'!$C$4)+('2. Monitor Criteria'!$D$4*'1. Data'!$CE633)+'2. Monitor Criteria'!$D$6,IF('1. Data'!$BW633=5,($Q633*'2. Monitor Criteria'!$C$4)+('2. Monitor Criteria'!$D$4*'1. Data'!$CE633)+'2. Monitor Criteria'!$F$6,($Q633*'2. Monitor Criteria'!$C$4)+('2. Monitor Criteria'!$D$4*'1. Data'!$CE633)+'2. Monitor Criteria'!$E$6)))</f>
        <v>42.752839999999999</v>
      </c>
      <c r="CH633" s="51">
        <f>CD633-('2. Monitor Criteria'!$D$4*CE633)</f>
        <v>37.738019999999992</v>
      </c>
      <c r="CI633" s="49">
        <f>IF($BY633=0,CH633,IF($BY633=1,CH633-('2. Monitor Criteria'!$B$10*'1. Data'!CG633),CH633-('2. Monitor Criteria'!$C$10*'1. Data'!CG633)))</f>
        <v>37.738019999999992</v>
      </c>
      <c r="CJ633" s="51">
        <f>IF($CA633=TRUE,CI633-(CG633*'2. Monitor Criteria'!$E$10),CI633)</f>
        <v>37.738019999999992</v>
      </c>
      <c r="CK633" s="51">
        <f>IF($BZ633=TRUE,CJ633-('1. Data'!CG633*'2. Monitor Criteria'!$D$10),CJ633)</f>
        <v>37.738019999999992</v>
      </c>
    </row>
    <row r="634" spans="1:89" s="39" customFormat="1" ht="15.75" customHeight="1" x14ac:dyDescent="0.2">
      <c r="A634" s="39">
        <v>918</v>
      </c>
      <c r="B634" s="46" t="s">
        <v>1053</v>
      </c>
      <c r="C634" s="46" t="s">
        <v>1075</v>
      </c>
      <c r="D634" s="47">
        <v>42748</v>
      </c>
      <c r="E634" s="46" t="s">
        <v>74</v>
      </c>
      <c r="F634" s="46"/>
      <c r="G634" s="46" t="s">
        <v>1307</v>
      </c>
      <c r="H634" s="46" t="s">
        <v>75</v>
      </c>
      <c r="I634" s="46" t="s">
        <v>88</v>
      </c>
      <c r="J634" s="46"/>
      <c r="K634" s="46" t="s">
        <v>77</v>
      </c>
      <c r="L634" s="46"/>
      <c r="M634" s="48">
        <v>1000</v>
      </c>
      <c r="N634" s="48">
        <v>11.5</v>
      </c>
      <c r="O634" s="48">
        <v>20.5</v>
      </c>
      <c r="P634" s="48">
        <v>23.6</v>
      </c>
      <c r="Q634" s="48">
        <v>237.99</v>
      </c>
      <c r="R634" s="48">
        <v>1.78</v>
      </c>
      <c r="S634" s="48">
        <v>1080</v>
      </c>
      <c r="T634" s="48">
        <v>1920</v>
      </c>
      <c r="U634" s="48">
        <v>2.1</v>
      </c>
      <c r="V634" s="48">
        <v>8713</v>
      </c>
      <c r="W634" s="48">
        <v>60</v>
      </c>
      <c r="X634" s="48">
        <v>0.3</v>
      </c>
      <c r="Y634" s="46" t="s">
        <v>83</v>
      </c>
      <c r="Z634" s="46" t="s">
        <v>83</v>
      </c>
      <c r="AA634" s="46"/>
      <c r="AB634" s="46"/>
      <c r="AC634" s="46" t="s">
        <v>81</v>
      </c>
      <c r="AD634" s="46" t="s">
        <v>81</v>
      </c>
      <c r="AE634" s="46" t="s">
        <v>105</v>
      </c>
      <c r="AF634" s="46"/>
      <c r="AG634" s="46" t="s">
        <v>99</v>
      </c>
      <c r="AH634" s="46"/>
      <c r="AI634" s="46" t="s">
        <v>83</v>
      </c>
      <c r="AJ634" s="46" t="s">
        <v>83</v>
      </c>
      <c r="AK634" s="46" t="s">
        <v>90</v>
      </c>
      <c r="AL634" s="46"/>
      <c r="AM634" s="46" t="s">
        <v>83</v>
      </c>
      <c r="AN634" s="46" t="s">
        <v>83</v>
      </c>
      <c r="AO634" s="46" t="s">
        <v>83</v>
      </c>
      <c r="AP634" s="46" t="s">
        <v>91</v>
      </c>
      <c r="AQ634" s="46"/>
      <c r="AR634" s="46" t="s">
        <v>81</v>
      </c>
      <c r="AS634" s="46" t="s">
        <v>86</v>
      </c>
      <c r="AT634" s="46"/>
      <c r="AU634" s="48">
        <v>5</v>
      </c>
      <c r="AV634" s="46" t="s">
        <v>81</v>
      </c>
      <c r="AW634" s="46" t="s">
        <v>81</v>
      </c>
      <c r="AX634" s="48">
        <v>300</v>
      </c>
      <c r="AY634" s="48">
        <v>293.60000000000002</v>
      </c>
      <c r="AZ634" s="48">
        <v>262.60000000000002</v>
      </c>
      <c r="BA634" s="48">
        <v>200</v>
      </c>
      <c r="BB634" s="46"/>
      <c r="BC634" s="46"/>
      <c r="BD634" s="48">
        <v>13.81</v>
      </c>
      <c r="BE634" s="46"/>
      <c r="BF634" s="48">
        <v>0.22</v>
      </c>
      <c r="BG634" s="46"/>
      <c r="BH634" s="46"/>
      <c r="BI634" s="48">
        <v>0.16</v>
      </c>
      <c r="BJ634" s="48">
        <v>43.59</v>
      </c>
      <c r="BK634" s="48">
        <v>43.59</v>
      </c>
      <c r="BL634" s="48">
        <v>53.3</v>
      </c>
      <c r="BM634" s="46"/>
      <c r="BN634" s="46"/>
      <c r="BO634" s="48">
        <v>0.22</v>
      </c>
      <c r="BP634" s="48">
        <v>0.26</v>
      </c>
      <c r="BQ634" s="46"/>
      <c r="BR634" s="48">
        <v>13.84</v>
      </c>
      <c r="BS634" s="48">
        <v>43.9</v>
      </c>
      <c r="BT634" s="46"/>
      <c r="BU634" s="48">
        <v>0</v>
      </c>
      <c r="BV634" s="39">
        <v>918</v>
      </c>
      <c r="BW634" s="39">
        <f t="shared" si="54"/>
        <v>3</v>
      </c>
      <c r="BX634" s="39">
        <f>IF(COUNTIF($C$2:C634,C634)=1,1,0)</f>
        <v>1</v>
      </c>
      <c r="BY634" s="39">
        <f t="shared" si="55"/>
        <v>0</v>
      </c>
      <c r="BZ634" s="39" t="b">
        <f t="shared" si="56"/>
        <v>0</v>
      </c>
      <c r="CA634" s="39" t="b">
        <f t="array" ref="CA634">ISNUMBER(SEARCH("Touch Screen",$AI634))</f>
        <v>0</v>
      </c>
      <c r="CB634" s="39" t="b">
        <f t="array" ref="CB634">ISNUMBER(SEARCH("Occupancy Sensor",$AI634))</f>
        <v>0</v>
      </c>
      <c r="CC634" s="39" t="b">
        <f t="array" ref="CC634">ISNUMBER(SEARCH("Full Network Connectivity",$AI634))</f>
        <v>0</v>
      </c>
      <c r="CD634" s="49">
        <f t="shared" si="57"/>
        <v>43.594139999999996</v>
      </c>
      <c r="CE634" s="50">
        <f t="shared" si="59"/>
        <v>2.1</v>
      </c>
      <c r="CF634" s="39">
        <f t="shared" si="58"/>
        <v>3</v>
      </c>
      <c r="CG634" s="49">
        <f>IF($BW634=1,($Q634*'2. Monitor Criteria'!$C$4)+('2. Monitor Criteria'!$D$4*'1. Data'!$CE634)+'2. Monitor Criteria'!$C$6,IF('1. Data'!$BW634=2,($Q634*'2. Monitor Criteria'!$C$4)+('2. Monitor Criteria'!$D$4*'1. Data'!$CE634)+'2. Monitor Criteria'!$D$6,IF('1. Data'!$BW634=5,($Q634*'2. Monitor Criteria'!$C$4)+('2. Monitor Criteria'!$D$4*'1. Data'!$CE634)+'2. Monitor Criteria'!$F$6,($Q634*'2. Monitor Criteria'!$C$4)+('2. Monitor Criteria'!$D$4*'1. Data'!$CE634)+'2. Monitor Criteria'!$E$6)))</f>
        <v>46.131770000000003</v>
      </c>
      <c r="CH634" s="51">
        <f>CD634-('2. Monitor Criteria'!$D$4*CE634)</f>
        <v>35.215139999999991</v>
      </c>
      <c r="CI634" s="49">
        <f>IF($BY634=0,CH634,IF($BY634=1,CH634-('2. Monitor Criteria'!$B$10*'1. Data'!CG634),CH634-('2. Monitor Criteria'!$C$10*'1. Data'!CG634)))</f>
        <v>35.215139999999991</v>
      </c>
      <c r="CJ634" s="51">
        <f>IF($CA634=TRUE,CI634-(CG634*'2. Monitor Criteria'!$E$10),CI634)</f>
        <v>35.215139999999991</v>
      </c>
      <c r="CK634" s="51">
        <f>IF($BZ634=TRUE,CJ634-('1. Data'!CG634*'2. Monitor Criteria'!$D$10),CJ634)</f>
        <v>35.215139999999991</v>
      </c>
    </row>
    <row r="635" spans="1:89" s="39" customFormat="1" ht="15.75" customHeight="1" x14ac:dyDescent="0.2">
      <c r="A635" s="39">
        <v>919</v>
      </c>
      <c r="B635" s="46" t="s">
        <v>1053</v>
      </c>
      <c r="C635" s="46" t="s">
        <v>1075</v>
      </c>
      <c r="D635" s="47">
        <v>41724</v>
      </c>
      <c r="E635" s="46" t="s">
        <v>74</v>
      </c>
      <c r="F635" s="46" t="s">
        <v>103</v>
      </c>
      <c r="G635" s="46" t="s">
        <v>1307</v>
      </c>
      <c r="H635" s="46" t="s">
        <v>75</v>
      </c>
      <c r="I635" s="46" t="s">
        <v>88</v>
      </c>
      <c r="J635" s="46" t="s">
        <v>103</v>
      </c>
      <c r="K635" s="46" t="s">
        <v>77</v>
      </c>
      <c r="L635" s="46" t="s">
        <v>103</v>
      </c>
      <c r="M635" s="48">
        <v>1000</v>
      </c>
      <c r="N635" s="48">
        <v>11.5</v>
      </c>
      <c r="O635" s="48">
        <v>20.5</v>
      </c>
      <c r="P635" s="48">
        <v>23.6</v>
      </c>
      <c r="Q635" s="48">
        <v>236.91</v>
      </c>
      <c r="R635" s="48">
        <v>1.78</v>
      </c>
      <c r="S635" s="48">
        <v>1080</v>
      </c>
      <c r="T635" s="48">
        <v>1920</v>
      </c>
      <c r="U635" s="48">
        <v>2</v>
      </c>
      <c r="V635" s="48">
        <v>8752</v>
      </c>
      <c r="W635" s="48">
        <v>60</v>
      </c>
      <c r="X635" s="48">
        <v>33.1</v>
      </c>
      <c r="Y635" s="46" t="s">
        <v>78</v>
      </c>
      <c r="Z635" s="46" t="s">
        <v>83</v>
      </c>
      <c r="AA635" s="46"/>
      <c r="AB635" s="46"/>
      <c r="AC635" s="46" t="s">
        <v>81</v>
      </c>
      <c r="AD635" s="46" t="s">
        <v>80</v>
      </c>
      <c r="AE635" s="46" t="s">
        <v>108</v>
      </c>
      <c r="AF635" s="46" t="s">
        <v>103</v>
      </c>
      <c r="AG635" s="46" t="s">
        <v>83</v>
      </c>
      <c r="AH635" s="46" t="s">
        <v>103</v>
      </c>
      <c r="AI635" s="46" t="s">
        <v>83</v>
      </c>
      <c r="AJ635" s="46" t="s">
        <v>83</v>
      </c>
      <c r="AK635" s="46" t="s">
        <v>90</v>
      </c>
      <c r="AL635" s="46" t="s">
        <v>103</v>
      </c>
      <c r="AM635" s="46" t="s">
        <v>83</v>
      </c>
      <c r="AN635" s="46" t="s">
        <v>83</v>
      </c>
      <c r="AO635" s="46" t="s">
        <v>83</v>
      </c>
      <c r="AP635" s="46" t="s">
        <v>91</v>
      </c>
      <c r="AQ635" s="46" t="s">
        <v>103</v>
      </c>
      <c r="AR635" s="46" t="s">
        <v>81</v>
      </c>
      <c r="AS635" s="46" t="s">
        <v>86</v>
      </c>
      <c r="AT635" s="46" t="s">
        <v>103</v>
      </c>
      <c r="AU635" s="48">
        <v>0</v>
      </c>
      <c r="AV635" s="46" t="s">
        <v>81</v>
      </c>
      <c r="AW635" s="46" t="s">
        <v>81</v>
      </c>
      <c r="AX635" s="48">
        <v>250</v>
      </c>
      <c r="AY635" s="48">
        <v>250</v>
      </c>
      <c r="AZ635" s="48">
        <v>236.2</v>
      </c>
      <c r="BA635" s="48">
        <v>200</v>
      </c>
      <c r="BB635" s="46"/>
      <c r="BC635" s="46"/>
      <c r="BD635" s="48">
        <v>14.32</v>
      </c>
      <c r="BE635" s="46"/>
      <c r="BF635" s="48">
        <v>0.26</v>
      </c>
      <c r="BG635" s="46"/>
      <c r="BH635" s="46"/>
      <c r="BI635" s="48">
        <v>0.19</v>
      </c>
      <c r="BJ635" s="48">
        <v>45.39</v>
      </c>
      <c r="BK635" s="48">
        <v>45.39</v>
      </c>
      <c r="BL635" s="48">
        <v>53</v>
      </c>
      <c r="BM635" s="46"/>
      <c r="BN635" s="46"/>
      <c r="BO635" s="48">
        <v>0.23</v>
      </c>
      <c r="BP635" s="48">
        <v>0.32</v>
      </c>
      <c r="BQ635" s="46"/>
      <c r="BR635" s="48">
        <v>14.89</v>
      </c>
      <c r="BS635" s="48">
        <v>47.47</v>
      </c>
      <c r="BT635" s="46"/>
      <c r="BU635" s="48">
        <v>0</v>
      </c>
      <c r="BV635" s="39">
        <v>919</v>
      </c>
      <c r="BW635" s="39">
        <f t="shared" si="54"/>
        <v>3</v>
      </c>
      <c r="BX635" s="39">
        <f>IF(COUNTIF($C$2:C635,C635)=1,1,0)</f>
        <v>0</v>
      </c>
      <c r="BY635" s="39">
        <f t="shared" si="55"/>
        <v>0</v>
      </c>
      <c r="BZ635" s="39" t="b">
        <f t="shared" si="56"/>
        <v>0</v>
      </c>
      <c r="CA635" s="39" t="b">
        <f t="array" ref="CA635">ISNUMBER(SEARCH("Touch Screen",$AI635))</f>
        <v>0</v>
      </c>
      <c r="CB635" s="39" t="b">
        <f t="array" ref="CB635">ISNUMBER(SEARCH("Occupancy Sensor",$AI635))</f>
        <v>0</v>
      </c>
      <c r="CC635" s="39" t="b">
        <f t="array" ref="CC635">ISNUMBER(SEARCH("Full Network Connectivity",$AI635))</f>
        <v>0</v>
      </c>
      <c r="CD635" s="49">
        <f t="shared" si="57"/>
        <v>45.385559999999991</v>
      </c>
      <c r="CE635" s="50">
        <f t="shared" si="59"/>
        <v>2</v>
      </c>
      <c r="CF635" s="39">
        <f t="shared" si="58"/>
        <v>3</v>
      </c>
      <c r="CG635" s="49">
        <f>IF($BW635=1,($Q635*'2. Monitor Criteria'!$C$4)+('2. Monitor Criteria'!$D$4*'1. Data'!$CE635)+'2. Monitor Criteria'!$C$6,IF('1. Data'!$BW635=2,($Q635*'2. Monitor Criteria'!$C$4)+('2. Monitor Criteria'!$D$4*'1. Data'!$CE635)+'2. Monitor Criteria'!$D$6,IF('1. Data'!$BW635=5,($Q635*'2. Monitor Criteria'!$C$4)+('2. Monitor Criteria'!$D$4*'1. Data'!$CE635)+'2. Monitor Criteria'!$F$6,($Q635*'2. Monitor Criteria'!$C$4)+('2. Monitor Criteria'!$D$4*'1. Data'!$CE635)+'2. Monitor Criteria'!$E$6)))</f>
        <v>45.599930000000001</v>
      </c>
      <c r="CH635" s="51">
        <f>CD635-('2. Monitor Criteria'!$D$4*CE635)</f>
        <v>37.405559999999994</v>
      </c>
      <c r="CI635" s="49">
        <f>IF($BY635=0,CH635,IF($BY635=1,CH635-('2. Monitor Criteria'!$B$10*'1. Data'!CG635),CH635-('2. Monitor Criteria'!$C$10*'1. Data'!CG635)))</f>
        <v>37.405559999999994</v>
      </c>
      <c r="CJ635" s="51">
        <f>IF($CA635=TRUE,CI635-(CG635*'2. Monitor Criteria'!$E$10),CI635)</f>
        <v>37.405559999999994</v>
      </c>
      <c r="CK635" s="51">
        <f>IF($BZ635=TRUE,CJ635-('1. Data'!CG635*'2. Monitor Criteria'!$D$10),CJ635)</f>
        <v>37.405559999999994</v>
      </c>
    </row>
    <row r="636" spans="1:89" s="39" customFormat="1" ht="15.75" customHeight="1" x14ac:dyDescent="0.2">
      <c r="A636" s="39">
        <v>921</v>
      </c>
      <c r="B636" s="46" t="s">
        <v>1053</v>
      </c>
      <c r="C636" s="46" t="s">
        <v>1076</v>
      </c>
      <c r="D636" s="47">
        <v>41837</v>
      </c>
      <c r="E636" s="46" t="s">
        <v>74</v>
      </c>
      <c r="F636" s="46" t="s">
        <v>103</v>
      </c>
      <c r="G636" s="46" t="s">
        <v>1307</v>
      </c>
      <c r="H636" s="46" t="s">
        <v>75</v>
      </c>
      <c r="I636" s="46" t="s">
        <v>85</v>
      </c>
      <c r="J636" s="46" t="s">
        <v>119</v>
      </c>
      <c r="K636" s="46" t="s">
        <v>77</v>
      </c>
      <c r="L636" s="46" t="s">
        <v>103</v>
      </c>
      <c r="M636" s="48">
        <v>1000</v>
      </c>
      <c r="N636" s="48">
        <v>11.8</v>
      </c>
      <c r="O636" s="48">
        <v>14.8</v>
      </c>
      <c r="P636" s="48">
        <v>19</v>
      </c>
      <c r="Q636" s="48">
        <v>174.17</v>
      </c>
      <c r="R636" s="48">
        <v>1.25</v>
      </c>
      <c r="S636" s="48">
        <v>1024</v>
      </c>
      <c r="T636" s="48">
        <v>1280</v>
      </c>
      <c r="U636" s="48">
        <v>1.3</v>
      </c>
      <c r="V636" s="48">
        <v>7525</v>
      </c>
      <c r="W636" s="48">
        <v>60</v>
      </c>
      <c r="X636" s="48">
        <v>33.200000000000003</v>
      </c>
      <c r="Y636" s="46" t="s">
        <v>83</v>
      </c>
      <c r="Z636" s="46" t="s">
        <v>83</v>
      </c>
      <c r="AA636" s="46"/>
      <c r="AB636" s="46"/>
      <c r="AC636" s="46" t="s">
        <v>81</v>
      </c>
      <c r="AD636" s="46" t="s">
        <v>80</v>
      </c>
      <c r="AE636" s="46" t="s">
        <v>93</v>
      </c>
      <c r="AF636" s="46" t="s">
        <v>103</v>
      </c>
      <c r="AG636" s="46" t="s">
        <v>83</v>
      </c>
      <c r="AH636" s="46" t="s">
        <v>103</v>
      </c>
      <c r="AI636" s="46" t="s">
        <v>83</v>
      </c>
      <c r="AJ636" s="46" t="s">
        <v>83</v>
      </c>
      <c r="AK636" s="46" t="s">
        <v>94</v>
      </c>
      <c r="AL636" s="46" t="s">
        <v>103</v>
      </c>
      <c r="AM636" s="46" t="s">
        <v>83</v>
      </c>
      <c r="AN636" s="46" t="s">
        <v>83</v>
      </c>
      <c r="AO636" s="46" t="s">
        <v>83</v>
      </c>
      <c r="AP636" s="46" t="s">
        <v>91</v>
      </c>
      <c r="AQ636" s="46" t="s">
        <v>103</v>
      </c>
      <c r="AR636" s="46" t="s">
        <v>81</v>
      </c>
      <c r="AS636" s="46" t="s">
        <v>86</v>
      </c>
      <c r="AT636" s="46" t="s">
        <v>103</v>
      </c>
      <c r="AU636" s="48">
        <v>0</v>
      </c>
      <c r="AV636" s="46" t="s">
        <v>81</v>
      </c>
      <c r="AW636" s="46" t="s">
        <v>80</v>
      </c>
      <c r="AX636" s="48">
        <v>241</v>
      </c>
      <c r="AY636" s="48">
        <v>253.9</v>
      </c>
      <c r="AZ636" s="48">
        <v>250</v>
      </c>
      <c r="BA636" s="48">
        <v>200</v>
      </c>
      <c r="BB636" s="46"/>
      <c r="BC636" s="46"/>
      <c r="BD636" s="48">
        <v>12.68</v>
      </c>
      <c r="BE636" s="46"/>
      <c r="BF636" s="48">
        <v>0.2</v>
      </c>
      <c r="BG636" s="46"/>
      <c r="BH636" s="46"/>
      <c r="BI636" s="48">
        <v>0.1</v>
      </c>
      <c r="BJ636" s="48">
        <v>40.01</v>
      </c>
      <c r="BK636" s="48">
        <v>40.01</v>
      </c>
      <c r="BL636" s="48">
        <v>44.1</v>
      </c>
      <c r="BM636" s="46"/>
      <c r="BN636" s="46"/>
      <c r="BO636" s="48">
        <v>0.12</v>
      </c>
      <c r="BP636" s="48">
        <v>0.22</v>
      </c>
      <c r="BQ636" s="46"/>
      <c r="BR636" s="48">
        <v>12.96</v>
      </c>
      <c r="BS636" s="48">
        <v>40.98</v>
      </c>
      <c r="BT636" s="46"/>
      <c r="BU636" s="48">
        <v>0</v>
      </c>
      <c r="BV636" s="39">
        <v>921</v>
      </c>
      <c r="BW636" s="39">
        <f t="shared" si="54"/>
        <v>2</v>
      </c>
      <c r="BX636" s="39">
        <f>IF(COUNTIF($C$2:C636,C636)=1,1,0)</f>
        <v>1</v>
      </c>
      <c r="BY636" s="39">
        <f t="shared" si="55"/>
        <v>0</v>
      </c>
      <c r="BZ636" s="39" t="b">
        <f t="shared" si="56"/>
        <v>0</v>
      </c>
      <c r="CA636" s="39" t="b">
        <f t="array" ref="CA636">ISNUMBER(SEARCH("Touch Screen",$AI636))</f>
        <v>0</v>
      </c>
      <c r="CB636" s="39" t="b">
        <f t="array" ref="CB636">ISNUMBER(SEARCH("Occupancy Sensor",$AI636))</f>
        <v>0</v>
      </c>
      <c r="CC636" s="39" t="b">
        <f t="array" ref="CC636">ISNUMBER(SEARCH("Full Network Connectivity",$AI636))</f>
        <v>0</v>
      </c>
      <c r="CD636" s="49">
        <f t="shared" si="57"/>
        <v>40.015679999999996</v>
      </c>
      <c r="CE636" s="50">
        <f t="shared" si="59"/>
        <v>1.3</v>
      </c>
      <c r="CF636" s="39">
        <f t="shared" si="58"/>
        <v>1</v>
      </c>
      <c r="CG636" s="49">
        <f>IF($BW636=1,($Q636*'2. Monitor Criteria'!$C$4)+('2. Monitor Criteria'!$D$4*'1. Data'!$CE636)+'2. Monitor Criteria'!$C$6,IF('1. Data'!$BW636=2,($Q636*'2. Monitor Criteria'!$C$4)+('2. Monitor Criteria'!$D$4*'1. Data'!$CE636)+'2. Monitor Criteria'!$D$6,IF('1. Data'!$BW636=5,($Q636*'2. Monitor Criteria'!$C$4)+('2. Monitor Criteria'!$D$4*'1. Data'!$CE636)+'2. Monitor Criteria'!$F$6,($Q636*'2. Monitor Criteria'!$C$4)+('2. Monitor Criteria'!$D$4*'1. Data'!$CE636)+'2. Monitor Criteria'!$E$6)))</f>
        <v>36.619909999999997</v>
      </c>
      <c r="CH636" s="51">
        <f>CD636-('2. Monitor Criteria'!$D$4*CE636)</f>
        <v>34.828679999999999</v>
      </c>
      <c r="CI636" s="49">
        <f>IF($BY636=0,CH636,IF($BY636=1,CH636-('2. Monitor Criteria'!$B$10*'1. Data'!CG636),CH636-('2. Monitor Criteria'!$C$10*'1. Data'!CG636)))</f>
        <v>34.828679999999999</v>
      </c>
      <c r="CJ636" s="51">
        <f>IF($CA636=TRUE,CI636-(CG636*'2. Monitor Criteria'!$E$10),CI636)</f>
        <v>34.828679999999999</v>
      </c>
      <c r="CK636" s="51">
        <f>IF($BZ636=TRUE,CJ636-('1. Data'!CG636*'2. Monitor Criteria'!$D$10),CJ636)</f>
        <v>34.828679999999999</v>
      </c>
    </row>
    <row r="637" spans="1:89" s="39" customFormat="1" ht="15.75" customHeight="1" x14ac:dyDescent="0.2">
      <c r="A637" s="39">
        <v>922</v>
      </c>
      <c r="B637" s="46" t="s">
        <v>1053</v>
      </c>
      <c r="C637" s="46" t="s">
        <v>1077</v>
      </c>
      <c r="D637" s="47">
        <v>42001</v>
      </c>
      <c r="E637" s="46" t="s">
        <v>74</v>
      </c>
      <c r="F637" s="46" t="s">
        <v>103</v>
      </c>
      <c r="G637" s="46" t="s">
        <v>1307</v>
      </c>
      <c r="H637" s="46" t="s">
        <v>75</v>
      </c>
      <c r="I637" s="46" t="s">
        <v>88</v>
      </c>
      <c r="J637" s="46" t="s">
        <v>103</v>
      </c>
      <c r="K637" s="46" t="s">
        <v>77</v>
      </c>
      <c r="L637" s="46" t="s">
        <v>103</v>
      </c>
      <c r="M637" s="48">
        <v>1000</v>
      </c>
      <c r="N637" s="48">
        <v>13.4</v>
      </c>
      <c r="O637" s="48">
        <v>24.4</v>
      </c>
      <c r="P637" s="48">
        <v>28</v>
      </c>
      <c r="Q637" s="48">
        <v>328.37</v>
      </c>
      <c r="R637" s="48">
        <v>1.78</v>
      </c>
      <c r="S637" s="48">
        <v>1080</v>
      </c>
      <c r="T637" s="48">
        <v>1920</v>
      </c>
      <c r="U637" s="48">
        <v>2</v>
      </c>
      <c r="V637" s="48">
        <v>6314</v>
      </c>
      <c r="W637" s="48">
        <v>60</v>
      </c>
      <c r="X637" s="48">
        <v>33.4</v>
      </c>
      <c r="Y637" s="46" t="s">
        <v>78</v>
      </c>
      <c r="Z637" s="46" t="s">
        <v>83</v>
      </c>
      <c r="AA637" s="46"/>
      <c r="AB637" s="46"/>
      <c r="AC637" s="46" t="s">
        <v>81</v>
      </c>
      <c r="AD637" s="46" t="s">
        <v>80</v>
      </c>
      <c r="AE637" s="46" t="s">
        <v>208</v>
      </c>
      <c r="AF637" s="46" t="s">
        <v>103</v>
      </c>
      <c r="AG637" s="46" t="s">
        <v>99</v>
      </c>
      <c r="AH637" s="46" t="s">
        <v>103</v>
      </c>
      <c r="AI637" s="46" t="s">
        <v>99</v>
      </c>
      <c r="AJ637" s="46" t="s">
        <v>83</v>
      </c>
      <c r="AK637" s="46" t="s">
        <v>84</v>
      </c>
      <c r="AL637" s="46" t="s">
        <v>103</v>
      </c>
      <c r="AM637" s="46" t="s">
        <v>83</v>
      </c>
      <c r="AN637" s="46" t="s">
        <v>83</v>
      </c>
      <c r="AO637" s="46" t="s">
        <v>83</v>
      </c>
      <c r="AP637" s="46" t="s">
        <v>91</v>
      </c>
      <c r="AQ637" s="46" t="s">
        <v>103</v>
      </c>
      <c r="AR637" s="46" t="s">
        <v>81</v>
      </c>
      <c r="AS637" s="46" t="s">
        <v>86</v>
      </c>
      <c r="AT637" s="46" t="s">
        <v>103</v>
      </c>
      <c r="AU637" s="48">
        <v>0</v>
      </c>
      <c r="AV637" s="46" t="s">
        <v>81</v>
      </c>
      <c r="AW637" s="46" t="s">
        <v>81</v>
      </c>
      <c r="AX637" s="48">
        <v>250</v>
      </c>
      <c r="AY637" s="48">
        <v>260.10000000000002</v>
      </c>
      <c r="AZ637" s="48">
        <v>212.4</v>
      </c>
      <c r="BA637" s="48">
        <v>200</v>
      </c>
      <c r="BB637" s="46"/>
      <c r="BC637" s="46"/>
      <c r="BD637" s="48">
        <v>20.53</v>
      </c>
      <c r="BE637" s="46"/>
      <c r="BF637" s="48">
        <v>0.2</v>
      </c>
      <c r="BG637" s="46"/>
      <c r="BH637" s="46"/>
      <c r="BI637" s="48">
        <v>0.14000000000000001</v>
      </c>
      <c r="BJ637" s="48">
        <v>64.08</v>
      </c>
      <c r="BK637" s="48">
        <v>64.08</v>
      </c>
      <c r="BL637" s="48">
        <v>67.3</v>
      </c>
      <c r="BM637" s="46"/>
      <c r="BN637" s="46"/>
      <c r="BO637" s="48">
        <v>0.19</v>
      </c>
      <c r="BP637" s="48">
        <v>0.26</v>
      </c>
      <c r="BQ637" s="46"/>
      <c r="BR637" s="48">
        <v>21.02</v>
      </c>
      <c r="BS637" s="48">
        <v>65.930000000000007</v>
      </c>
      <c r="BT637" s="46"/>
      <c r="BU637" s="48">
        <v>0</v>
      </c>
      <c r="BV637" s="39">
        <v>922</v>
      </c>
      <c r="BW637" s="39">
        <f t="shared" si="54"/>
        <v>4</v>
      </c>
      <c r="BX637" s="39">
        <f>IF(COUNTIF($C$2:C637,C637)=1,1,0)</f>
        <v>1</v>
      </c>
      <c r="BY637" s="39">
        <f t="shared" si="55"/>
        <v>0</v>
      </c>
      <c r="BZ637" s="39" t="b">
        <f t="shared" si="56"/>
        <v>0</v>
      </c>
      <c r="CA637" s="39" t="b">
        <f t="array" ref="CA637">ISNUMBER(SEARCH("Touch Screen",$AI637))</f>
        <v>0</v>
      </c>
      <c r="CB637" s="39" t="b">
        <f t="array" ref="CB637">ISNUMBER(SEARCH("Occupancy Sensor",$AI637))</f>
        <v>0</v>
      </c>
      <c r="CC637" s="39" t="b">
        <f t="array" ref="CC637">ISNUMBER(SEARCH("Full Network Connectivity",$AI637))</f>
        <v>0</v>
      </c>
      <c r="CD637" s="49">
        <f t="shared" si="57"/>
        <v>64.083780000000004</v>
      </c>
      <c r="CE637" s="50">
        <f t="shared" si="59"/>
        <v>2</v>
      </c>
      <c r="CF637" s="39">
        <f t="shared" si="58"/>
        <v>4</v>
      </c>
      <c r="CG637" s="49">
        <f>IF($BW637=1,($Q637*'2. Monitor Criteria'!$C$4)+('2. Monitor Criteria'!$D$4*'1. Data'!$CE637)+'2. Monitor Criteria'!$C$6,IF('1. Data'!$BW637=2,($Q637*'2. Monitor Criteria'!$C$4)+('2. Monitor Criteria'!$D$4*'1. Data'!$CE637)+'2. Monitor Criteria'!$D$6,IF('1. Data'!$BW637=5,($Q637*'2. Monitor Criteria'!$C$4)+('2. Monitor Criteria'!$D$4*'1. Data'!$CE637)+'2. Monitor Criteria'!$F$6,($Q637*'2. Monitor Criteria'!$C$4)+('2. Monitor Criteria'!$D$4*'1. Data'!$CE637)+'2. Monitor Criteria'!$E$6)))</f>
        <v>56.849510000000009</v>
      </c>
      <c r="CH637" s="51">
        <f>CD637-('2. Monitor Criteria'!$D$4*CE637)</f>
        <v>56.10378</v>
      </c>
      <c r="CI637" s="49">
        <f>IF($BY637=0,CH637,IF($BY637=1,CH637-('2. Monitor Criteria'!$B$10*'1. Data'!CG637),CH637-('2. Monitor Criteria'!$C$10*'1. Data'!CG637)))</f>
        <v>56.10378</v>
      </c>
      <c r="CJ637" s="51">
        <f>IF($CA637=TRUE,CI637-(CG637*'2. Monitor Criteria'!$E$10),CI637)</f>
        <v>56.10378</v>
      </c>
      <c r="CK637" s="51">
        <f>IF($BZ637=TRUE,CJ637-('1. Data'!CG637*'2. Monitor Criteria'!$D$10),CJ637)</f>
        <v>56.10378</v>
      </c>
    </row>
    <row r="638" spans="1:89" s="39" customFormat="1" ht="15.75" customHeight="1" x14ac:dyDescent="0.2">
      <c r="A638" s="39">
        <v>923</v>
      </c>
      <c r="B638" s="46" t="s">
        <v>1053</v>
      </c>
      <c r="C638" s="46" t="s">
        <v>1234</v>
      </c>
      <c r="D638" s="47">
        <v>42856</v>
      </c>
      <c r="E638" s="46" t="s">
        <v>658</v>
      </c>
      <c r="F638" s="46" t="s">
        <v>103</v>
      </c>
      <c r="G638" s="46" t="s">
        <v>1307</v>
      </c>
      <c r="H638" s="46" t="s">
        <v>75</v>
      </c>
      <c r="I638" s="46" t="s">
        <v>85</v>
      </c>
      <c r="J638" s="46" t="s">
        <v>119</v>
      </c>
      <c r="K638" s="46" t="s">
        <v>77</v>
      </c>
      <c r="L638" s="46" t="s">
        <v>103</v>
      </c>
      <c r="M638" s="48">
        <v>1000</v>
      </c>
      <c r="N638" s="48">
        <v>12.8</v>
      </c>
      <c r="O638" s="48">
        <v>20.399999999999999</v>
      </c>
      <c r="P638" s="48">
        <v>24</v>
      </c>
      <c r="Q638" s="48">
        <v>260.33999999999997</v>
      </c>
      <c r="R638" s="48">
        <v>1.78</v>
      </c>
      <c r="S638" s="48">
        <v>1200</v>
      </c>
      <c r="T638" s="48">
        <v>1920</v>
      </c>
      <c r="U638" s="48">
        <v>2.2999999999999998</v>
      </c>
      <c r="V638" s="48">
        <v>8850</v>
      </c>
      <c r="W638" s="48">
        <v>60</v>
      </c>
      <c r="X638" s="48">
        <v>37.799999999999997</v>
      </c>
      <c r="Y638" s="46" t="s">
        <v>78</v>
      </c>
      <c r="Z638" s="46" t="s">
        <v>83</v>
      </c>
      <c r="AA638" s="46"/>
      <c r="AB638" s="46"/>
      <c r="AC638" s="46" t="s">
        <v>81</v>
      </c>
      <c r="AD638" s="46" t="s">
        <v>80</v>
      </c>
      <c r="AE638" s="46" t="s">
        <v>586</v>
      </c>
      <c r="AF638" s="46" t="s">
        <v>1452</v>
      </c>
      <c r="AG638" s="46" t="s">
        <v>99</v>
      </c>
      <c r="AH638" s="46" t="s">
        <v>103</v>
      </c>
      <c r="AI638" s="46" t="s">
        <v>83</v>
      </c>
      <c r="AJ638" s="46" t="s">
        <v>83</v>
      </c>
      <c r="AK638" s="46" t="s">
        <v>84</v>
      </c>
      <c r="AL638" s="46" t="s">
        <v>1452</v>
      </c>
      <c r="AM638" s="46" t="s">
        <v>83</v>
      </c>
      <c r="AN638" s="46" t="s">
        <v>83</v>
      </c>
      <c r="AO638" s="46" t="s">
        <v>83</v>
      </c>
      <c r="AP638" s="46" t="s">
        <v>91</v>
      </c>
      <c r="AQ638" s="46" t="s">
        <v>103</v>
      </c>
      <c r="AR638" s="46" t="s">
        <v>81</v>
      </c>
      <c r="AS638" s="46" t="s">
        <v>86</v>
      </c>
      <c r="AT638" s="46" t="s">
        <v>103</v>
      </c>
      <c r="AU638" s="48">
        <v>0</v>
      </c>
      <c r="AV638" s="46" t="s">
        <v>81</v>
      </c>
      <c r="AW638" s="46" t="s">
        <v>81</v>
      </c>
      <c r="AX638" s="48">
        <v>250</v>
      </c>
      <c r="AY638" s="48">
        <v>270</v>
      </c>
      <c r="AZ638" s="48">
        <v>240</v>
      </c>
      <c r="BA638" s="48">
        <v>200</v>
      </c>
      <c r="BB638" s="46"/>
      <c r="BC638" s="46"/>
      <c r="BD638" s="48">
        <v>17.62</v>
      </c>
      <c r="BE638" s="46"/>
      <c r="BF638" s="48">
        <v>0.34</v>
      </c>
      <c r="BG638" s="46"/>
      <c r="BH638" s="46"/>
      <c r="BI638" s="48">
        <v>0.19</v>
      </c>
      <c r="BJ638" s="48">
        <v>55.95</v>
      </c>
      <c r="BK638" s="48">
        <v>55.95</v>
      </c>
      <c r="BL638" s="48">
        <v>59.2</v>
      </c>
      <c r="BM638" s="46"/>
      <c r="BN638" s="46"/>
      <c r="BO638" s="48">
        <v>0.28000000000000003</v>
      </c>
      <c r="BP638" s="48">
        <v>0.44</v>
      </c>
      <c r="BQ638" s="46"/>
      <c r="BR638" s="48">
        <v>17.72</v>
      </c>
      <c r="BS638" s="48">
        <v>56.79</v>
      </c>
      <c r="BT638" s="46"/>
      <c r="BU638" s="48">
        <v>1</v>
      </c>
      <c r="BV638" s="39">
        <v>923</v>
      </c>
      <c r="BW638" s="39">
        <f t="shared" si="54"/>
        <v>3</v>
      </c>
      <c r="BX638" s="39">
        <f>IF(COUNTIF($C$2:C638,C638)=1,1,0)</f>
        <v>1</v>
      </c>
      <c r="BY638" s="39">
        <f t="shared" si="55"/>
        <v>0</v>
      </c>
      <c r="BZ638" s="39" t="b">
        <f t="shared" si="56"/>
        <v>0</v>
      </c>
      <c r="CA638" s="39" t="b">
        <f t="array" ref="CA638">ISNUMBER(SEARCH("Touch Screen",$AI638))</f>
        <v>0</v>
      </c>
      <c r="CB638" s="39" t="b">
        <f t="array" ref="CB638">ISNUMBER(SEARCH("Occupancy Sensor",$AI638))</f>
        <v>0</v>
      </c>
      <c r="CC638" s="39" t="b">
        <f t="array" ref="CC638">ISNUMBER(SEARCH("Full Network Connectivity",$AI638))</f>
        <v>0</v>
      </c>
      <c r="CD638" s="49">
        <f t="shared" si="57"/>
        <v>55.958880000000001</v>
      </c>
      <c r="CE638" s="50">
        <f t="shared" si="59"/>
        <v>2.2999999999999998</v>
      </c>
      <c r="CF638" s="39">
        <f t="shared" si="58"/>
        <v>3</v>
      </c>
      <c r="CG638" s="49">
        <f>IF($BW638=1,($Q638*'2. Monitor Criteria'!$C$4)+('2. Monitor Criteria'!$D$4*'1. Data'!$CE638)+'2. Monitor Criteria'!$C$6,IF('1. Data'!$BW638=2,($Q638*'2. Monitor Criteria'!$C$4)+('2. Monitor Criteria'!$D$4*'1. Data'!$CE638)+'2. Monitor Criteria'!$D$6,IF('1. Data'!$BW638=5,($Q638*'2. Monitor Criteria'!$C$4)+('2. Monitor Criteria'!$D$4*'1. Data'!$CE638)+'2. Monitor Criteria'!$F$6,($Q638*'2. Monitor Criteria'!$C$4)+('2. Monitor Criteria'!$D$4*'1. Data'!$CE638)+'2. Monitor Criteria'!$E$6)))</f>
        <v>49.678820000000002</v>
      </c>
      <c r="CH638" s="51">
        <f>CD638-('2. Monitor Criteria'!$D$4*CE638)</f>
        <v>46.781880000000001</v>
      </c>
      <c r="CI638" s="49">
        <f>IF($BY638=0,CH638,IF($BY638=1,CH638-('2. Monitor Criteria'!$B$10*'1. Data'!CG638),CH638-('2. Monitor Criteria'!$C$10*'1. Data'!CG638)))</f>
        <v>46.781880000000001</v>
      </c>
      <c r="CJ638" s="51">
        <f>IF($CA638=TRUE,CI638-(CG638*'2. Monitor Criteria'!$E$10),CI638)</f>
        <v>46.781880000000001</v>
      </c>
      <c r="CK638" s="51">
        <f>IF($BZ638=TRUE,CJ638-('1. Data'!CG638*'2. Monitor Criteria'!$D$10),CJ638)</f>
        <v>46.781880000000001</v>
      </c>
    </row>
    <row r="639" spans="1:89" s="39" customFormat="1" ht="24.4" customHeight="1" x14ac:dyDescent="0.2">
      <c r="A639" s="39">
        <v>926</v>
      </c>
      <c r="B639" s="46" t="s">
        <v>1053</v>
      </c>
      <c r="C639" s="46" t="s">
        <v>1082</v>
      </c>
      <c r="D639" s="47">
        <v>42510</v>
      </c>
      <c r="E639" s="46" t="s">
        <v>74</v>
      </c>
      <c r="F639" s="46"/>
      <c r="G639" s="46" t="s">
        <v>1307</v>
      </c>
      <c r="H639" s="46" t="s">
        <v>75</v>
      </c>
      <c r="I639" s="46" t="s">
        <v>88</v>
      </c>
      <c r="J639" s="46"/>
      <c r="K639" s="46" t="s">
        <v>77</v>
      </c>
      <c r="L639" s="46"/>
      <c r="M639" s="48">
        <v>1</v>
      </c>
      <c r="N639" s="48">
        <v>10.5</v>
      </c>
      <c r="O639" s="48">
        <v>18.7</v>
      </c>
      <c r="P639" s="48">
        <v>21.5</v>
      </c>
      <c r="Q639" s="48">
        <v>197.52</v>
      </c>
      <c r="R639" s="48">
        <v>1.78</v>
      </c>
      <c r="S639" s="48">
        <v>1920</v>
      </c>
      <c r="T639" s="48">
        <v>1080</v>
      </c>
      <c r="U639" s="48">
        <v>2.1</v>
      </c>
      <c r="V639" s="48">
        <v>10631</v>
      </c>
      <c r="W639" s="48">
        <v>60</v>
      </c>
      <c r="X639" s="48">
        <v>33.700000000000003</v>
      </c>
      <c r="Y639" s="46" t="s">
        <v>78</v>
      </c>
      <c r="Z639" s="46" t="s">
        <v>83</v>
      </c>
      <c r="AA639" s="46"/>
      <c r="AB639" s="46"/>
      <c r="AC639" s="46" t="s">
        <v>81</v>
      </c>
      <c r="AD639" s="46" t="s">
        <v>81</v>
      </c>
      <c r="AE639" s="46" t="s">
        <v>89</v>
      </c>
      <c r="AF639" s="46"/>
      <c r="AG639" s="46" t="s">
        <v>83</v>
      </c>
      <c r="AH639" s="46"/>
      <c r="AI639" s="46" t="s">
        <v>83</v>
      </c>
      <c r="AJ639" s="46" t="s">
        <v>83</v>
      </c>
      <c r="AK639" s="46" t="s">
        <v>90</v>
      </c>
      <c r="AL639" s="46"/>
      <c r="AM639" s="46" t="s">
        <v>83</v>
      </c>
      <c r="AN639" s="46" t="s">
        <v>83</v>
      </c>
      <c r="AO639" s="46" t="s">
        <v>83</v>
      </c>
      <c r="AP639" s="46" t="s">
        <v>91</v>
      </c>
      <c r="AQ639" s="46"/>
      <c r="AR639" s="46" t="s">
        <v>81</v>
      </c>
      <c r="AS639" s="46" t="s">
        <v>86</v>
      </c>
      <c r="AT639" s="46"/>
      <c r="AU639" s="48">
        <v>5</v>
      </c>
      <c r="AV639" s="46" t="s">
        <v>81</v>
      </c>
      <c r="AW639" s="46" t="s">
        <v>80</v>
      </c>
      <c r="AX639" s="48">
        <v>250</v>
      </c>
      <c r="AY639" s="48">
        <v>297</v>
      </c>
      <c r="AZ639" s="48">
        <v>296</v>
      </c>
      <c r="BA639" s="48">
        <v>200</v>
      </c>
      <c r="BB639" s="46"/>
      <c r="BC639" s="46"/>
      <c r="BD639" s="48">
        <v>13.6</v>
      </c>
      <c r="BE639" s="46"/>
      <c r="BF639" s="48">
        <v>0.3</v>
      </c>
      <c r="BG639" s="46"/>
      <c r="BH639" s="46"/>
      <c r="BI639" s="48">
        <v>0.3</v>
      </c>
      <c r="BJ639" s="48">
        <v>43.3</v>
      </c>
      <c r="BK639" s="46"/>
      <c r="BL639" s="48">
        <v>50.6</v>
      </c>
      <c r="BM639" s="46"/>
      <c r="BN639" s="46"/>
      <c r="BO639" s="48">
        <v>0.3</v>
      </c>
      <c r="BP639" s="48">
        <v>0.3</v>
      </c>
      <c r="BQ639" s="46"/>
      <c r="BR639" s="48">
        <v>13.7</v>
      </c>
      <c r="BS639" s="48">
        <v>43.5</v>
      </c>
      <c r="BT639" s="46"/>
      <c r="BU639" s="48">
        <v>0</v>
      </c>
      <c r="BV639" s="39">
        <v>926</v>
      </c>
      <c r="BW639" s="39">
        <f t="shared" si="54"/>
        <v>2</v>
      </c>
      <c r="BX639" s="39">
        <f>IF(COUNTIF($C$2:C639,C639)=1,1,0)</f>
        <v>1</v>
      </c>
      <c r="BY639" s="39">
        <f t="shared" si="55"/>
        <v>0</v>
      </c>
      <c r="BZ639" s="39" t="b">
        <f t="shared" si="56"/>
        <v>0</v>
      </c>
      <c r="CA639" s="39" t="b">
        <f t="array" ref="CA639">ISNUMBER(SEARCH("Touch Screen",$AI639))</f>
        <v>0</v>
      </c>
      <c r="CB639" s="39" t="b">
        <f t="array" ref="CB639">ISNUMBER(SEARCH("Occupancy Sensor",$AI639))</f>
        <v>0</v>
      </c>
      <c r="CC639" s="39" t="b">
        <f t="array" ref="CC639">ISNUMBER(SEARCH("Full Network Connectivity",$AI639))</f>
        <v>0</v>
      </c>
      <c r="CD639" s="49">
        <f t="shared" si="57"/>
        <v>43.405799999999999</v>
      </c>
      <c r="CE639" s="50">
        <f t="shared" si="59"/>
        <v>2.1</v>
      </c>
      <c r="CF639" s="39">
        <f t="shared" si="58"/>
        <v>2</v>
      </c>
      <c r="CG639" s="49">
        <f>IF($BW639=1,($Q639*'2. Monitor Criteria'!$C$4)+('2. Monitor Criteria'!$D$4*'1. Data'!$CE639)+'2. Monitor Criteria'!$C$6,IF('1. Data'!$BW639=2,($Q639*'2. Monitor Criteria'!$C$4)+('2. Monitor Criteria'!$D$4*'1. Data'!$CE639)+'2. Monitor Criteria'!$D$6,IF('1. Data'!$BW639=5,($Q639*'2. Monitor Criteria'!$C$4)+('2. Monitor Criteria'!$D$4*'1. Data'!$CE639)+'2. Monitor Criteria'!$F$6,($Q639*'2. Monitor Criteria'!$C$4)+('2. Monitor Criteria'!$D$4*'1. Data'!$CE639)+'2. Monitor Criteria'!$E$6)))</f>
        <v>42.683959999999999</v>
      </c>
      <c r="CH639" s="51">
        <f>CD639-('2. Monitor Criteria'!$D$4*CE639)</f>
        <v>35.026799999999994</v>
      </c>
      <c r="CI639" s="49">
        <f>IF($BY639=0,CH639,IF($BY639=1,CH639-('2. Monitor Criteria'!$B$10*'1. Data'!CG639),CH639-('2. Monitor Criteria'!$C$10*'1. Data'!CG639)))</f>
        <v>35.026799999999994</v>
      </c>
      <c r="CJ639" s="51">
        <f>IF($CA639=TRUE,CI639-(CG639*'2. Monitor Criteria'!$E$10),CI639)</f>
        <v>35.026799999999994</v>
      </c>
      <c r="CK639" s="51">
        <f>IF($BZ639=TRUE,CJ639-('1. Data'!CG639*'2. Monitor Criteria'!$D$10),CJ639)</f>
        <v>35.026799999999994</v>
      </c>
    </row>
    <row r="640" spans="1:89" s="39" customFormat="1" ht="15.75" customHeight="1" x14ac:dyDescent="0.2">
      <c r="A640" s="39">
        <v>927</v>
      </c>
      <c r="B640" s="46" t="s">
        <v>1053</v>
      </c>
      <c r="C640" s="46" t="s">
        <v>1083</v>
      </c>
      <c r="D640" s="47">
        <v>42510</v>
      </c>
      <c r="E640" s="46" t="s">
        <v>74</v>
      </c>
      <c r="F640" s="46"/>
      <c r="G640" s="46" t="s">
        <v>1307</v>
      </c>
      <c r="H640" s="46" t="s">
        <v>75</v>
      </c>
      <c r="I640" s="46" t="s">
        <v>88</v>
      </c>
      <c r="J640" s="46"/>
      <c r="K640" s="46" t="s">
        <v>77</v>
      </c>
      <c r="L640" s="46"/>
      <c r="M640" s="48">
        <v>1</v>
      </c>
      <c r="N640" s="48">
        <v>11.5</v>
      </c>
      <c r="O640" s="48">
        <v>20.5</v>
      </c>
      <c r="P640" s="48">
        <v>23.6</v>
      </c>
      <c r="Q640" s="48">
        <v>236.9</v>
      </c>
      <c r="R640" s="48">
        <v>1.78</v>
      </c>
      <c r="S640" s="48">
        <v>1920</v>
      </c>
      <c r="T640" s="48">
        <v>1080</v>
      </c>
      <c r="U640" s="48">
        <v>2.1</v>
      </c>
      <c r="V640" s="48">
        <v>8864</v>
      </c>
      <c r="W640" s="48">
        <v>60</v>
      </c>
      <c r="X640" s="48">
        <v>32</v>
      </c>
      <c r="Y640" s="46" t="s">
        <v>78</v>
      </c>
      <c r="Z640" s="46" t="s">
        <v>83</v>
      </c>
      <c r="AA640" s="46"/>
      <c r="AB640" s="46"/>
      <c r="AC640" s="46" t="s">
        <v>81</v>
      </c>
      <c r="AD640" s="46" t="s">
        <v>81</v>
      </c>
      <c r="AE640" s="46" t="s">
        <v>89</v>
      </c>
      <c r="AF640" s="46"/>
      <c r="AG640" s="46" t="s">
        <v>83</v>
      </c>
      <c r="AH640" s="46"/>
      <c r="AI640" s="46" t="s">
        <v>83</v>
      </c>
      <c r="AJ640" s="46" t="s">
        <v>83</v>
      </c>
      <c r="AK640" s="46" t="s">
        <v>90</v>
      </c>
      <c r="AL640" s="46"/>
      <c r="AM640" s="46" t="s">
        <v>83</v>
      </c>
      <c r="AN640" s="46" t="s">
        <v>83</v>
      </c>
      <c r="AO640" s="46" t="s">
        <v>83</v>
      </c>
      <c r="AP640" s="46" t="s">
        <v>91</v>
      </c>
      <c r="AQ640" s="46"/>
      <c r="AR640" s="46" t="s">
        <v>81</v>
      </c>
      <c r="AS640" s="46" t="s">
        <v>86</v>
      </c>
      <c r="AT640" s="46"/>
      <c r="AU640" s="48">
        <v>5</v>
      </c>
      <c r="AV640" s="46" t="s">
        <v>81</v>
      </c>
      <c r="AW640" s="46" t="s">
        <v>80</v>
      </c>
      <c r="AX640" s="48">
        <v>250</v>
      </c>
      <c r="AY640" s="48">
        <v>265</v>
      </c>
      <c r="AZ640" s="48">
        <v>262</v>
      </c>
      <c r="BA640" s="48">
        <v>200</v>
      </c>
      <c r="BB640" s="46"/>
      <c r="BC640" s="46"/>
      <c r="BD640" s="48">
        <v>15.5</v>
      </c>
      <c r="BE640" s="46"/>
      <c r="BF640" s="48">
        <v>0.2</v>
      </c>
      <c r="BG640" s="46"/>
      <c r="BH640" s="46"/>
      <c r="BI640" s="48">
        <v>0.2</v>
      </c>
      <c r="BJ640" s="48">
        <v>48.7</v>
      </c>
      <c r="BK640" s="46"/>
      <c r="BL640" s="48">
        <v>53.1</v>
      </c>
      <c r="BM640" s="46"/>
      <c r="BN640" s="46"/>
      <c r="BO640" s="48">
        <v>0.3</v>
      </c>
      <c r="BP640" s="48">
        <v>0.3</v>
      </c>
      <c r="BQ640" s="46"/>
      <c r="BR640" s="48">
        <v>15.4</v>
      </c>
      <c r="BS640" s="48">
        <v>48.9</v>
      </c>
      <c r="BT640" s="46"/>
      <c r="BU640" s="48">
        <v>0</v>
      </c>
      <c r="BV640" s="39">
        <v>927</v>
      </c>
      <c r="BW640" s="39">
        <f t="shared" si="54"/>
        <v>3</v>
      </c>
      <c r="BX640" s="39">
        <f>IF(COUNTIF($C$2:C640,C640)=1,1,0)</f>
        <v>1</v>
      </c>
      <c r="BY640" s="39">
        <f t="shared" si="55"/>
        <v>0</v>
      </c>
      <c r="BZ640" s="39" t="b">
        <f t="shared" si="56"/>
        <v>0</v>
      </c>
      <c r="CA640" s="39" t="b">
        <f t="array" ref="CA640">ISNUMBER(SEARCH("Touch Screen",$AI640))</f>
        <v>0</v>
      </c>
      <c r="CB640" s="39" t="b">
        <f t="array" ref="CB640">ISNUMBER(SEARCH("Occupancy Sensor",$AI640))</f>
        <v>0</v>
      </c>
      <c r="CC640" s="39" t="b">
        <f t="array" ref="CC640">ISNUMBER(SEARCH("Full Network Connectivity",$AI640))</f>
        <v>0</v>
      </c>
      <c r="CD640" s="49">
        <f t="shared" si="57"/>
        <v>48.661799999999999</v>
      </c>
      <c r="CE640" s="50">
        <f t="shared" si="59"/>
        <v>2.1</v>
      </c>
      <c r="CF640" s="39">
        <f t="shared" si="58"/>
        <v>3</v>
      </c>
      <c r="CG640" s="49">
        <f>IF($BW640=1,($Q640*'2. Monitor Criteria'!$C$4)+('2. Monitor Criteria'!$D$4*'1. Data'!$CE640)+'2. Monitor Criteria'!$C$6,IF('1. Data'!$BW640=2,($Q640*'2. Monitor Criteria'!$C$4)+('2. Monitor Criteria'!$D$4*'1. Data'!$CE640)+'2. Monitor Criteria'!$D$6,IF('1. Data'!$BW640=5,($Q640*'2. Monitor Criteria'!$C$4)+('2. Monitor Criteria'!$D$4*'1. Data'!$CE640)+'2. Monitor Criteria'!$F$6,($Q640*'2. Monitor Criteria'!$C$4)+('2. Monitor Criteria'!$D$4*'1. Data'!$CE640)+'2. Monitor Criteria'!$E$6)))</f>
        <v>45.997700000000009</v>
      </c>
      <c r="CH640" s="51">
        <f>CD640-('2. Monitor Criteria'!$D$4*CE640)</f>
        <v>40.282799999999995</v>
      </c>
      <c r="CI640" s="49">
        <f>IF($BY640=0,CH640,IF($BY640=1,CH640-('2. Monitor Criteria'!$B$10*'1. Data'!CG640),CH640-('2. Monitor Criteria'!$C$10*'1. Data'!CG640)))</f>
        <v>40.282799999999995</v>
      </c>
      <c r="CJ640" s="51">
        <f>IF($CA640=TRUE,CI640-(CG640*'2. Monitor Criteria'!$E$10),CI640)</f>
        <v>40.282799999999995</v>
      </c>
      <c r="CK640" s="51">
        <f>IF($BZ640=TRUE,CJ640-('1. Data'!CG640*'2. Monitor Criteria'!$D$10),CJ640)</f>
        <v>40.282799999999995</v>
      </c>
    </row>
    <row r="641" spans="1:90" s="39" customFormat="1" ht="15.75" customHeight="1" x14ac:dyDescent="0.2">
      <c r="A641" s="39">
        <v>928</v>
      </c>
      <c r="B641" s="46" t="s">
        <v>1053</v>
      </c>
      <c r="C641" s="46" t="s">
        <v>1084</v>
      </c>
      <c r="D641" s="47">
        <v>42124</v>
      </c>
      <c r="E641" s="46" t="s">
        <v>74</v>
      </c>
      <c r="F641" s="46" t="s">
        <v>103</v>
      </c>
      <c r="G641" s="46" t="s">
        <v>1307</v>
      </c>
      <c r="H641" s="46" t="s">
        <v>75</v>
      </c>
      <c r="I641" s="46" t="s">
        <v>85</v>
      </c>
      <c r="J641" s="46" t="s">
        <v>119</v>
      </c>
      <c r="K641" s="46" t="s">
        <v>77</v>
      </c>
      <c r="L641" s="46" t="s">
        <v>103</v>
      </c>
      <c r="M641" s="48">
        <v>4000</v>
      </c>
      <c r="N641" s="48">
        <v>9.4</v>
      </c>
      <c r="O641" s="48">
        <v>17.100000000000001</v>
      </c>
      <c r="P641" s="48">
        <v>19.5</v>
      </c>
      <c r="Q641" s="48">
        <v>160.88999999999999</v>
      </c>
      <c r="R641" s="48">
        <v>1.78</v>
      </c>
      <c r="S641" s="48">
        <v>1080</v>
      </c>
      <c r="T641" s="48">
        <v>1920</v>
      </c>
      <c r="U641" s="48">
        <v>2.1</v>
      </c>
      <c r="V641" s="48">
        <v>12889</v>
      </c>
      <c r="W641" s="48">
        <v>60</v>
      </c>
      <c r="X641" s="48">
        <v>31.3</v>
      </c>
      <c r="Y641" s="46" t="s">
        <v>83</v>
      </c>
      <c r="Z641" s="46" t="s">
        <v>83</v>
      </c>
      <c r="AA641" s="46"/>
      <c r="AB641" s="46"/>
      <c r="AC641" s="46" t="s">
        <v>81</v>
      </c>
      <c r="AD641" s="46" t="s">
        <v>80</v>
      </c>
      <c r="AE641" s="46" t="s">
        <v>93</v>
      </c>
      <c r="AF641" s="46" t="s">
        <v>103</v>
      </c>
      <c r="AG641" s="46" t="s">
        <v>99</v>
      </c>
      <c r="AH641" s="46" t="s">
        <v>103</v>
      </c>
      <c r="AI641" s="46" t="s">
        <v>99</v>
      </c>
      <c r="AJ641" s="46" t="s">
        <v>83</v>
      </c>
      <c r="AK641" s="46" t="s">
        <v>94</v>
      </c>
      <c r="AL641" s="46" t="s">
        <v>103</v>
      </c>
      <c r="AM641" s="46" t="s">
        <v>83</v>
      </c>
      <c r="AN641" s="46" t="s">
        <v>83</v>
      </c>
      <c r="AO641" s="46" t="s">
        <v>83</v>
      </c>
      <c r="AP641" s="46" t="s">
        <v>91</v>
      </c>
      <c r="AQ641" s="46" t="s">
        <v>103</v>
      </c>
      <c r="AR641" s="46" t="s">
        <v>81</v>
      </c>
      <c r="AS641" s="46" t="s">
        <v>86</v>
      </c>
      <c r="AT641" s="46" t="s">
        <v>103</v>
      </c>
      <c r="AU641" s="48">
        <v>0</v>
      </c>
      <c r="AV641" s="46" t="s">
        <v>81</v>
      </c>
      <c r="AW641" s="46" t="s">
        <v>80</v>
      </c>
      <c r="AX641" s="48">
        <v>250</v>
      </c>
      <c r="AY641" s="48">
        <v>271.2</v>
      </c>
      <c r="AZ641" s="48">
        <v>271.10000000000002</v>
      </c>
      <c r="BA641" s="48">
        <v>200</v>
      </c>
      <c r="BB641" s="46"/>
      <c r="BC641" s="46"/>
      <c r="BD641" s="48">
        <v>13.75</v>
      </c>
      <c r="BE641" s="46"/>
      <c r="BF641" s="48">
        <v>0.38</v>
      </c>
      <c r="BG641" s="46"/>
      <c r="BH641" s="46"/>
      <c r="BI641" s="48">
        <v>0.19</v>
      </c>
      <c r="BJ641" s="48">
        <v>44.32</v>
      </c>
      <c r="BK641" s="48">
        <v>44.32</v>
      </c>
      <c r="BL641" s="48">
        <v>46</v>
      </c>
      <c r="BM641" s="46"/>
      <c r="BN641" s="46"/>
      <c r="BO641" s="48">
        <v>0.22</v>
      </c>
      <c r="BP641" s="48">
        <v>0.44</v>
      </c>
      <c r="BQ641" s="46"/>
      <c r="BR641" s="48">
        <v>14.15</v>
      </c>
      <c r="BS641" s="48">
        <v>45.89</v>
      </c>
      <c r="BT641" s="46"/>
      <c r="BU641" s="48">
        <v>0</v>
      </c>
      <c r="BV641" s="39">
        <v>928</v>
      </c>
      <c r="BW641" s="39">
        <f t="shared" si="54"/>
        <v>1</v>
      </c>
      <c r="BX641" s="39">
        <f>IF(COUNTIF($C$2:C641,C641)=1,1,0)</f>
        <v>1</v>
      </c>
      <c r="BY641" s="39">
        <f t="shared" si="55"/>
        <v>0</v>
      </c>
      <c r="BZ641" s="39" t="b">
        <f t="shared" si="56"/>
        <v>0</v>
      </c>
      <c r="CA641" s="39" t="b">
        <f t="array" ref="CA641">ISNUMBER(SEARCH("Touch Screen",$AI641))</f>
        <v>0</v>
      </c>
      <c r="CB641" s="39" t="b">
        <f t="array" ref="CB641">ISNUMBER(SEARCH("Occupancy Sensor",$AI641))</f>
        <v>0</v>
      </c>
      <c r="CC641" s="39" t="b">
        <f t="array" ref="CC641">ISNUMBER(SEARCH("Full Network Connectivity",$AI641))</f>
        <v>0</v>
      </c>
      <c r="CD641" s="49">
        <f t="shared" si="57"/>
        <v>44.321219999999997</v>
      </c>
      <c r="CE641" s="50">
        <f t="shared" si="59"/>
        <v>2.1</v>
      </c>
      <c r="CF641" s="39">
        <f t="shared" si="58"/>
        <v>1</v>
      </c>
      <c r="CG641" s="49">
        <f>IF($BW641=1,($Q641*'2. Monitor Criteria'!$C$4)+('2. Monitor Criteria'!$D$4*'1. Data'!$CE641)+'2. Monitor Criteria'!$C$6,IF('1. Data'!$BW641=2,($Q641*'2. Monitor Criteria'!$C$4)+('2. Monitor Criteria'!$D$4*'1. Data'!$CE641)+'2. Monitor Criteria'!$D$6,IF('1. Data'!$BW641=5,($Q641*'2. Monitor Criteria'!$C$4)+('2. Monitor Criteria'!$D$4*'1. Data'!$CE641)+'2. Monitor Criteria'!$F$6,($Q641*'2. Monitor Criteria'!$C$4)+('2. Monitor Criteria'!$D$4*'1. Data'!$CE641)+'2. Monitor Criteria'!$E$6)))</f>
        <v>36.94847</v>
      </c>
      <c r="CH641" s="51">
        <f>CD641-('2. Monitor Criteria'!$D$4*CE641)</f>
        <v>35.942219999999992</v>
      </c>
      <c r="CI641" s="49">
        <f>IF($BY641=0,CH641,IF($BY641=1,CH641-('2. Monitor Criteria'!$B$10*'1. Data'!CG641),CH641-('2. Monitor Criteria'!$C$10*'1. Data'!CG641)))</f>
        <v>35.942219999999992</v>
      </c>
      <c r="CJ641" s="51">
        <f>IF($CA641=TRUE,CI641-(CG641*'2. Monitor Criteria'!$E$10),CI641)</f>
        <v>35.942219999999992</v>
      </c>
      <c r="CK641" s="51">
        <f>IF($BZ641=TRUE,CJ641-('1. Data'!CG641*'2. Monitor Criteria'!$D$10),CJ641)</f>
        <v>35.942219999999992</v>
      </c>
    </row>
    <row r="642" spans="1:90" s="39" customFormat="1" ht="15.75" customHeight="1" x14ac:dyDescent="0.2">
      <c r="A642" s="39">
        <v>932</v>
      </c>
      <c r="B642" s="46" t="s">
        <v>1053</v>
      </c>
      <c r="C642" s="46" t="s">
        <v>1091</v>
      </c>
      <c r="D642" s="47">
        <v>42520</v>
      </c>
      <c r="E642" s="46" t="s">
        <v>74</v>
      </c>
      <c r="F642" s="46"/>
      <c r="G642" s="46" t="s">
        <v>1307</v>
      </c>
      <c r="H642" s="46" t="s">
        <v>75</v>
      </c>
      <c r="I642" s="46" t="s">
        <v>88</v>
      </c>
      <c r="J642" s="46"/>
      <c r="K642" s="46" t="s">
        <v>77</v>
      </c>
      <c r="L642" s="46"/>
      <c r="M642" s="48">
        <v>1</v>
      </c>
      <c r="N642" s="48">
        <v>10.5</v>
      </c>
      <c r="O642" s="48">
        <v>18.7</v>
      </c>
      <c r="P642" s="48">
        <v>21.5</v>
      </c>
      <c r="Q642" s="48">
        <v>197.52</v>
      </c>
      <c r="R642" s="48">
        <v>1.78</v>
      </c>
      <c r="S642" s="48">
        <v>1920</v>
      </c>
      <c r="T642" s="48">
        <v>1080</v>
      </c>
      <c r="U642" s="48">
        <v>2.1</v>
      </c>
      <c r="V642" s="48">
        <v>10631</v>
      </c>
      <c r="W642" s="48">
        <v>60</v>
      </c>
      <c r="X642" s="48">
        <v>35.700000000000003</v>
      </c>
      <c r="Y642" s="46" t="s">
        <v>78</v>
      </c>
      <c r="Z642" s="46" t="s">
        <v>83</v>
      </c>
      <c r="AA642" s="46"/>
      <c r="AB642" s="46"/>
      <c r="AC642" s="46" t="s">
        <v>81</v>
      </c>
      <c r="AD642" s="46" t="s">
        <v>81</v>
      </c>
      <c r="AE642" s="46" t="s">
        <v>212</v>
      </c>
      <c r="AF642" s="46"/>
      <c r="AG642" s="46" t="s">
        <v>83</v>
      </c>
      <c r="AH642" s="46"/>
      <c r="AI642" s="46" t="s">
        <v>83</v>
      </c>
      <c r="AJ642" s="46" t="s">
        <v>83</v>
      </c>
      <c r="AK642" s="46" t="s">
        <v>84</v>
      </c>
      <c r="AL642" s="46"/>
      <c r="AM642" s="46" t="s">
        <v>83</v>
      </c>
      <c r="AN642" s="46" t="s">
        <v>83</v>
      </c>
      <c r="AO642" s="46" t="s">
        <v>83</v>
      </c>
      <c r="AP642" s="46" t="s">
        <v>91</v>
      </c>
      <c r="AQ642" s="46"/>
      <c r="AR642" s="46" t="s">
        <v>81</v>
      </c>
      <c r="AS642" s="46" t="s">
        <v>86</v>
      </c>
      <c r="AT642" s="46"/>
      <c r="AU642" s="48">
        <v>5</v>
      </c>
      <c r="AV642" s="46" t="s">
        <v>81</v>
      </c>
      <c r="AW642" s="46" t="s">
        <v>80</v>
      </c>
      <c r="AX642" s="48">
        <v>250</v>
      </c>
      <c r="AY642" s="48">
        <v>259</v>
      </c>
      <c r="AZ642" s="48">
        <v>213</v>
      </c>
      <c r="BA642" s="48">
        <v>200</v>
      </c>
      <c r="BB642" s="46"/>
      <c r="BC642" s="46"/>
      <c r="BD642" s="48">
        <v>14.3</v>
      </c>
      <c r="BE642" s="46"/>
      <c r="BF642" s="48">
        <v>0.2</v>
      </c>
      <c r="BG642" s="46"/>
      <c r="BH642" s="46"/>
      <c r="BI642" s="48">
        <v>0.2</v>
      </c>
      <c r="BJ642" s="48">
        <v>45.1</v>
      </c>
      <c r="BK642" s="48">
        <v>45.1</v>
      </c>
      <c r="BL642" s="48">
        <v>50.6</v>
      </c>
      <c r="BM642" s="46"/>
      <c r="BN642" s="46"/>
      <c r="BO642" s="48">
        <v>0.3</v>
      </c>
      <c r="BP642" s="48">
        <v>0.3</v>
      </c>
      <c r="BQ642" s="46"/>
      <c r="BR642" s="48">
        <v>14.3</v>
      </c>
      <c r="BS642" s="48">
        <v>45.4</v>
      </c>
      <c r="BT642" s="46"/>
      <c r="BU642" s="48">
        <v>0</v>
      </c>
      <c r="BV642" s="39">
        <v>932</v>
      </c>
      <c r="BW642" s="39">
        <f t="shared" ref="BW642:BW705" si="60">IF(Q642&lt;171,1,IF(Q642&lt;226,2,IF(Q642&lt;266,3,IF(Q642&lt;385,4,5))))</f>
        <v>2</v>
      </c>
      <c r="BX642" s="39">
        <f>IF(COUNTIF($C$2:C642,C642)=1,1,0)</f>
        <v>1</v>
      </c>
      <c r="BY642" s="39">
        <f t="shared" ref="BY642:BY705" si="61">IF(Z642="EPD I (32.9% CIE LUV/99% sRGB area or greater)",1,IF(Z642="EPD II (38.4 CIE LUV/99% Adobe RGB area or greater)",2,0))</f>
        <v>0</v>
      </c>
      <c r="BZ642" s="39" t="b">
        <f t="shared" ref="BZ642:BZ705" si="62">ISNUMBER(SEARCH("Automatic Brightness Control",AI642))</f>
        <v>0</v>
      </c>
      <c r="CA642" s="39" t="b">
        <f t="array" ref="CA642">ISNUMBER(SEARCH("Touch Screen",$AI642))</f>
        <v>0</v>
      </c>
      <c r="CB642" s="39" t="b">
        <f t="array" ref="CB642">ISNUMBER(SEARCH("Occupancy Sensor",$AI642))</f>
        <v>0</v>
      </c>
      <c r="CC642" s="39" t="b">
        <f t="array" ref="CC642">ISNUMBER(SEARCH("Full Network Connectivity",$AI642))</f>
        <v>0</v>
      </c>
      <c r="CD642" s="49">
        <f t="shared" ref="CD642:CD705" si="63">8.76*((0.65*BF642)+(0.35*BD642))</f>
        <v>44.982599999999998</v>
      </c>
      <c r="CE642" s="50">
        <f t="shared" si="59"/>
        <v>2.1</v>
      </c>
      <c r="CF642" s="39">
        <f t="shared" ref="CF642:CF705" si="64">IF(AND(U642&lt;=5, P642&lt;20),1,IF(AND(U642&lt;=5,P642&lt;23),2,IF(AND(U642&lt;=5,P642&lt;25),3,IF(AND(U642&lt;=5,P642&lt;30),4,IF(U642&lt;=5,5,IF(AND(U642&gt;5,P642&lt;20),6,IF(AND(U642&gt;5,P642&lt;23),7,IF(AND(U642&gt;5,P642&lt;25),8,IF(AND(U642&gt;5,P642&lt;30),9,10)))))))))</f>
        <v>2</v>
      </c>
      <c r="CG642" s="49">
        <f>IF($BW642=1,($Q642*'2. Monitor Criteria'!$C$4)+('2. Monitor Criteria'!$D$4*'1. Data'!$CE642)+'2. Monitor Criteria'!$C$6,IF('1. Data'!$BW642=2,($Q642*'2. Monitor Criteria'!$C$4)+('2. Monitor Criteria'!$D$4*'1. Data'!$CE642)+'2. Monitor Criteria'!$D$6,IF('1. Data'!$BW642=5,($Q642*'2. Monitor Criteria'!$C$4)+('2. Monitor Criteria'!$D$4*'1. Data'!$CE642)+'2. Monitor Criteria'!$F$6,($Q642*'2. Monitor Criteria'!$C$4)+('2. Monitor Criteria'!$D$4*'1. Data'!$CE642)+'2. Monitor Criteria'!$E$6)))</f>
        <v>42.683959999999999</v>
      </c>
      <c r="CH642" s="51">
        <f>CD642-('2. Monitor Criteria'!$D$4*CE642)</f>
        <v>36.6036</v>
      </c>
      <c r="CI642" s="49">
        <f>IF($BY642=0,CH642,IF($BY642=1,CH642-('2. Monitor Criteria'!$B$10*'1. Data'!CG642),CH642-('2. Monitor Criteria'!$C$10*'1. Data'!CG642)))</f>
        <v>36.6036</v>
      </c>
      <c r="CJ642" s="51">
        <f>IF($CA642=TRUE,CI642-(CG642*'2. Monitor Criteria'!$E$10),CI642)</f>
        <v>36.6036</v>
      </c>
      <c r="CK642" s="51">
        <f>IF($BZ642=TRUE,CJ642-('1. Data'!CG642*'2. Monitor Criteria'!$D$10),CJ642)</f>
        <v>36.6036</v>
      </c>
    </row>
    <row r="643" spans="1:90" s="39" customFormat="1" ht="15.75" customHeight="1" x14ac:dyDescent="0.2">
      <c r="A643" s="39">
        <v>933</v>
      </c>
      <c r="B643" s="46" t="s">
        <v>1053</v>
      </c>
      <c r="C643" s="46" t="s">
        <v>1092</v>
      </c>
      <c r="D643" s="47">
        <v>42520</v>
      </c>
      <c r="E643" s="46" t="s">
        <v>74</v>
      </c>
      <c r="F643" s="46"/>
      <c r="G643" s="46" t="s">
        <v>1307</v>
      </c>
      <c r="H643" s="46" t="s">
        <v>75</v>
      </c>
      <c r="I643" s="46" t="s">
        <v>88</v>
      </c>
      <c r="J643" s="46"/>
      <c r="K643" s="46" t="s">
        <v>77</v>
      </c>
      <c r="L643" s="46"/>
      <c r="M643" s="48">
        <v>1</v>
      </c>
      <c r="N643" s="48">
        <v>11.5</v>
      </c>
      <c r="O643" s="48">
        <v>20.5</v>
      </c>
      <c r="P643" s="48">
        <v>23.6</v>
      </c>
      <c r="Q643" s="48">
        <v>236.9</v>
      </c>
      <c r="R643" s="48">
        <v>1.78</v>
      </c>
      <c r="S643" s="48">
        <v>1920</v>
      </c>
      <c r="T643" s="48">
        <v>1080</v>
      </c>
      <c r="U643" s="48">
        <v>2.1</v>
      </c>
      <c r="V643" s="48">
        <v>8864</v>
      </c>
      <c r="W643" s="48">
        <v>60</v>
      </c>
      <c r="X643" s="48">
        <v>32</v>
      </c>
      <c r="Y643" s="46" t="s">
        <v>78</v>
      </c>
      <c r="Z643" s="46" t="s">
        <v>83</v>
      </c>
      <c r="AA643" s="46"/>
      <c r="AB643" s="46"/>
      <c r="AC643" s="46" t="s">
        <v>81</v>
      </c>
      <c r="AD643" s="46" t="s">
        <v>81</v>
      </c>
      <c r="AE643" s="46" t="s">
        <v>212</v>
      </c>
      <c r="AF643" s="46"/>
      <c r="AG643" s="46" t="s">
        <v>83</v>
      </c>
      <c r="AH643" s="46"/>
      <c r="AI643" s="46" t="s">
        <v>83</v>
      </c>
      <c r="AJ643" s="46" t="s">
        <v>83</v>
      </c>
      <c r="AK643" s="46" t="s">
        <v>84</v>
      </c>
      <c r="AL643" s="46"/>
      <c r="AM643" s="46" t="s">
        <v>83</v>
      </c>
      <c r="AN643" s="46" t="s">
        <v>83</v>
      </c>
      <c r="AO643" s="46" t="s">
        <v>83</v>
      </c>
      <c r="AP643" s="46" t="s">
        <v>91</v>
      </c>
      <c r="AQ643" s="46"/>
      <c r="AR643" s="46" t="s">
        <v>81</v>
      </c>
      <c r="AS643" s="46" t="s">
        <v>86</v>
      </c>
      <c r="AT643" s="46"/>
      <c r="AU643" s="48">
        <v>5</v>
      </c>
      <c r="AV643" s="46" t="s">
        <v>81</v>
      </c>
      <c r="AW643" s="46" t="s">
        <v>80</v>
      </c>
      <c r="AX643" s="48">
        <v>250</v>
      </c>
      <c r="AY643" s="48">
        <v>271</v>
      </c>
      <c r="AZ643" s="48">
        <v>238</v>
      </c>
      <c r="BA643" s="48">
        <v>200</v>
      </c>
      <c r="BB643" s="46"/>
      <c r="BC643" s="46"/>
      <c r="BD643" s="48">
        <v>15.7</v>
      </c>
      <c r="BE643" s="46"/>
      <c r="BF643" s="48">
        <v>0.2</v>
      </c>
      <c r="BG643" s="46"/>
      <c r="BH643" s="46"/>
      <c r="BI643" s="48">
        <v>0.2</v>
      </c>
      <c r="BJ643" s="48">
        <v>49.4</v>
      </c>
      <c r="BK643" s="48">
        <v>49.4</v>
      </c>
      <c r="BL643" s="48">
        <v>53.1</v>
      </c>
      <c r="BM643" s="46"/>
      <c r="BN643" s="46"/>
      <c r="BO643" s="48">
        <v>0.2</v>
      </c>
      <c r="BP643" s="48">
        <v>0.3</v>
      </c>
      <c r="BQ643" s="46"/>
      <c r="BR643" s="48">
        <v>15.7</v>
      </c>
      <c r="BS643" s="48">
        <v>49.7</v>
      </c>
      <c r="BT643" s="46"/>
      <c r="BU643" s="48">
        <v>0</v>
      </c>
      <c r="BV643" s="39">
        <v>933</v>
      </c>
      <c r="BW643" s="39">
        <f t="shared" si="60"/>
        <v>3</v>
      </c>
      <c r="BX643" s="39">
        <f>IF(COUNTIF($C$2:C643,C643)=1,1,0)</f>
        <v>1</v>
      </c>
      <c r="BY643" s="39">
        <f t="shared" si="61"/>
        <v>0</v>
      </c>
      <c r="BZ643" s="39" t="b">
        <f t="shared" si="62"/>
        <v>0</v>
      </c>
      <c r="CA643" s="39" t="b">
        <f t="array" ref="CA643">ISNUMBER(SEARCH("Touch Screen",$AI643))</f>
        <v>0</v>
      </c>
      <c r="CB643" s="39" t="b">
        <f t="array" ref="CB643">ISNUMBER(SEARCH("Occupancy Sensor",$AI643))</f>
        <v>0</v>
      </c>
      <c r="CC643" s="39" t="b">
        <f t="array" ref="CC643">ISNUMBER(SEARCH("Full Network Connectivity",$AI643))</f>
        <v>0</v>
      </c>
      <c r="CD643" s="49">
        <f t="shared" si="63"/>
        <v>49.274999999999991</v>
      </c>
      <c r="CE643" s="50">
        <f t="shared" ref="CE643:CE706" si="65">U643</f>
        <v>2.1</v>
      </c>
      <c r="CF643" s="39">
        <f t="shared" si="64"/>
        <v>3</v>
      </c>
      <c r="CG643" s="49">
        <f>IF($BW643=1,($Q643*'2. Monitor Criteria'!$C$4)+('2. Monitor Criteria'!$D$4*'1. Data'!$CE643)+'2. Monitor Criteria'!$C$6,IF('1. Data'!$BW643=2,($Q643*'2. Monitor Criteria'!$C$4)+('2. Monitor Criteria'!$D$4*'1. Data'!$CE643)+'2. Monitor Criteria'!$D$6,IF('1. Data'!$BW643=5,($Q643*'2. Monitor Criteria'!$C$4)+('2. Monitor Criteria'!$D$4*'1. Data'!$CE643)+'2. Monitor Criteria'!$F$6,($Q643*'2. Monitor Criteria'!$C$4)+('2. Monitor Criteria'!$D$4*'1. Data'!$CE643)+'2. Monitor Criteria'!$E$6)))</f>
        <v>45.997700000000009</v>
      </c>
      <c r="CH643" s="51">
        <f>CD643-('2. Monitor Criteria'!$D$4*CE643)</f>
        <v>40.895999999999987</v>
      </c>
      <c r="CI643" s="49">
        <f>IF($BY643=0,CH643,IF($BY643=1,CH643-('2. Monitor Criteria'!$B$10*'1. Data'!CG643),CH643-('2. Monitor Criteria'!$C$10*'1. Data'!CG643)))</f>
        <v>40.895999999999987</v>
      </c>
      <c r="CJ643" s="51">
        <f>IF($CA643=TRUE,CI643-(CG643*'2. Monitor Criteria'!$E$10),CI643)</f>
        <v>40.895999999999987</v>
      </c>
      <c r="CK643" s="51">
        <f>IF($BZ643=TRUE,CJ643-('1. Data'!CG643*'2. Monitor Criteria'!$D$10),CJ643)</f>
        <v>40.895999999999987</v>
      </c>
    </row>
    <row r="644" spans="1:90" s="39" customFormat="1" ht="15.75" customHeight="1" x14ac:dyDescent="0.2">
      <c r="A644" s="39">
        <v>934</v>
      </c>
      <c r="B644" s="46" t="s">
        <v>1053</v>
      </c>
      <c r="C644" s="46" t="s">
        <v>1195</v>
      </c>
      <c r="D644" s="47">
        <v>42944</v>
      </c>
      <c r="E644" s="46" t="s">
        <v>74</v>
      </c>
      <c r="F644" s="46"/>
      <c r="G644" s="46" t="s">
        <v>1309</v>
      </c>
      <c r="H644" s="46" t="s">
        <v>75</v>
      </c>
      <c r="I644" s="46" t="s">
        <v>88</v>
      </c>
      <c r="J644" s="46"/>
      <c r="K644" s="46" t="s">
        <v>77</v>
      </c>
      <c r="L644" s="46"/>
      <c r="M644" s="48">
        <v>1000</v>
      </c>
      <c r="N644" s="48">
        <v>18.8</v>
      </c>
      <c r="O644" s="48">
        <v>10.6</v>
      </c>
      <c r="P644" s="48">
        <v>21.5</v>
      </c>
      <c r="Q644" s="48">
        <v>197.52</v>
      </c>
      <c r="R644" s="48">
        <v>1.78</v>
      </c>
      <c r="S644" s="48">
        <v>1080</v>
      </c>
      <c r="T644" s="48">
        <v>1920</v>
      </c>
      <c r="U644" s="48">
        <v>2.1</v>
      </c>
      <c r="V644" s="48">
        <v>205</v>
      </c>
      <c r="W644" s="48">
        <v>60</v>
      </c>
      <c r="X644" s="48">
        <v>0.7</v>
      </c>
      <c r="Y644" s="46" t="s">
        <v>114</v>
      </c>
      <c r="Z644" s="46" t="s">
        <v>83</v>
      </c>
      <c r="AA644" s="46"/>
      <c r="AB644" s="46"/>
      <c r="AC644" s="46" t="s">
        <v>81</v>
      </c>
      <c r="AD644" s="46" t="s">
        <v>81</v>
      </c>
      <c r="AE644" s="46" t="s">
        <v>93</v>
      </c>
      <c r="AF644" s="46"/>
      <c r="AG644" s="46" t="s">
        <v>83</v>
      </c>
      <c r="AH644" s="46"/>
      <c r="AI644" s="46" t="s">
        <v>83</v>
      </c>
      <c r="AJ644" s="46" t="s">
        <v>83</v>
      </c>
      <c r="AK644" s="46" t="s">
        <v>94</v>
      </c>
      <c r="AL644" s="46"/>
      <c r="AM644" s="46" t="s">
        <v>83</v>
      </c>
      <c r="AN644" s="46" t="s">
        <v>83</v>
      </c>
      <c r="AO644" s="46" t="s">
        <v>83</v>
      </c>
      <c r="AP644" s="46" t="s">
        <v>91</v>
      </c>
      <c r="AQ644" s="46"/>
      <c r="AR644" s="46" t="s">
        <v>81</v>
      </c>
      <c r="AS644" s="46" t="s">
        <v>86</v>
      </c>
      <c r="AT644" s="46"/>
      <c r="AU644" s="48">
        <v>0</v>
      </c>
      <c r="AV644" s="46" t="s">
        <v>81</v>
      </c>
      <c r="AW644" s="46" t="s">
        <v>81</v>
      </c>
      <c r="AX644" s="48">
        <v>353.9</v>
      </c>
      <c r="AY644" s="48">
        <v>353.9</v>
      </c>
      <c r="AZ644" s="48">
        <v>308.89999999999998</v>
      </c>
      <c r="BA644" s="48">
        <v>202.4</v>
      </c>
      <c r="BB644" s="46"/>
      <c r="BC644" s="46"/>
      <c r="BD644" s="48">
        <v>10.24</v>
      </c>
      <c r="BE644" s="46"/>
      <c r="BF644" s="48">
        <v>0.18</v>
      </c>
      <c r="BG644" s="48">
        <v>0.16</v>
      </c>
      <c r="BH644" s="48">
        <v>0.5</v>
      </c>
      <c r="BI644" s="48">
        <v>0.15</v>
      </c>
      <c r="BJ644" s="48">
        <v>32.4</v>
      </c>
      <c r="BK644" s="48">
        <v>32.4</v>
      </c>
      <c r="BL644" s="48">
        <v>50.6</v>
      </c>
      <c r="BM644" s="46"/>
      <c r="BN644" s="46"/>
      <c r="BO644" s="48">
        <v>0.24</v>
      </c>
      <c r="BP644" s="48">
        <v>0.26</v>
      </c>
      <c r="BQ644" s="48">
        <v>0.25</v>
      </c>
      <c r="BR644" s="48">
        <v>10.36</v>
      </c>
      <c r="BS644" s="48">
        <v>33.270000000000003</v>
      </c>
      <c r="BT644" s="46"/>
      <c r="BU644" s="48">
        <v>1</v>
      </c>
      <c r="BV644" s="39">
        <v>934</v>
      </c>
      <c r="BW644" s="39">
        <f t="shared" si="60"/>
        <v>2</v>
      </c>
      <c r="BX644" s="39">
        <f>IF(COUNTIF($C$2:C644,C644)=1,1,0)</f>
        <v>1</v>
      </c>
      <c r="BY644" s="39">
        <f t="shared" si="61"/>
        <v>0</v>
      </c>
      <c r="BZ644" s="39" t="b">
        <f t="shared" si="62"/>
        <v>0</v>
      </c>
      <c r="CA644" s="39" t="b">
        <f t="array" ref="CA644">ISNUMBER(SEARCH("Touch Screen",$AI644))</f>
        <v>0</v>
      </c>
      <c r="CB644" s="39" t="b">
        <f t="array" ref="CB644">ISNUMBER(SEARCH("Occupancy Sensor",$AI644))</f>
        <v>0</v>
      </c>
      <c r="CC644" s="39" t="b">
        <f t="array" ref="CC644">ISNUMBER(SEARCH("Full Network Connectivity",$AI644))</f>
        <v>0</v>
      </c>
      <c r="CD644" s="49">
        <f t="shared" si="63"/>
        <v>32.420759999999994</v>
      </c>
      <c r="CE644" s="50">
        <f t="shared" si="65"/>
        <v>2.1</v>
      </c>
      <c r="CF644" s="39">
        <f t="shared" si="64"/>
        <v>2</v>
      </c>
      <c r="CG644" s="49">
        <f>IF($BW644=1,($Q644*'2. Monitor Criteria'!$C$4)+('2. Monitor Criteria'!$D$4*'1. Data'!$CE644)+'2. Monitor Criteria'!$C$6,IF('1. Data'!$BW644=2,($Q644*'2. Monitor Criteria'!$C$4)+('2. Monitor Criteria'!$D$4*'1. Data'!$CE644)+'2. Monitor Criteria'!$D$6,IF('1. Data'!$BW644=5,($Q644*'2. Monitor Criteria'!$C$4)+('2. Monitor Criteria'!$D$4*'1. Data'!$CE644)+'2. Monitor Criteria'!$F$6,($Q644*'2. Monitor Criteria'!$C$4)+('2. Monitor Criteria'!$D$4*'1. Data'!$CE644)+'2. Monitor Criteria'!$E$6)))</f>
        <v>42.683959999999999</v>
      </c>
      <c r="CH644" s="51">
        <f>CD644-('2. Monitor Criteria'!$D$4*CE644)</f>
        <v>24.041759999999993</v>
      </c>
      <c r="CI644" s="49">
        <f>IF($BY644=0,CH644,IF($BY644=1,CH644-('2. Monitor Criteria'!$B$10*'1. Data'!CG644),CH644-('2. Monitor Criteria'!$C$10*'1. Data'!CG644)))</f>
        <v>24.041759999999993</v>
      </c>
      <c r="CJ644" s="51">
        <f>IF($CA644=TRUE,CI644-(CG644*'2. Monitor Criteria'!$E$10),CI644)</f>
        <v>24.041759999999993</v>
      </c>
      <c r="CK644" s="51">
        <f>IF($BZ644=TRUE,CJ644-('1. Data'!CG644*'2. Monitor Criteria'!$D$10),CJ644)</f>
        <v>24.041759999999993</v>
      </c>
    </row>
    <row r="645" spans="1:90" s="39" customFormat="1" ht="15.75" customHeight="1" x14ac:dyDescent="0.2">
      <c r="A645" s="39">
        <v>935</v>
      </c>
      <c r="B645" s="46" t="s">
        <v>1053</v>
      </c>
      <c r="C645" s="46" t="s">
        <v>1093</v>
      </c>
      <c r="D645" s="47">
        <v>42233</v>
      </c>
      <c r="E645" s="46" t="s">
        <v>74</v>
      </c>
      <c r="F645" s="46" t="s">
        <v>103</v>
      </c>
      <c r="G645" s="46" t="s">
        <v>1307</v>
      </c>
      <c r="H645" s="46" t="s">
        <v>75</v>
      </c>
      <c r="I645" s="46" t="s">
        <v>85</v>
      </c>
      <c r="J645" s="46" t="s">
        <v>119</v>
      </c>
      <c r="K645" s="46" t="s">
        <v>77</v>
      </c>
      <c r="L645" s="46" t="s">
        <v>103</v>
      </c>
      <c r="M645" s="48">
        <v>1000</v>
      </c>
      <c r="N645" s="48">
        <v>10.6</v>
      </c>
      <c r="O645" s="48">
        <v>18.8</v>
      </c>
      <c r="P645" s="48">
        <v>21.5</v>
      </c>
      <c r="Q645" s="48">
        <v>198.1</v>
      </c>
      <c r="R645" s="48">
        <v>1.78</v>
      </c>
      <c r="S645" s="48">
        <v>1080</v>
      </c>
      <c r="T645" s="48">
        <v>1920</v>
      </c>
      <c r="U645" s="48">
        <v>2.1</v>
      </c>
      <c r="V645" s="48">
        <v>10468</v>
      </c>
      <c r="W645" s="48">
        <v>60</v>
      </c>
      <c r="X645" s="48">
        <v>32.299999999999997</v>
      </c>
      <c r="Y645" s="46" t="s">
        <v>114</v>
      </c>
      <c r="Z645" s="46" t="s">
        <v>83</v>
      </c>
      <c r="AA645" s="46"/>
      <c r="AB645" s="46"/>
      <c r="AC645" s="46" t="s">
        <v>81</v>
      </c>
      <c r="AD645" s="46" t="s">
        <v>80</v>
      </c>
      <c r="AE645" s="46" t="s">
        <v>208</v>
      </c>
      <c r="AF645" s="46" t="s">
        <v>103</v>
      </c>
      <c r="AG645" s="46" t="s">
        <v>99</v>
      </c>
      <c r="AH645" s="46" t="s">
        <v>103</v>
      </c>
      <c r="AI645" s="46" t="s">
        <v>99</v>
      </c>
      <c r="AJ645" s="46" t="s">
        <v>83</v>
      </c>
      <c r="AK645" s="46" t="s">
        <v>84</v>
      </c>
      <c r="AL645" s="46" t="s">
        <v>103</v>
      </c>
      <c r="AM645" s="46" t="s">
        <v>83</v>
      </c>
      <c r="AN645" s="46" t="s">
        <v>83</v>
      </c>
      <c r="AO645" s="46" t="s">
        <v>83</v>
      </c>
      <c r="AP645" s="46" t="s">
        <v>91</v>
      </c>
      <c r="AQ645" s="46" t="s">
        <v>103</v>
      </c>
      <c r="AR645" s="46" t="s">
        <v>81</v>
      </c>
      <c r="AS645" s="46" t="s">
        <v>86</v>
      </c>
      <c r="AT645" s="46" t="s">
        <v>103</v>
      </c>
      <c r="AU645" s="48">
        <v>0</v>
      </c>
      <c r="AV645" s="46" t="s">
        <v>81</v>
      </c>
      <c r="AW645" s="46" t="s">
        <v>80</v>
      </c>
      <c r="AX645" s="48">
        <v>250</v>
      </c>
      <c r="AY645" s="48">
        <v>235.1</v>
      </c>
      <c r="AZ645" s="48">
        <v>235</v>
      </c>
      <c r="BA645" s="48">
        <v>200</v>
      </c>
      <c r="BB645" s="46"/>
      <c r="BC645" s="46"/>
      <c r="BD645" s="48">
        <v>13.62</v>
      </c>
      <c r="BE645" s="46"/>
      <c r="BF645" s="48">
        <v>0.28999999999999998</v>
      </c>
      <c r="BG645" s="46"/>
      <c r="BH645" s="46"/>
      <c r="BI645" s="48">
        <v>0.28000000000000003</v>
      </c>
      <c r="BJ645" s="48">
        <v>43.41</v>
      </c>
      <c r="BK645" s="48">
        <v>43.41</v>
      </c>
      <c r="BL645" s="48">
        <v>50.6</v>
      </c>
      <c r="BM645" s="46"/>
      <c r="BN645" s="46"/>
      <c r="BO645" s="48">
        <v>0.34</v>
      </c>
      <c r="BP645" s="48">
        <v>0.36</v>
      </c>
      <c r="BQ645" s="46"/>
      <c r="BR645" s="48">
        <v>13.66</v>
      </c>
      <c r="BS645" s="48">
        <v>43.94</v>
      </c>
      <c r="BT645" s="46"/>
      <c r="BU645" s="48">
        <v>0</v>
      </c>
      <c r="BV645" s="39">
        <v>935</v>
      </c>
      <c r="BW645" s="39">
        <f t="shared" si="60"/>
        <v>2</v>
      </c>
      <c r="BX645" s="39">
        <f>IF(COUNTIF($C$2:C645,C645)=1,1,0)</f>
        <v>1</v>
      </c>
      <c r="BY645" s="39">
        <f t="shared" si="61"/>
        <v>0</v>
      </c>
      <c r="BZ645" s="39" t="b">
        <f t="shared" si="62"/>
        <v>0</v>
      </c>
      <c r="CA645" s="39" t="b">
        <f t="array" ref="CA645">ISNUMBER(SEARCH("Touch Screen",$AI645))</f>
        <v>0</v>
      </c>
      <c r="CB645" s="39" t="b">
        <f t="array" ref="CB645">ISNUMBER(SEARCH("Occupancy Sensor",$AI645))</f>
        <v>0</v>
      </c>
      <c r="CC645" s="39" t="b">
        <f t="array" ref="CC645">ISNUMBER(SEARCH("Full Network Connectivity",$AI645))</f>
        <v>0</v>
      </c>
      <c r="CD645" s="49">
        <f t="shared" si="63"/>
        <v>43.410179999999997</v>
      </c>
      <c r="CE645" s="50">
        <f t="shared" si="65"/>
        <v>2.1</v>
      </c>
      <c r="CF645" s="39">
        <f t="shared" si="64"/>
        <v>2</v>
      </c>
      <c r="CG645" s="49">
        <f>IF($BW645=1,($Q645*'2. Monitor Criteria'!$C$4)+('2. Monitor Criteria'!$D$4*'1. Data'!$CE645)+'2. Monitor Criteria'!$C$6,IF('1. Data'!$BW645=2,($Q645*'2. Monitor Criteria'!$C$4)+('2. Monitor Criteria'!$D$4*'1. Data'!$CE645)+'2. Monitor Criteria'!$D$6,IF('1. Data'!$BW645=5,($Q645*'2. Monitor Criteria'!$C$4)+('2. Monitor Criteria'!$D$4*'1. Data'!$CE645)+'2. Monitor Criteria'!$F$6,($Q645*'2. Monitor Criteria'!$C$4)+('2. Monitor Criteria'!$D$4*'1. Data'!$CE645)+'2. Monitor Criteria'!$E$6)))</f>
        <v>42.755299999999998</v>
      </c>
      <c r="CH645" s="51">
        <f>CD645-('2. Monitor Criteria'!$D$4*CE645)</f>
        <v>35.031179999999992</v>
      </c>
      <c r="CI645" s="49">
        <f>IF($BY645=0,CH645,IF($BY645=1,CH645-('2. Monitor Criteria'!$B$10*'1. Data'!CG645),CH645-('2. Monitor Criteria'!$C$10*'1. Data'!CG645)))</f>
        <v>35.031179999999992</v>
      </c>
      <c r="CJ645" s="51">
        <f>IF($CA645=TRUE,CI645-(CG645*'2. Monitor Criteria'!$E$10),CI645)</f>
        <v>35.031179999999992</v>
      </c>
      <c r="CK645" s="51">
        <f>IF($BZ645=TRUE,CJ645-('1. Data'!CG645*'2. Monitor Criteria'!$D$10),CJ645)</f>
        <v>35.031179999999992</v>
      </c>
    </row>
    <row r="646" spans="1:90" s="39" customFormat="1" ht="15.75" customHeight="1" x14ac:dyDescent="0.2">
      <c r="A646" s="39">
        <v>936</v>
      </c>
      <c r="B646" s="46" t="s">
        <v>1053</v>
      </c>
      <c r="C646" s="46" t="s">
        <v>1094</v>
      </c>
      <c r="D646" s="47">
        <v>42264</v>
      </c>
      <c r="E646" s="46" t="s">
        <v>74</v>
      </c>
      <c r="F646" s="46" t="s">
        <v>103</v>
      </c>
      <c r="G646" s="46" t="s">
        <v>1307</v>
      </c>
      <c r="H646" s="46" t="s">
        <v>75</v>
      </c>
      <c r="I646" s="46" t="s">
        <v>88</v>
      </c>
      <c r="J646" s="46" t="s">
        <v>103</v>
      </c>
      <c r="K646" s="46" t="s">
        <v>77</v>
      </c>
      <c r="L646" s="46" t="s">
        <v>103</v>
      </c>
      <c r="M646" s="48">
        <v>1000</v>
      </c>
      <c r="N646" s="48">
        <v>11.5</v>
      </c>
      <c r="O646" s="48">
        <v>20.5</v>
      </c>
      <c r="P646" s="48">
        <v>23.6</v>
      </c>
      <c r="Q646" s="48">
        <v>236.91</v>
      </c>
      <c r="R646" s="48">
        <v>1.78</v>
      </c>
      <c r="S646" s="48">
        <v>1080</v>
      </c>
      <c r="T646" s="48">
        <v>1920</v>
      </c>
      <c r="U646" s="48">
        <v>2</v>
      </c>
      <c r="V646" s="48">
        <v>8752</v>
      </c>
      <c r="W646" s="48">
        <v>60</v>
      </c>
      <c r="X646" s="48">
        <v>32.299999999999997</v>
      </c>
      <c r="Y646" s="46" t="s">
        <v>78</v>
      </c>
      <c r="Z646" s="46" t="s">
        <v>83</v>
      </c>
      <c r="AA646" s="46"/>
      <c r="AB646" s="46"/>
      <c r="AC646" s="46" t="s">
        <v>80</v>
      </c>
      <c r="AD646" s="46" t="s">
        <v>80</v>
      </c>
      <c r="AE646" s="46" t="s">
        <v>1095</v>
      </c>
      <c r="AF646" s="46" t="s">
        <v>103</v>
      </c>
      <c r="AG646" s="46" t="s">
        <v>99</v>
      </c>
      <c r="AH646" s="46" t="s">
        <v>103</v>
      </c>
      <c r="AI646" s="46" t="s">
        <v>99</v>
      </c>
      <c r="AJ646" s="46" t="s">
        <v>83</v>
      </c>
      <c r="AK646" s="46" t="s">
        <v>84</v>
      </c>
      <c r="AL646" s="46" t="s">
        <v>103</v>
      </c>
      <c r="AM646" s="46" t="s">
        <v>83</v>
      </c>
      <c r="AN646" s="46" t="s">
        <v>83</v>
      </c>
      <c r="AO646" s="46" t="s">
        <v>83</v>
      </c>
      <c r="AP646" s="46" t="s">
        <v>91</v>
      </c>
      <c r="AQ646" s="46" t="s">
        <v>103</v>
      </c>
      <c r="AR646" s="46" t="s">
        <v>81</v>
      </c>
      <c r="AS646" s="46" t="s">
        <v>86</v>
      </c>
      <c r="AT646" s="46" t="s">
        <v>103</v>
      </c>
      <c r="AU646" s="48">
        <v>0</v>
      </c>
      <c r="AV646" s="46" t="s">
        <v>81</v>
      </c>
      <c r="AW646" s="46" t="s">
        <v>81</v>
      </c>
      <c r="AX646" s="48">
        <v>300</v>
      </c>
      <c r="AY646" s="48">
        <v>280.5</v>
      </c>
      <c r="AZ646" s="48">
        <v>270.7</v>
      </c>
      <c r="BA646" s="48">
        <v>200</v>
      </c>
      <c r="BB646" s="46"/>
      <c r="BC646" s="46"/>
      <c r="BD646" s="48">
        <v>14.39</v>
      </c>
      <c r="BE646" s="46"/>
      <c r="BF646" s="48">
        <v>0.41</v>
      </c>
      <c r="BG646" s="46"/>
      <c r="BH646" s="46"/>
      <c r="BI646" s="48">
        <v>0.28999999999999998</v>
      </c>
      <c r="BJ646" s="48">
        <v>46.46</v>
      </c>
      <c r="BK646" s="48">
        <v>46.46</v>
      </c>
      <c r="BL646" s="48">
        <v>53</v>
      </c>
      <c r="BM646" s="46"/>
      <c r="BN646" s="46"/>
      <c r="BO646" s="48">
        <v>0.35</v>
      </c>
      <c r="BP646" s="48">
        <v>0.5</v>
      </c>
      <c r="BQ646" s="46"/>
      <c r="BR646" s="48">
        <v>14.48</v>
      </c>
      <c r="BS646" s="48">
        <v>47.24</v>
      </c>
      <c r="BT646" s="46"/>
      <c r="BU646" s="48">
        <v>0</v>
      </c>
      <c r="BV646" s="39">
        <v>936</v>
      </c>
      <c r="BW646" s="39">
        <f t="shared" si="60"/>
        <v>3</v>
      </c>
      <c r="BX646" s="39">
        <f>IF(COUNTIF($C$2:C646,C646)=1,1,0)</f>
        <v>1</v>
      </c>
      <c r="BY646" s="39">
        <f t="shared" si="61"/>
        <v>0</v>
      </c>
      <c r="BZ646" s="39" t="b">
        <f t="shared" si="62"/>
        <v>0</v>
      </c>
      <c r="CA646" s="39" t="b">
        <f t="array" ref="CA646">ISNUMBER(SEARCH("Touch Screen",$AI646))</f>
        <v>0</v>
      </c>
      <c r="CB646" s="39" t="b">
        <f t="array" ref="CB646">ISNUMBER(SEARCH("Occupancy Sensor",$AI646))</f>
        <v>0</v>
      </c>
      <c r="CC646" s="39" t="b">
        <f t="array" ref="CC646">ISNUMBER(SEARCH("Full Network Connectivity",$AI646))</f>
        <v>0</v>
      </c>
      <c r="CD646" s="49">
        <f t="shared" si="63"/>
        <v>46.454279999999997</v>
      </c>
      <c r="CE646" s="50">
        <f t="shared" si="65"/>
        <v>2</v>
      </c>
      <c r="CF646" s="39">
        <f t="shared" si="64"/>
        <v>3</v>
      </c>
      <c r="CG646" s="49">
        <f>IF($BW646=1,($Q646*'2. Monitor Criteria'!$C$4)+('2. Monitor Criteria'!$D$4*'1. Data'!$CE646)+'2. Monitor Criteria'!$C$6,IF('1. Data'!$BW646=2,($Q646*'2. Monitor Criteria'!$C$4)+('2. Monitor Criteria'!$D$4*'1. Data'!$CE646)+'2. Monitor Criteria'!$D$6,IF('1. Data'!$BW646=5,($Q646*'2. Monitor Criteria'!$C$4)+('2. Monitor Criteria'!$D$4*'1. Data'!$CE646)+'2. Monitor Criteria'!$F$6,($Q646*'2. Monitor Criteria'!$C$4)+('2. Monitor Criteria'!$D$4*'1. Data'!$CE646)+'2. Monitor Criteria'!$E$6)))</f>
        <v>45.599930000000001</v>
      </c>
      <c r="CH646" s="51">
        <f>CD646-('2. Monitor Criteria'!$D$4*CE646)</f>
        <v>38.474279999999993</v>
      </c>
      <c r="CI646" s="49">
        <f>IF($BY646=0,CH646,IF($BY646=1,CH646-('2. Monitor Criteria'!$B$10*'1. Data'!CG646),CH646-('2. Monitor Criteria'!$C$10*'1. Data'!CG646)))</f>
        <v>38.474279999999993</v>
      </c>
      <c r="CJ646" s="51">
        <f>IF($CA646=TRUE,CI646-(CG646*'2. Monitor Criteria'!$E$10),CI646)</f>
        <v>38.474279999999993</v>
      </c>
      <c r="CK646" s="51">
        <f>IF($BZ646=TRUE,CJ646-('1. Data'!CG646*'2. Monitor Criteria'!$D$10),CJ646)</f>
        <v>38.474279999999993</v>
      </c>
      <c r="CL646" s="40"/>
    </row>
    <row r="647" spans="1:90" s="39" customFormat="1" ht="15.75" customHeight="1" x14ac:dyDescent="0.2">
      <c r="A647" s="39">
        <v>937</v>
      </c>
      <c r="B647" s="46" t="s">
        <v>1053</v>
      </c>
      <c r="C647" s="46" t="s">
        <v>1096</v>
      </c>
      <c r="D647" s="47">
        <v>42559</v>
      </c>
      <c r="E647" s="46" t="s">
        <v>74</v>
      </c>
      <c r="F647" s="46"/>
      <c r="G647" s="46" t="s">
        <v>1307</v>
      </c>
      <c r="H647" s="46" t="s">
        <v>75</v>
      </c>
      <c r="I647" s="46" t="s">
        <v>76</v>
      </c>
      <c r="J647" s="46"/>
      <c r="K647" s="46" t="s">
        <v>77</v>
      </c>
      <c r="L647" s="46"/>
      <c r="M647" s="48">
        <v>1000</v>
      </c>
      <c r="N647" s="48">
        <v>13.2</v>
      </c>
      <c r="O647" s="48">
        <v>23.5</v>
      </c>
      <c r="P647" s="48">
        <v>27</v>
      </c>
      <c r="Q647" s="48">
        <v>311.5</v>
      </c>
      <c r="R647" s="48">
        <v>1.78</v>
      </c>
      <c r="S647" s="48">
        <v>1080</v>
      </c>
      <c r="T647" s="48">
        <v>1920</v>
      </c>
      <c r="U647" s="48">
        <v>2.1</v>
      </c>
      <c r="V647" s="48">
        <v>6657</v>
      </c>
      <c r="W647" s="48">
        <v>60</v>
      </c>
      <c r="X647" s="48">
        <v>0.3</v>
      </c>
      <c r="Y647" s="46" t="s">
        <v>83</v>
      </c>
      <c r="Z647" s="46" t="s">
        <v>83</v>
      </c>
      <c r="AA647" s="46"/>
      <c r="AB647" s="46"/>
      <c r="AC647" s="46" t="s">
        <v>81</v>
      </c>
      <c r="AD647" s="46" t="s">
        <v>81</v>
      </c>
      <c r="AE647" s="46" t="s">
        <v>343</v>
      </c>
      <c r="AF647" s="46" t="s">
        <v>137</v>
      </c>
      <c r="AG647" s="46" t="s">
        <v>83</v>
      </c>
      <c r="AH647" s="46"/>
      <c r="AI647" s="46" t="s">
        <v>83</v>
      </c>
      <c r="AJ647" s="46" t="s">
        <v>83</v>
      </c>
      <c r="AK647" s="46" t="s">
        <v>84</v>
      </c>
      <c r="AL647" s="46" t="s">
        <v>137</v>
      </c>
      <c r="AM647" s="46" t="s">
        <v>83</v>
      </c>
      <c r="AN647" s="46" t="s">
        <v>83</v>
      </c>
      <c r="AO647" s="46" t="s">
        <v>83</v>
      </c>
      <c r="AP647" s="46" t="s">
        <v>91</v>
      </c>
      <c r="AQ647" s="46"/>
      <c r="AR647" s="46" t="s">
        <v>81</v>
      </c>
      <c r="AS647" s="46" t="s">
        <v>86</v>
      </c>
      <c r="AT647" s="46"/>
      <c r="AU647" s="48">
        <v>5</v>
      </c>
      <c r="AV647" s="46" t="s">
        <v>81</v>
      </c>
      <c r="AW647" s="46" t="s">
        <v>81</v>
      </c>
      <c r="AX647" s="48">
        <v>300</v>
      </c>
      <c r="AY647" s="48">
        <v>287.89999999999998</v>
      </c>
      <c r="AZ647" s="48">
        <v>272.8</v>
      </c>
      <c r="BA647" s="48">
        <v>200</v>
      </c>
      <c r="BB647" s="46"/>
      <c r="BC647" s="46"/>
      <c r="BD647" s="48">
        <v>18.739999999999998</v>
      </c>
      <c r="BE647" s="46"/>
      <c r="BF647" s="48">
        <v>0.37</v>
      </c>
      <c r="BG647" s="48">
        <v>0</v>
      </c>
      <c r="BH647" s="46"/>
      <c r="BI647" s="48">
        <v>0.28000000000000003</v>
      </c>
      <c r="BJ647" s="48">
        <v>59.56</v>
      </c>
      <c r="BK647" s="48">
        <v>59.56</v>
      </c>
      <c r="BL647" s="48">
        <v>64</v>
      </c>
      <c r="BM647" s="46"/>
      <c r="BN647" s="46"/>
      <c r="BO647" s="48">
        <v>0.32</v>
      </c>
      <c r="BP647" s="48">
        <v>0.38</v>
      </c>
      <c r="BQ647" s="48">
        <v>0</v>
      </c>
      <c r="BR647" s="48">
        <v>18.63</v>
      </c>
      <c r="BS647" s="48">
        <v>59.28</v>
      </c>
      <c r="BT647" s="46"/>
      <c r="BU647" s="48">
        <v>0</v>
      </c>
      <c r="BV647" s="39">
        <v>937</v>
      </c>
      <c r="BW647" s="39">
        <f t="shared" si="60"/>
        <v>4</v>
      </c>
      <c r="BX647" s="39">
        <f>IF(COUNTIF($C$2:C647,C647)=1,1,0)</f>
        <v>1</v>
      </c>
      <c r="BY647" s="39">
        <f t="shared" si="61"/>
        <v>0</v>
      </c>
      <c r="BZ647" s="39" t="b">
        <f t="shared" si="62"/>
        <v>0</v>
      </c>
      <c r="CA647" s="39" t="b">
        <f t="array" ref="CA647">ISNUMBER(SEARCH("Touch Screen",$AI647))</f>
        <v>0</v>
      </c>
      <c r="CB647" s="39" t="b">
        <f t="array" ref="CB647">ISNUMBER(SEARCH("Occupancy Sensor",$AI647))</f>
        <v>0</v>
      </c>
      <c r="CC647" s="39" t="b">
        <f t="array" ref="CC647">ISNUMBER(SEARCH("Full Network Connectivity",$AI647))</f>
        <v>0</v>
      </c>
      <c r="CD647" s="49">
        <f t="shared" si="63"/>
        <v>59.563619999999993</v>
      </c>
      <c r="CE647" s="50">
        <f t="shared" si="65"/>
        <v>2.1</v>
      </c>
      <c r="CF647" s="39">
        <f t="shared" si="64"/>
        <v>4</v>
      </c>
      <c r="CG647" s="49">
        <f>IF($BW647=1,($Q647*'2. Monitor Criteria'!$C$4)+('2. Monitor Criteria'!$D$4*'1. Data'!$CE647)+'2. Monitor Criteria'!$C$6,IF('1. Data'!$BW647=2,($Q647*'2. Monitor Criteria'!$C$4)+('2. Monitor Criteria'!$D$4*'1. Data'!$CE647)+'2. Monitor Criteria'!$D$6,IF('1. Data'!$BW647=5,($Q647*'2. Monitor Criteria'!$C$4)+('2. Monitor Criteria'!$D$4*'1. Data'!$CE647)+'2. Monitor Criteria'!$F$6,($Q647*'2. Monitor Criteria'!$C$4)+('2. Monitor Criteria'!$D$4*'1. Data'!$CE647)+'2. Monitor Criteria'!$E$6)))</f>
        <v>55.173500000000004</v>
      </c>
      <c r="CH647" s="51">
        <f>CD647-('2. Monitor Criteria'!$D$4*CE647)</f>
        <v>51.184619999999995</v>
      </c>
      <c r="CI647" s="49">
        <f>IF($BY647=0,CH647,IF($BY647=1,CH647-('2. Monitor Criteria'!$B$10*'1. Data'!CG647),CH647-('2. Monitor Criteria'!$C$10*'1. Data'!CG647)))</f>
        <v>51.184619999999995</v>
      </c>
      <c r="CJ647" s="51">
        <f>IF($CA647=TRUE,CI647-(CG647*'2. Monitor Criteria'!$E$10),CI647)</f>
        <v>51.184619999999995</v>
      </c>
      <c r="CK647" s="51">
        <f>IF($BZ647=TRUE,CJ647-('1. Data'!CG647*'2. Monitor Criteria'!$D$10),CJ647)</f>
        <v>51.184619999999995</v>
      </c>
      <c r="CL647" s="40"/>
    </row>
    <row r="648" spans="1:90" s="39" customFormat="1" ht="15.75" customHeight="1" x14ac:dyDescent="0.2">
      <c r="A648" s="39">
        <v>938</v>
      </c>
      <c r="B648" s="46" t="s">
        <v>1053</v>
      </c>
      <c r="C648" s="46" t="s">
        <v>1097</v>
      </c>
      <c r="D648" s="47">
        <v>42384</v>
      </c>
      <c r="E648" s="46" t="s">
        <v>74</v>
      </c>
      <c r="F648" s="46" t="s">
        <v>110</v>
      </c>
      <c r="G648" s="46" t="s">
        <v>1307</v>
      </c>
      <c r="H648" s="46" t="s">
        <v>75</v>
      </c>
      <c r="I648" s="46" t="s">
        <v>88</v>
      </c>
      <c r="J648" s="46"/>
      <c r="K648" s="46" t="s">
        <v>77</v>
      </c>
      <c r="L648" s="46"/>
      <c r="M648" s="48">
        <v>1000</v>
      </c>
      <c r="N648" s="48">
        <v>23.3</v>
      </c>
      <c r="O648" s="48">
        <v>41.5</v>
      </c>
      <c r="P648" s="48">
        <v>47.6</v>
      </c>
      <c r="Q648" s="48">
        <v>968.16</v>
      </c>
      <c r="R648" s="48">
        <v>1.78</v>
      </c>
      <c r="S648" s="48">
        <v>1080</v>
      </c>
      <c r="T648" s="48">
        <v>1920</v>
      </c>
      <c r="U648" s="48">
        <v>2.1</v>
      </c>
      <c r="V648" s="48">
        <v>2142</v>
      </c>
      <c r="W648" s="48">
        <v>60</v>
      </c>
      <c r="X648" s="48">
        <v>0.3</v>
      </c>
      <c r="Y648" s="46" t="s">
        <v>83</v>
      </c>
      <c r="Z648" s="46" t="s">
        <v>83</v>
      </c>
      <c r="AA648" s="46"/>
      <c r="AB648" s="46"/>
      <c r="AC648" s="46" t="s">
        <v>81</v>
      </c>
      <c r="AD648" s="46" t="s">
        <v>81</v>
      </c>
      <c r="AE648" s="46" t="s">
        <v>1098</v>
      </c>
      <c r="AF648" s="46" t="s">
        <v>137</v>
      </c>
      <c r="AG648" s="46" t="s">
        <v>83</v>
      </c>
      <c r="AH648" s="46"/>
      <c r="AI648" s="46" t="s">
        <v>83</v>
      </c>
      <c r="AJ648" s="46" t="s">
        <v>83</v>
      </c>
      <c r="AK648" s="46" t="s">
        <v>792</v>
      </c>
      <c r="AL648" s="46" t="s">
        <v>137</v>
      </c>
      <c r="AM648" s="46" t="s">
        <v>83</v>
      </c>
      <c r="AN648" s="46" t="s">
        <v>83</v>
      </c>
      <c r="AO648" s="46" t="s">
        <v>83</v>
      </c>
      <c r="AP648" s="46" t="s">
        <v>91</v>
      </c>
      <c r="AQ648" s="46"/>
      <c r="AR648" s="46" t="s">
        <v>81</v>
      </c>
      <c r="AS648" s="46" t="s">
        <v>86</v>
      </c>
      <c r="AT648" s="46"/>
      <c r="AU648" s="48">
        <v>5</v>
      </c>
      <c r="AV648" s="46" t="s">
        <v>81</v>
      </c>
      <c r="AW648" s="46" t="s">
        <v>81</v>
      </c>
      <c r="AX648" s="48">
        <v>350</v>
      </c>
      <c r="AY648" s="48">
        <v>341.3</v>
      </c>
      <c r="AZ648" s="48">
        <v>336.9</v>
      </c>
      <c r="BA648" s="48">
        <v>227.5</v>
      </c>
      <c r="BB648" s="46"/>
      <c r="BC648" s="46"/>
      <c r="BD648" s="48">
        <v>73.06</v>
      </c>
      <c r="BE648" s="46"/>
      <c r="BF648" s="48">
        <v>0.27</v>
      </c>
      <c r="BG648" s="46"/>
      <c r="BH648" s="46"/>
      <c r="BI648" s="48">
        <v>0.27</v>
      </c>
      <c r="BJ648" s="48">
        <v>225.54</v>
      </c>
      <c r="BK648" s="48">
        <v>225.54</v>
      </c>
      <c r="BL648" s="48">
        <v>89</v>
      </c>
      <c r="BM648" s="46"/>
      <c r="BN648" s="46"/>
      <c r="BO648" s="48">
        <v>0.32</v>
      </c>
      <c r="BP648" s="48">
        <v>0.32</v>
      </c>
      <c r="BQ648" s="46"/>
      <c r="BR648" s="48">
        <v>72.08</v>
      </c>
      <c r="BS648" s="48">
        <v>222.82</v>
      </c>
      <c r="BT648" s="46"/>
      <c r="BU648" s="48">
        <v>0</v>
      </c>
      <c r="BV648" s="39">
        <v>938</v>
      </c>
      <c r="BW648" s="39">
        <f t="shared" si="60"/>
        <v>5</v>
      </c>
      <c r="BX648" s="39">
        <f>IF(COUNTIF($C$2:C648,C648)=1,1,0)</f>
        <v>1</v>
      </c>
      <c r="BY648" s="39">
        <f t="shared" si="61"/>
        <v>0</v>
      </c>
      <c r="BZ648" s="39" t="b">
        <f t="shared" si="62"/>
        <v>0</v>
      </c>
      <c r="CA648" s="39" t="b">
        <f t="array" ref="CA648">ISNUMBER(SEARCH("Touch Screen",$AI648))</f>
        <v>0</v>
      </c>
      <c r="CB648" s="39" t="b">
        <f t="array" ref="CB648">ISNUMBER(SEARCH("Occupancy Sensor",$AI648))</f>
        <v>0</v>
      </c>
      <c r="CC648" s="39" t="b">
        <f t="array" ref="CC648">ISNUMBER(SEARCH("Full Network Connectivity",$AI648))</f>
        <v>0</v>
      </c>
      <c r="CD648" s="49">
        <f t="shared" si="63"/>
        <v>225.53933999999998</v>
      </c>
      <c r="CE648" s="50">
        <f t="shared" si="65"/>
        <v>2.1</v>
      </c>
      <c r="CF648" s="39">
        <f t="shared" si="64"/>
        <v>5</v>
      </c>
      <c r="CG648" s="49">
        <f>IF($BW648=1,($Q648*'2. Monitor Criteria'!$C$4)+('2. Monitor Criteria'!$D$4*'1. Data'!$CE648)+'2. Monitor Criteria'!$C$6,IF('1. Data'!$BW648=2,($Q648*'2. Monitor Criteria'!$C$4)+('2. Monitor Criteria'!$D$4*'1. Data'!$CE648)+'2. Monitor Criteria'!$D$6,IF('1. Data'!$BW648=5,($Q648*'2. Monitor Criteria'!$C$4)+('2. Monitor Criteria'!$D$4*'1. Data'!$CE648)+'2. Monitor Criteria'!$F$6,($Q648*'2. Monitor Criteria'!$C$4)+('2. Monitor Criteria'!$D$4*'1. Data'!$CE648)+'2. Monitor Criteria'!$E$6)))</f>
        <v>142.99268000000001</v>
      </c>
      <c r="CH648" s="51">
        <f>CD648-('2. Monitor Criteria'!$D$4*CE648)</f>
        <v>217.16033999999999</v>
      </c>
      <c r="CI648" s="49">
        <f>IF($BY648=0,CH648,IF($BY648=1,CH648-('2. Monitor Criteria'!$B$10*'1. Data'!CG648),CH648-('2. Monitor Criteria'!$C$10*'1. Data'!CG648)))</f>
        <v>217.16033999999999</v>
      </c>
      <c r="CJ648" s="51">
        <f>IF($CA648=TRUE,CI648-(CG648*'2. Monitor Criteria'!$E$10),CI648)</f>
        <v>217.16033999999999</v>
      </c>
      <c r="CK648" s="51">
        <f>IF($BZ648=TRUE,CJ648-('1. Data'!CG648*'2. Monitor Criteria'!$D$10),CJ648)</f>
        <v>217.16033999999999</v>
      </c>
      <c r="CL648" s="40"/>
    </row>
    <row r="649" spans="1:90" s="39" customFormat="1" ht="15.75" customHeight="1" x14ac:dyDescent="0.2">
      <c r="A649" s="39">
        <v>939</v>
      </c>
      <c r="B649" s="46" t="s">
        <v>1053</v>
      </c>
      <c r="C649" s="46" t="s">
        <v>1099</v>
      </c>
      <c r="D649" s="47">
        <v>42552</v>
      </c>
      <c r="E649" s="46" t="s">
        <v>74</v>
      </c>
      <c r="F649" s="46"/>
      <c r="G649" s="46" t="s">
        <v>1307</v>
      </c>
      <c r="H649" s="46" t="s">
        <v>75</v>
      </c>
      <c r="I649" s="46" t="s">
        <v>76</v>
      </c>
      <c r="J649" s="46"/>
      <c r="K649" s="46" t="s">
        <v>77</v>
      </c>
      <c r="L649" s="46"/>
      <c r="M649" s="48">
        <v>1000</v>
      </c>
      <c r="N649" s="48">
        <v>10.5</v>
      </c>
      <c r="O649" s="48">
        <v>18.7</v>
      </c>
      <c r="P649" s="48">
        <v>21.5</v>
      </c>
      <c r="Q649" s="48">
        <v>197.6</v>
      </c>
      <c r="R649" s="48">
        <v>1.78</v>
      </c>
      <c r="S649" s="48">
        <v>1080</v>
      </c>
      <c r="T649" s="48">
        <v>1920</v>
      </c>
      <c r="U649" s="48">
        <v>2.1</v>
      </c>
      <c r="V649" s="48">
        <v>10494</v>
      </c>
      <c r="W649" s="48">
        <v>60</v>
      </c>
      <c r="X649" s="48">
        <v>32.4</v>
      </c>
      <c r="Y649" s="46" t="s">
        <v>83</v>
      </c>
      <c r="Z649" s="46" t="s">
        <v>83</v>
      </c>
      <c r="AA649" s="46"/>
      <c r="AB649" s="46"/>
      <c r="AC649" s="46" t="s">
        <v>80</v>
      </c>
      <c r="AD649" s="46" t="s">
        <v>81</v>
      </c>
      <c r="AE649" s="46" t="s">
        <v>93</v>
      </c>
      <c r="AF649" s="46"/>
      <c r="AG649" s="46" t="s">
        <v>83</v>
      </c>
      <c r="AH649" s="46"/>
      <c r="AI649" s="46" t="s">
        <v>83</v>
      </c>
      <c r="AJ649" s="46" t="s">
        <v>83</v>
      </c>
      <c r="AK649" s="46" t="s">
        <v>94</v>
      </c>
      <c r="AL649" s="46"/>
      <c r="AM649" s="46" t="s">
        <v>83</v>
      </c>
      <c r="AN649" s="46" t="s">
        <v>83</v>
      </c>
      <c r="AO649" s="46" t="s">
        <v>83</v>
      </c>
      <c r="AP649" s="46" t="s">
        <v>91</v>
      </c>
      <c r="AQ649" s="46"/>
      <c r="AR649" s="46" t="s">
        <v>81</v>
      </c>
      <c r="AS649" s="46" t="s">
        <v>86</v>
      </c>
      <c r="AT649" s="46"/>
      <c r="AU649" s="46"/>
      <c r="AV649" s="46" t="s">
        <v>81</v>
      </c>
      <c r="AW649" s="46" t="s">
        <v>81</v>
      </c>
      <c r="AX649" s="48">
        <v>250</v>
      </c>
      <c r="AY649" s="48">
        <v>248.7</v>
      </c>
      <c r="AZ649" s="48">
        <v>219.9</v>
      </c>
      <c r="BA649" s="48">
        <v>200.8</v>
      </c>
      <c r="BB649" s="46"/>
      <c r="BC649" s="46"/>
      <c r="BD649" s="48">
        <v>13.54</v>
      </c>
      <c r="BE649" s="46"/>
      <c r="BF649" s="48">
        <v>0.12</v>
      </c>
      <c r="BG649" s="46"/>
      <c r="BH649" s="46"/>
      <c r="BI649" s="48">
        <v>0.06</v>
      </c>
      <c r="BJ649" s="48">
        <v>42.2</v>
      </c>
      <c r="BK649" s="48">
        <v>42.2</v>
      </c>
      <c r="BL649" s="48">
        <v>50.6</v>
      </c>
      <c r="BM649" s="46"/>
      <c r="BN649" s="46"/>
      <c r="BO649" s="48">
        <v>0.1</v>
      </c>
      <c r="BP649" s="48">
        <v>0.15</v>
      </c>
      <c r="BQ649" s="46"/>
      <c r="BR649" s="48">
        <v>13.54</v>
      </c>
      <c r="BS649" s="48">
        <v>42.37</v>
      </c>
      <c r="BT649" s="46"/>
      <c r="BU649" s="48">
        <v>0</v>
      </c>
      <c r="BV649" s="39">
        <v>939</v>
      </c>
      <c r="BW649" s="39">
        <f t="shared" si="60"/>
        <v>2</v>
      </c>
      <c r="BX649" s="39">
        <f>IF(COUNTIF($C$2:C649,C649)=1,1,0)</f>
        <v>1</v>
      </c>
      <c r="BY649" s="39">
        <f t="shared" si="61"/>
        <v>0</v>
      </c>
      <c r="BZ649" s="39" t="b">
        <f t="shared" si="62"/>
        <v>0</v>
      </c>
      <c r="CA649" s="39" t="b">
        <f t="array" ref="CA649">ISNUMBER(SEARCH("Touch Screen",$AI649))</f>
        <v>0</v>
      </c>
      <c r="CB649" s="39" t="b">
        <f t="array" ref="CB649">ISNUMBER(SEARCH("Occupancy Sensor",$AI649))</f>
        <v>0</v>
      </c>
      <c r="CC649" s="39" t="b">
        <f t="array" ref="CC649">ISNUMBER(SEARCH("Full Network Connectivity",$AI649))</f>
        <v>0</v>
      </c>
      <c r="CD649" s="49">
        <f t="shared" si="63"/>
        <v>42.196919999999992</v>
      </c>
      <c r="CE649" s="50">
        <f t="shared" si="65"/>
        <v>2.1</v>
      </c>
      <c r="CF649" s="39">
        <f t="shared" si="64"/>
        <v>2</v>
      </c>
      <c r="CG649" s="49">
        <f>IF($BW649=1,($Q649*'2. Monitor Criteria'!$C$4)+('2. Monitor Criteria'!$D$4*'1. Data'!$CE649)+'2. Monitor Criteria'!$C$6,IF('1. Data'!$BW649=2,($Q649*'2. Monitor Criteria'!$C$4)+('2. Monitor Criteria'!$D$4*'1. Data'!$CE649)+'2. Monitor Criteria'!$D$6,IF('1. Data'!$BW649=5,($Q649*'2. Monitor Criteria'!$C$4)+('2. Monitor Criteria'!$D$4*'1. Data'!$CE649)+'2. Monitor Criteria'!$F$6,($Q649*'2. Monitor Criteria'!$C$4)+('2. Monitor Criteria'!$D$4*'1. Data'!$CE649)+'2. Monitor Criteria'!$E$6)))</f>
        <v>42.693800000000003</v>
      </c>
      <c r="CH649" s="51">
        <f>CD649-('2. Monitor Criteria'!$D$4*CE649)</f>
        <v>33.817919999999987</v>
      </c>
      <c r="CI649" s="49">
        <f>IF($BY649=0,CH649,IF($BY649=1,CH649-('2. Monitor Criteria'!$B$10*'1. Data'!CG649),CH649-('2. Monitor Criteria'!$C$10*'1. Data'!CG649)))</f>
        <v>33.817919999999987</v>
      </c>
      <c r="CJ649" s="51">
        <f>IF($CA649=TRUE,CI649-(CG649*'2. Monitor Criteria'!$E$10),CI649)</f>
        <v>33.817919999999987</v>
      </c>
      <c r="CK649" s="51">
        <f>IF($BZ649=TRUE,CJ649-('1. Data'!CG649*'2. Monitor Criteria'!$D$10),CJ649)</f>
        <v>33.817919999999987</v>
      </c>
      <c r="CL649" s="40"/>
    </row>
    <row r="650" spans="1:90" s="39" customFormat="1" ht="15.75" customHeight="1" x14ac:dyDescent="0.2">
      <c r="A650" s="39">
        <v>940</v>
      </c>
      <c r="B650" s="46" t="s">
        <v>1053</v>
      </c>
      <c r="C650" s="46" t="s">
        <v>1099</v>
      </c>
      <c r="D650" s="47">
        <v>42552</v>
      </c>
      <c r="E650" s="46" t="s">
        <v>74</v>
      </c>
      <c r="F650" s="46"/>
      <c r="G650" s="46" t="s">
        <v>1307</v>
      </c>
      <c r="H650" s="46" t="s">
        <v>75</v>
      </c>
      <c r="I650" s="46" t="s">
        <v>76</v>
      </c>
      <c r="J650" s="46"/>
      <c r="K650" s="46" t="s">
        <v>77</v>
      </c>
      <c r="L650" s="46"/>
      <c r="M650" s="48">
        <v>1000</v>
      </c>
      <c r="N650" s="48">
        <v>10.5</v>
      </c>
      <c r="O650" s="48">
        <v>18.7</v>
      </c>
      <c r="P650" s="48">
        <v>21.5</v>
      </c>
      <c r="Q650" s="48">
        <v>197.6</v>
      </c>
      <c r="R650" s="48">
        <v>1.78</v>
      </c>
      <c r="S650" s="48">
        <v>1080</v>
      </c>
      <c r="T650" s="48">
        <v>1920</v>
      </c>
      <c r="U650" s="48">
        <v>2.1</v>
      </c>
      <c r="V650" s="48">
        <v>10494</v>
      </c>
      <c r="W650" s="48">
        <v>60</v>
      </c>
      <c r="X650" s="48">
        <v>32.4</v>
      </c>
      <c r="Y650" s="46" t="s">
        <v>83</v>
      </c>
      <c r="Z650" s="46" t="s">
        <v>83</v>
      </c>
      <c r="AA650" s="46"/>
      <c r="AB650" s="46"/>
      <c r="AC650" s="46" t="s">
        <v>80</v>
      </c>
      <c r="AD650" s="46" t="s">
        <v>81</v>
      </c>
      <c r="AE650" s="46" t="s">
        <v>1100</v>
      </c>
      <c r="AF650" s="46" t="s">
        <v>148</v>
      </c>
      <c r="AG650" s="46" t="s">
        <v>83</v>
      </c>
      <c r="AH650" s="46"/>
      <c r="AI650" s="46" t="s">
        <v>83</v>
      </c>
      <c r="AJ650" s="46" t="s">
        <v>83</v>
      </c>
      <c r="AK650" s="46" t="s">
        <v>84</v>
      </c>
      <c r="AL650" s="46" t="s">
        <v>148</v>
      </c>
      <c r="AM650" s="46" t="s">
        <v>83</v>
      </c>
      <c r="AN650" s="46" t="s">
        <v>83</v>
      </c>
      <c r="AO650" s="46" t="s">
        <v>83</v>
      </c>
      <c r="AP650" s="46" t="s">
        <v>91</v>
      </c>
      <c r="AQ650" s="46"/>
      <c r="AR650" s="46" t="s">
        <v>81</v>
      </c>
      <c r="AS650" s="46" t="s">
        <v>86</v>
      </c>
      <c r="AT650" s="46"/>
      <c r="AU650" s="46"/>
      <c r="AV650" s="46" t="s">
        <v>81</v>
      </c>
      <c r="AW650" s="46" t="s">
        <v>81</v>
      </c>
      <c r="AX650" s="48">
        <v>250</v>
      </c>
      <c r="AY650" s="48">
        <v>228.8</v>
      </c>
      <c r="AZ650" s="48">
        <v>199.4</v>
      </c>
      <c r="BA650" s="48">
        <v>201.7</v>
      </c>
      <c r="BB650" s="46"/>
      <c r="BC650" s="46"/>
      <c r="BD650" s="48">
        <v>14.15</v>
      </c>
      <c r="BE650" s="46"/>
      <c r="BF650" s="48">
        <v>0.12</v>
      </c>
      <c r="BG650" s="46"/>
      <c r="BH650" s="46"/>
      <c r="BI650" s="48">
        <v>7.0000000000000007E-2</v>
      </c>
      <c r="BJ650" s="48">
        <v>44.07</v>
      </c>
      <c r="BK650" s="48">
        <v>44.07</v>
      </c>
      <c r="BL650" s="48">
        <v>50.6</v>
      </c>
      <c r="BM650" s="46"/>
      <c r="BN650" s="46"/>
      <c r="BO650" s="48">
        <v>0.11</v>
      </c>
      <c r="BP650" s="48">
        <v>0.16</v>
      </c>
      <c r="BQ650" s="46"/>
      <c r="BR650" s="48">
        <v>14.15</v>
      </c>
      <c r="BS650" s="48">
        <v>44.29</v>
      </c>
      <c r="BT650" s="46"/>
      <c r="BU650" s="48">
        <v>0</v>
      </c>
      <c r="BV650" s="39">
        <v>940</v>
      </c>
      <c r="BW650" s="39">
        <f t="shared" si="60"/>
        <v>2</v>
      </c>
      <c r="BX650" s="39">
        <f>IF(COUNTIF($C$2:C650,C650)=1,1,0)</f>
        <v>0</v>
      </c>
      <c r="BY650" s="39">
        <f t="shared" si="61"/>
        <v>0</v>
      </c>
      <c r="BZ650" s="39" t="b">
        <f t="shared" si="62"/>
        <v>0</v>
      </c>
      <c r="CA650" s="39" t="b">
        <f t="array" ref="CA650">ISNUMBER(SEARCH("Touch Screen",$AI650))</f>
        <v>0</v>
      </c>
      <c r="CB650" s="39" t="b">
        <f t="array" ref="CB650">ISNUMBER(SEARCH("Occupancy Sensor",$AI650))</f>
        <v>0</v>
      </c>
      <c r="CC650" s="39" t="b">
        <f t="array" ref="CC650">ISNUMBER(SEARCH("Full Network Connectivity",$AI650))</f>
        <v>0</v>
      </c>
      <c r="CD650" s="49">
        <f t="shared" si="63"/>
        <v>44.06718</v>
      </c>
      <c r="CE650" s="50">
        <f t="shared" si="65"/>
        <v>2.1</v>
      </c>
      <c r="CF650" s="39">
        <f t="shared" si="64"/>
        <v>2</v>
      </c>
      <c r="CG650" s="49">
        <f>IF($BW650=1,($Q650*'2. Monitor Criteria'!$C$4)+('2. Monitor Criteria'!$D$4*'1. Data'!$CE650)+'2. Monitor Criteria'!$C$6,IF('1. Data'!$BW650=2,($Q650*'2. Monitor Criteria'!$C$4)+('2. Monitor Criteria'!$D$4*'1. Data'!$CE650)+'2. Monitor Criteria'!$D$6,IF('1. Data'!$BW650=5,($Q650*'2. Monitor Criteria'!$C$4)+('2. Monitor Criteria'!$D$4*'1. Data'!$CE650)+'2. Monitor Criteria'!$F$6,($Q650*'2. Monitor Criteria'!$C$4)+('2. Monitor Criteria'!$D$4*'1. Data'!$CE650)+'2. Monitor Criteria'!$E$6)))</f>
        <v>42.693800000000003</v>
      </c>
      <c r="CH650" s="51">
        <f>CD650-('2. Monitor Criteria'!$D$4*CE650)</f>
        <v>35.688180000000003</v>
      </c>
      <c r="CI650" s="49">
        <f>IF($BY650=0,CH650,IF($BY650=1,CH650-('2. Monitor Criteria'!$B$10*'1. Data'!CG650),CH650-('2. Monitor Criteria'!$C$10*'1. Data'!CG650)))</f>
        <v>35.688180000000003</v>
      </c>
      <c r="CJ650" s="51">
        <f>IF($CA650=TRUE,CI650-(CG650*'2. Monitor Criteria'!$E$10),CI650)</f>
        <v>35.688180000000003</v>
      </c>
      <c r="CK650" s="51">
        <f>IF($BZ650=TRUE,CJ650-('1. Data'!CG650*'2. Monitor Criteria'!$D$10),CJ650)</f>
        <v>35.688180000000003</v>
      </c>
      <c r="CL650" s="40"/>
    </row>
    <row r="651" spans="1:90" s="39" customFormat="1" ht="15.75" customHeight="1" x14ac:dyDescent="0.2">
      <c r="A651" s="39">
        <v>941</v>
      </c>
      <c r="B651" s="46" t="s">
        <v>1053</v>
      </c>
      <c r="C651" s="46" t="s">
        <v>1101</v>
      </c>
      <c r="D651" s="47">
        <v>42552</v>
      </c>
      <c r="E651" s="46" t="s">
        <v>74</v>
      </c>
      <c r="F651" s="46"/>
      <c r="G651" s="46" t="s">
        <v>1307</v>
      </c>
      <c r="H651" s="46" t="s">
        <v>75</v>
      </c>
      <c r="I651" s="46" t="s">
        <v>76</v>
      </c>
      <c r="J651" s="46"/>
      <c r="K651" s="46" t="s">
        <v>77</v>
      </c>
      <c r="L651" s="46"/>
      <c r="M651" s="48">
        <v>1000</v>
      </c>
      <c r="N651" s="48">
        <v>11.3</v>
      </c>
      <c r="O651" s="48">
        <v>20.100000000000001</v>
      </c>
      <c r="P651" s="48">
        <v>23</v>
      </c>
      <c r="Q651" s="48">
        <v>226.05</v>
      </c>
      <c r="R651" s="48">
        <v>1.78</v>
      </c>
      <c r="S651" s="48">
        <v>1080</v>
      </c>
      <c r="T651" s="48">
        <v>1920</v>
      </c>
      <c r="U651" s="48">
        <v>2.1</v>
      </c>
      <c r="V651" s="48">
        <v>9173</v>
      </c>
      <c r="W651" s="48">
        <v>60</v>
      </c>
      <c r="X651" s="48">
        <v>32.9</v>
      </c>
      <c r="Y651" s="46" t="s">
        <v>83</v>
      </c>
      <c r="Z651" s="46" t="s">
        <v>83</v>
      </c>
      <c r="AA651" s="46"/>
      <c r="AB651" s="46"/>
      <c r="AC651" s="46" t="s">
        <v>80</v>
      </c>
      <c r="AD651" s="46" t="s">
        <v>81</v>
      </c>
      <c r="AE651" s="46" t="s">
        <v>93</v>
      </c>
      <c r="AF651" s="46"/>
      <c r="AG651" s="46" t="s">
        <v>83</v>
      </c>
      <c r="AH651" s="46"/>
      <c r="AI651" s="46" t="s">
        <v>83</v>
      </c>
      <c r="AJ651" s="46" t="s">
        <v>83</v>
      </c>
      <c r="AK651" s="46" t="s">
        <v>94</v>
      </c>
      <c r="AL651" s="46"/>
      <c r="AM651" s="46" t="s">
        <v>83</v>
      </c>
      <c r="AN651" s="46" t="s">
        <v>83</v>
      </c>
      <c r="AO651" s="46" t="s">
        <v>83</v>
      </c>
      <c r="AP651" s="46" t="s">
        <v>91</v>
      </c>
      <c r="AQ651" s="46"/>
      <c r="AR651" s="46" t="s">
        <v>81</v>
      </c>
      <c r="AS651" s="46" t="s">
        <v>86</v>
      </c>
      <c r="AT651" s="46"/>
      <c r="AU651" s="46"/>
      <c r="AV651" s="46" t="s">
        <v>81</v>
      </c>
      <c r="AW651" s="46" t="s">
        <v>81</v>
      </c>
      <c r="AX651" s="48">
        <v>250</v>
      </c>
      <c r="AY651" s="48">
        <v>231.8</v>
      </c>
      <c r="AZ651" s="48">
        <v>203.9</v>
      </c>
      <c r="BA651" s="48">
        <v>201.5</v>
      </c>
      <c r="BB651" s="46"/>
      <c r="BC651" s="46"/>
      <c r="BD651" s="48">
        <v>13.7</v>
      </c>
      <c r="BE651" s="46"/>
      <c r="BF651" s="48">
        <v>0.12</v>
      </c>
      <c r="BG651" s="46"/>
      <c r="BH651" s="46"/>
      <c r="BI651" s="48">
        <v>0.08</v>
      </c>
      <c r="BJ651" s="48">
        <v>42.69</v>
      </c>
      <c r="BK651" s="48">
        <v>42.69</v>
      </c>
      <c r="BL651" s="48">
        <v>50.8</v>
      </c>
      <c r="BM651" s="46"/>
      <c r="BN651" s="46"/>
      <c r="BO651" s="48">
        <v>0.12</v>
      </c>
      <c r="BP651" s="48">
        <v>0.15</v>
      </c>
      <c r="BQ651" s="46"/>
      <c r="BR651" s="48">
        <v>13.69</v>
      </c>
      <c r="BS651" s="48">
        <v>42.83</v>
      </c>
      <c r="BT651" s="46"/>
      <c r="BU651" s="48">
        <v>0</v>
      </c>
      <c r="BV651" s="39">
        <v>941</v>
      </c>
      <c r="BW651" s="39">
        <f t="shared" si="60"/>
        <v>3</v>
      </c>
      <c r="BX651" s="39">
        <f>IF(COUNTIF($C$2:C651,C651)=1,1,0)</f>
        <v>1</v>
      </c>
      <c r="BY651" s="39">
        <f t="shared" si="61"/>
        <v>0</v>
      </c>
      <c r="BZ651" s="39" t="b">
        <f t="shared" si="62"/>
        <v>0</v>
      </c>
      <c r="CA651" s="39" t="b">
        <f t="array" ref="CA651">ISNUMBER(SEARCH("Touch Screen",$AI651))</f>
        <v>0</v>
      </c>
      <c r="CB651" s="39" t="b">
        <f t="array" ref="CB651">ISNUMBER(SEARCH("Occupancy Sensor",$AI651))</f>
        <v>0</v>
      </c>
      <c r="CC651" s="39" t="b">
        <f t="array" ref="CC651">ISNUMBER(SEARCH("Full Network Connectivity",$AI651))</f>
        <v>0</v>
      </c>
      <c r="CD651" s="49">
        <f t="shared" si="63"/>
        <v>42.687479999999994</v>
      </c>
      <c r="CE651" s="50">
        <f t="shared" si="65"/>
        <v>2.1</v>
      </c>
      <c r="CF651" s="39">
        <f t="shared" si="64"/>
        <v>3</v>
      </c>
      <c r="CG651" s="49">
        <f>IF($BW651=1,($Q651*'2. Monitor Criteria'!$C$4)+('2. Monitor Criteria'!$D$4*'1. Data'!$CE651)+'2. Monitor Criteria'!$C$6,IF('1. Data'!$BW651=2,($Q651*'2. Monitor Criteria'!$C$4)+('2. Monitor Criteria'!$D$4*'1. Data'!$CE651)+'2. Monitor Criteria'!$D$6,IF('1. Data'!$BW651=5,($Q651*'2. Monitor Criteria'!$C$4)+('2. Monitor Criteria'!$D$4*'1. Data'!$CE651)+'2. Monitor Criteria'!$F$6,($Q651*'2. Monitor Criteria'!$C$4)+('2. Monitor Criteria'!$D$4*'1. Data'!$CE651)+'2. Monitor Criteria'!$E$6)))</f>
        <v>44.663150000000002</v>
      </c>
      <c r="CH651" s="51">
        <f>CD651-('2. Monitor Criteria'!$D$4*CE651)</f>
        <v>34.308479999999989</v>
      </c>
      <c r="CI651" s="49">
        <f>IF($BY651=0,CH651,IF($BY651=1,CH651-('2. Monitor Criteria'!$B$10*'1. Data'!CG651),CH651-('2. Monitor Criteria'!$C$10*'1. Data'!CG651)))</f>
        <v>34.308479999999989</v>
      </c>
      <c r="CJ651" s="51">
        <f>IF($CA651=TRUE,CI651-(CG651*'2. Monitor Criteria'!$E$10),CI651)</f>
        <v>34.308479999999989</v>
      </c>
      <c r="CK651" s="51">
        <f>IF($BZ651=TRUE,CJ651-('1. Data'!CG651*'2. Monitor Criteria'!$D$10),CJ651)</f>
        <v>34.308479999999989</v>
      </c>
      <c r="CL651" s="40"/>
    </row>
    <row r="652" spans="1:90" s="39" customFormat="1" ht="15.75" customHeight="1" x14ac:dyDescent="0.2">
      <c r="A652" s="39">
        <v>942</v>
      </c>
      <c r="B652" s="46" t="s">
        <v>1053</v>
      </c>
      <c r="C652" s="46" t="s">
        <v>1101</v>
      </c>
      <c r="D652" s="47">
        <v>42552</v>
      </c>
      <c r="E652" s="46" t="s">
        <v>74</v>
      </c>
      <c r="F652" s="46"/>
      <c r="G652" s="46" t="s">
        <v>1307</v>
      </c>
      <c r="H652" s="46" t="s">
        <v>75</v>
      </c>
      <c r="I652" s="46" t="s">
        <v>76</v>
      </c>
      <c r="J652" s="46"/>
      <c r="K652" s="46" t="s">
        <v>77</v>
      </c>
      <c r="L652" s="46"/>
      <c r="M652" s="48">
        <v>1000</v>
      </c>
      <c r="N652" s="48">
        <v>11.3</v>
      </c>
      <c r="O652" s="48">
        <v>20.100000000000001</v>
      </c>
      <c r="P652" s="48">
        <v>23</v>
      </c>
      <c r="Q652" s="48">
        <v>226.05</v>
      </c>
      <c r="R652" s="48">
        <v>1.78</v>
      </c>
      <c r="S652" s="48">
        <v>1080</v>
      </c>
      <c r="T652" s="48">
        <v>1920</v>
      </c>
      <c r="U652" s="48">
        <v>2.1</v>
      </c>
      <c r="V652" s="48">
        <v>9173</v>
      </c>
      <c r="W652" s="48">
        <v>60</v>
      </c>
      <c r="X652" s="48">
        <v>32.9</v>
      </c>
      <c r="Y652" s="46" t="s">
        <v>83</v>
      </c>
      <c r="Z652" s="46" t="s">
        <v>83</v>
      </c>
      <c r="AA652" s="46"/>
      <c r="AB652" s="46"/>
      <c r="AC652" s="46" t="s">
        <v>80</v>
      </c>
      <c r="AD652" s="46" t="s">
        <v>81</v>
      </c>
      <c r="AE652" s="46" t="s">
        <v>1100</v>
      </c>
      <c r="AF652" s="46" t="s">
        <v>148</v>
      </c>
      <c r="AG652" s="46" t="s">
        <v>83</v>
      </c>
      <c r="AH652" s="46"/>
      <c r="AI652" s="46" t="s">
        <v>83</v>
      </c>
      <c r="AJ652" s="46" t="s">
        <v>83</v>
      </c>
      <c r="AK652" s="46" t="s">
        <v>84</v>
      </c>
      <c r="AL652" s="46" t="s">
        <v>148</v>
      </c>
      <c r="AM652" s="46" t="s">
        <v>83</v>
      </c>
      <c r="AN652" s="46" t="s">
        <v>83</v>
      </c>
      <c r="AO652" s="46" t="s">
        <v>83</v>
      </c>
      <c r="AP652" s="46" t="s">
        <v>91</v>
      </c>
      <c r="AQ652" s="46"/>
      <c r="AR652" s="46" t="s">
        <v>81</v>
      </c>
      <c r="AS652" s="46" t="s">
        <v>86</v>
      </c>
      <c r="AT652" s="46"/>
      <c r="AU652" s="46"/>
      <c r="AV652" s="46" t="s">
        <v>81</v>
      </c>
      <c r="AW652" s="46" t="s">
        <v>81</v>
      </c>
      <c r="AX652" s="48">
        <v>250</v>
      </c>
      <c r="AY652" s="48">
        <v>261.39999999999998</v>
      </c>
      <c r="AZ652" s="48">
        <v>252.4</v>
      </c>
      <c r="BA652" s="48">
        <v>201.8</v>
      </c>
      <c r="BB652" s="46"/>
      <c r="BC652" s="46"/>
      <c r="BD652" s="48">
        <v>13.84</v>
      </c>
      <c r="BE652" s="46"/>
      <c r="BF652" s="48">
        <v>0.13</v>
      </c>
      <c r="BG652" s="46"/>
      <c r="BH652" s="46"/>
      <c r="BI652" s="48">
        <v>7.0000000000000007E-2</v>
      </c>
      <c r="BJ652" s="48">
        <v>43.17</v>
      </c>
      <c r="BK652" s="48">
        <v>43.17</v>
      </c>
      <c r="BL652" s="48">
        <v>50.8</v>
      </c>
      <c r="BM652" s="46"/>
      <c r="BN652" s="46"/>
      <c r="BO652" s="48">
        <v>0.1</v>
      </c>
      <c r="BP652" s="48">
        <v>0.16</v>
      </c>
      <c r="BQ652" s="46"/>
      <c r="BR652" s="48">
        <v>13.83</v>
      </c>
      <c r="BS652" s="48">
        <v>43.31</v>
      </c>
      <c r="BT652" s="46"/>
      <c r="BU652" s="48">
        <v>0</v>
      </c>
      <c r="BV652" s="39">
        <v>942</v>
      </c>
      <c r="BW652" s="39">
        <f t="shared" si="60"/>
        <v>3</v>
      </c>
      <c r="BX652" s="39">
        <f>IF(COUNTIF($C$2:C652,C652)=1,1,0)</f>
        <v>0</v>
      </c>
      <c r="BY652" s="39">
        <f t="shared" si="61"/>
        <v>0</v>
      </c>
      <c r="BZ652" s="39" t="b">
        <f t="shared" si="62"/>
        <v>0</v>
      </c>
      <c r="CA652" s="39" t="b">
        <f t="array" ref="CA652">ISNUMBER(SEARCH("Touch Screen",$AI652))</f>
        <v>0</v>
      </c>
      <c r="CB652" s="39" t="b">
        <f t="array" ref="CB652">ISNUMBER(SEARCH("Occupancy Sensor",$AI652))</f>
        <v>0</v>
      </c>
      <c r="CC652" s="39" t="b">
        <f t="array" ref="CC652">ISNUMBER(SEARCH("Full Network Connectivity",$AI652))</f>
        <v>0</v>
      </c>
      <c r="CD652" s="49">
        <f t="shared" si="63"/>
        <v>43.173659999999998</v>
      </c>
      <c r="CE652" s="50">
        <f t="shared" si="65"/>
        <v>2.1</v>
      </c>
      <c r="CF652" s="39">
        <f t="shared" si="64"/>
        <v>3</v>
      </c>
      <c r="CG652" s="49">
        <f>IF($BW652=1,($Q652*'2. Monitor Criteria'!$C$4)+('2. Monitor Criteria'!$D$4*'1. Data'!$CE652)+'2. Monitor Criteria'!$C$6,IF('1. Data'!$BW652=2,($Q652*'2. Monitor Criteria'!$C$4)+('2. Monitor Criteria'!$D$4*'1. Data'!$CE652)+'2. Monitor Criteria'!$D$6,IF('1. Data'!$BW652=5,($Q652*'2. Monitor Criteria'!$C$4)+('2. Monitor Criteria'!$D$4*'1. Data'!$CE652)+'2. Monitor Criteria'!$F$6,($Q652*'2. Monitor Criteria'!$C$4)+('2. Monitor Criteria'!$D$4*'1. Data'!$CE652)+'2. Monitor Criteria'!$E$6)))</f>
        <v>44.663150000000002</v>
      </c>
      <c r="CH652" s="51">
        <f>CD652-('2. Monitor Criteria'!$D$4*CE652)</f>
        <v>34.794659999999993</v>
      </c>
      <c r="CI652" s="49">
        <f>IF($BY652=0,CH652,IF($BY652=1,CH652-('2. Monitor Criteria'!$B$10*'1. Data'!CG652),CH652-('2. Monitor Criteria'!$C$10*'1. Data'!CG652)))</f>
        <v>34.794659999999993</v>
      </c>
      <c r="CJ652" s="51">
        <f>IF($CA652=TRUE,CI652-(CG652*'2. Monitor Criteria'!$E$10),CI652)</f>
        <v>34.794659999999993</v>
      </c>
      <c r="CK652" s="51">
        <f>IF($BZ652=TRUE,CJ652-('1. Data'!CG652*'2. Monitor Criteria'!$D$10),CJ652)</f>
        <v>34.794659999999993</v>
      </c>
      <c r="CL652" s="40"/>
    </row>
    <row r="653" spans="1:90" s="39" customFormat="1" ht="15.75" customHeight="1" x14ac:dyDescent="0.2">
      <c r="A653" s="39">
        <v>943</v>
      </c>
      <c r="B653" s="46" t="s">
        <v>1053</v>
      </c>
      <c r="C653" s="46" t="s">
        <v>1102</v>
      </c>
      <c r="D653" s="47">
        <v>42461</v>
      </c>
      <c r="E653" s="46" t="s">
        <v>74</v>
      </c>
      <c r="F653" s="46"/>
      <c r="G653" s="46" t="s">
        <v>1307</v>
      </c>
      <c r="H653" s="46" t="s">
        <v>75</v>
      </c>
      <c r="I653" s="46" t="s">
        <v>76</v>
      </c>
      <c r="J653" s="46"/>
      <c r="K653" s="46" t="s">
        <v>77</v>
      </c>
      <c r="L653" s="46"/>
      <c r="M653" s="48">
        <v>1000</v>
      </c>
      <c r="N653" s="48">
        <v>13.2</v>
      </c>
      <c r="O653" s="48">
        <v>23.5</v>
      </c>
      <c r="P653" s="48">
        <v>27</v>
      </c>
      <c r="Q653" s="48">
        <v>311.67</v>
      </c>
      <c r="R653" s="48">
        <v>1.78</v>
      </c>
      <c r="S653" s="48">
        <v>1080</v>
      </c>
      <c r="T653" s="48">
        <v>1920</v>
      </c>
      <c r="U653" s="48">
        <v>2.1</v>
      </c>
      <c r="V653" s="48">
        <v>6653</v>
      </c>
      <c r="W653" s="48">
        <v>60</v>
      </c>
      <c r="X653" s="48">
        <v>0.7</v>
      </c>
      <c r="Y653" s="46" t="s">
        <v>1103</v>
      </c>
      <c r="Z653" s="46" t="s">
        <v>83</v>
      </c>
      <c r="AA653" s="46"/>
      <c r="AB653" s="46"/>
      <c r="AC653" s="46" t="s">
        <v>80</v>
      </c>
      <c r="AD653" s="46" t="s">
        <v>81</v>
      </c>
      <c r="AE653" s="46" t="s">
        <v>93</v>
      </c>
      <c r="AF653" s="46"/>
      <c r="AG653" s="46" t="s">
        <v>83</v>
      </c>
      <c r="AH653" s="46"/>
      <c r="AI653" s="46" t="s">
        <v>83</v>
      </c>
      <c r="AJ653" s="46" t="s">
        <v>83</v>
      </c>
      <c r="AK653" s="46" t="s">
        <v>94</v>
      </c>
      <c r="AL653" s="46"/>
      <c r="AM653" s="46" t="s">
        <v>83</v>
      </c>
      <c r="AN653" s="46" t="s">
        <v>83</v>
      </c>
      <c r="AO653" s="46" t="s">
        <v>83</v>
      </c>
      <c r="AP653" s="46" t="s">
        <v>91</v>
      </c>
      <c r="AQ653" s="46"/>
      <c r="AR653" s="46" t="s">
        <v>81</v>
      </c>
      <c r="AS653" s="46" t="s">
        <v>86</v>
      </c>
      <c r="AT653" s="46"/>
      <c r="AU653" s="46"/>
      <c r="AV653" s="46" t="s">
        <v>80</v>
      </c>
      <c r="AW653" s="46" t="s">
        <v>81</v>
      </c>
      <c r="AX653" s="48">
        <v>250</v>
      </c>
      <c r="AY653" s="48">
        <v>227.2</v>
      </c>
      <c r="AZ653" s="48">
        <v>224.9</v>
      </c>
      <c r="BA653" s="48">
        <v>201.8</v>
      </c>
      <c r="BB653" s="46"/>
      <c r="BC653" s="46"/>
      <c r="BD653" s="48">
        <v>18.489999999999998</v>
      </c>
      <c r="BE653" s="46"/>
      <c r="BF653" s="48">
        <v>0.13</v>
      </c>
      <c r="BG653" s="46"/>
      <c r="BH653" s="46"/>
      <c r="BI653" s="48">
        <v>0.04</v>
      </c>
      <c r="BJ653" s="48">
        <v>57.43</v>
      </c>
      <c r="BK653" s="48">
        <v>57.43</v>
      </c>
      <c r="BL653" s="48">
        <v>64</v>
      </c>
      <c r="BM653" s="46"/>
      <c r="BN653" s="46"/>
      <c r="BO653" s="48">
        <v>0.04</v>
      </c>
      <c r="BP653" s="48">
        <v>0.13</v>
      </c>
      <c r="BQ653" s="46"/>
      <c r="BR653" s="48">
        <v>18.440000000000001</v>
      </c>
      <c r="BS653" s="48">
        <v>57.28</v>
      </c>
      <c r="BT653" s="46"/>
      <c r="BU653" s="48">
        <v>0</v>
      </c>
      <c r="BV653" s="39">
        <v>943</v>
      </c>
      <c r="BW653" s="39">
        <f t="shared" si="60"/>
        <v>4</v>
      </c>
      <c r="BX653" s="39">
        <f>IF(COUNTIF($C$2:C653,C653)=1,1,0)</f>
        <v>1</v>
      </c>
      <c r="BY653" s="39">
        <f t="shared" si="61"/>
        <v>0</v>
      </c>
      <c r="BZ653" s="39" t="b">
        <f t="shared" si="62"/>
        <v>0</v>
      </c>
      <c r="CA653" s="39" t="b">
        <f t="array" ref="CA653">ISNUMBER(SEARCH("Touch Screen",$AI653))</f>
        <v>0</v>
      </c>
      <c r="CB653" s="39" t="b">
        <f t="array" ref="CB653">ISNUMBER(SEARCH("Occupancy Sensor",$AI653))</f>
        <v>0</v>
      </c>
      <c r="CC653" s="39" t="b">
        <f t="array" ref="CC653">ISNUMBER(SEARCH("Full Network Connectivity",$AI653))</f>
        <v>0</v>
      </c>
      <c r="CD653" s="49">
        <f t="shared" si="63"/>
        <v>57.430559999999993</v>
      </c>
      <c r="CE653" s="50">
        <f t="shared" si="65"/>
        <v>2.1</v>
      </c>
      <c r="CF653" s="39">
        <f t="shared" si="64"/>
        <v>4</v>
      </c>
      <c r="CG653" s="49">
        <f>IF($BW653=1,($Q653*'2. Monitor Criteria'!$C$4)+('2. Monitor Criteria'!$D$4*'1. Data'!$CE653)+'2. Monitor Criteria'!$C$6,IF('1. Data'!$BW653=2,($Q653*'2. Monitor Criteria'!$C$4)+('2. Monitor Criteria'!$D$4*'1. Data'!$CE653)+'2. Monitor Criteria'!$D$6,IF('1. Data'!$BW653=5,($Q653*'2. Monitor Criteria'!$C$4)+('2. Monitor Criteria'!$D$4*'1. Data'!$CE653)+'2. Monitor Criteria'!$F$6,($Q653*'2. Monitor Criteria'!$C$4)+('2. Monitor Criteria'!$D$4*'1. Data'!$CE653)+'2. Monitor Criteria'!$E$6)))</f>
        <v>55.194410000000005</v>
      </c>
      <c r="CH653" s="51">
        <f>CD653-('2. Monitor Criteria'!$D$4*CE653)</f>
        <v>49.051559999999995</v>
      </c>
      <c r="CI653" s="49">
        <f>IF($BY653=0,CH653,IF($BY653=1,CH653-('2. Monitor Criteria'!$B$10*'1. Data'!CG653),CH653-('2. Monitor Criteria'!$C$10*'1. Data'!CG653)))</f>
        <v>49.051559999999995</v>
      </c>
      <c r="CJ653" s="51">
        <f>IF($CA653=TRUE,CI653-(CG653*'2. Monitor Criteria'!$E$10),CI653)</f>
        <v>49.051559999999995</v>
      </c>
      <c r="CK653" s="51">
        <f>IF($BZ653=TRUE,CJ653-('1. Data'!CG653*'2. Monitor Criteria'!$D$10),CJ653)</f>
        <v>49.051559999999995</v>
      </c>
      <c r="CL653" s="40"/>
    </row>
    <row r="654" spans="1:90" s="39" customFormat="1" ht="15.75" customHeight="1" x14ac:dyDescent="0.2">
      <c r="A654" s="39">
        <v>944</v>
      </c>
      <c r="B654" s="46" t="s">
        <v>1053</v>
      </c>
      <c r="C654" s="46" t="s">
        <v>1102</v>
      </c>
      <c r="D654" s="47">
        <v>42461</v>
      </c>
      <c r="E654" s="46" t="s">
        <v>74</v>
      </c>
      <c r="F654" s="46"/>
      <c r="G654" s="46" t="s">
        <v>1307</v>
      </c>
      <c r="H654" s="46" t="s">
        <v>75</v>
      </c>
      <c r="I654" s="46" t="s">
        <v>76</v>
      </c>
      <c r="J654" s="46"/>
      <c r="K654" s="46" t="s">
        <v>77</v>
      </c>
      <c r="L654" s="46"/>
      <c r="M654" s="48">
        <v>1000</v>
      </c>
      <c r="N654" s="48">
        <v>13.2</v>
      </c>
      <c r="O654" s="48">
        <v>23.5</v>
      </c>
      <c r="P654" s="48">
        <v>27</v>
      </c>
      <c r="Q654" s="48">
        <v>311.67</v>
      </c>
      <c r="R654" s="48">
        <v>1.78</v>
      </c>
      <c r="S654" s="48">
        <v>1080</v>
      </c>
      <c r="T654" s="48">
        <v>1920</v>
      </c>
      <c r="U654" s="48">
        <v>2.1</v>
      </c>
      <c r="V654" s="48">
        <v>6653</v>
      </c>
      <c r="W654" s="48">
        <v>60</v>
      </c>
      <c r="X654" s="48">
        <v>0.7</v>
      </c>
      <c r="Y654" s="46" t="s">
        <v>1103</v>
      </c>
      <c r="Z654" s="46" t="s">
        <v>83</v>
      </c>
      <c r="AA654" s="46"/>
      <c r="AB654" s="46"/>
      <c r="AC654" s="46" t="s">
        <v>80</v>
      </c>
      <c r="AD654" s="46" t="s">
        <v>81</v>
      </c>
      <c r="AE654" s="46" t="s">
        <v>1095</v>
      </c>
      <c r="AF654" s="46"/>
      <c r="AG654" s="46" t="s">
        <v>83</v>
      </c>
      <c r="AH654" s="46"/>
      <c r="AI654" s="46" t="s">
        <v>83</v>
      </c>
      <c r="AJ654" s="46" t="s">
        <v>83</v>
      </c>
      <c r="AK654" s="46" t="s">
        <v>331</v>
      </c>
      <c r="AL654" s="46"/>
      <c r="AM654" s="46" t="s">
        <v>83</v>
      </c>
      <c r="AN654" s="46" t="s">
        <v>83</v>
      </c>
      <c r="AO654" s="46" t="s">
        <v>83</v>
      </c>
      <c r="AP654" s="46" t="s">
        <v>91</v>
      </c>
      <c r="AQ654" s="46"/>
      <c r="AR654" s="46" t="s">
        <v>81</v>
      </c>
      <c r="AS654" s="46" t="s">
        <v>86</v>
      </c>
      <c r="AT654" s="46"/>
      <c r="AU654" s="46"/>
      <c r="AV654" s="46" t="s">
        <v>80</v>
      </c>
      <c r="AW654" s="46" t="s">
        <v>81</v>
      </c>
      <c r="AX654" s="48">
        <v>250</v>
      </c>
      <c r="AY654" s="48">
        <v>224.4</v>
      </c>
      <c r="AZ654" s="48">
        <v>222.3</v>
      </c>
      <c r="BA654" s="48">
        <v>201.4</v>
      </c>
      <c r="BB654" s="46"/>
      <c r="BC654" s="46"/>
      <c r="BD654" s="48">
        <v>18.86</v>
      </c>
      <c r="BE654" s="46"/>
      <c r="BF654" s="48">
        <v>0.15</v>
      </c>
      <c r="BG654" s="46"/>
      <c r="BH654" s="46"/>
      <c r="BI654" s="48">
        <v>0.01</v>
      </c>
      <c r="BJ654" s="48">
        <v>58.68</v>
      </c>
      <c r="BK654" s="48">
        <v>58.68</v>
      </c>
      <c r="BL654" s="48">
        <v>64</v>
      </c>
      <c r="BM654" s="46"/>
      <c r="BN654" s="46"/>
      <c r="BO654" s="48">
        <v>0.01</v>
      </c>
      <c r="BP654" s="48">
        <v>0.15</v>
      </c>
      <c r="BQ654" s="46"/>
      <c r="BR654" s="48">
        <v>18.829999999999998</v>
      </c>
      <c r="BS654" s="48">
        <v>58.59</v>
      </c>
      <c r="BT654" s="46"/>
      <c r="BU654" s="48">
        <v>0</v>
      </c>
      <c r="BV654" s="39">
        <v>944</v>
      </c>
      <c r="BW654" s="39">
        <f t="shared" si="60"/>
        <v>4</v>
      </c>
      <c r="BX654" s="39">
        <f>IF(COUNTIF($C$2:C654,C654)=1,1,0)</f>
        <v>0</v>
      </c>
      <c r="BY654" s="39">
        <f t="shared" si="61"/>
        <v>0</v>
      </c>
      <c r="BZ654" s="39" t="b">
        <f t="shared" si="62"/>
        <v>0</v>
      </c>
      <c r="CA654" s="39" t="b">
        <f t="array" ref="CA654">ISNUMBER(SEARCH("Touch Screen",$AI654))</f>
        <v>0</v>
      </c>
      <c r="CB654" s="39" t="b">
        <f t="array" ref="CB654">ISNUMBER(SEARCH("Occupancy Sensor",$AI654))</f>
        <v>0</v>
      </c>
      <c r="CC654" s="39" t="b">
        <f t="array" ref="CC654">ISNUMBER(SEARCH("Full Network Connectivity",$AI654))</f>
        <v>0</v>
      </c>
      <c r="CD654" s="49">
        <f t="shared" si="63"/>
        <v>58.678859999999993</v>
      </c>
      <c r="CE654" s="50">
        <f t="shared" si="65"/>
        <v>2.1</v>
      </c>
      <c r="CF654" s="39">
        <f t="shared" si="64"/>
        <v>4</v>
      </c>
      <c r="CG654" s="49">
        <f>IF($BW654=1,($Q654*'2. Monitor Criteria'!$C$4)+('2. Monitor Criteria'!$D$4*'1. Data'!$CE654)+'2. Monitor Criteria'!$C$6,IF('1. Data'!$BW654=2,($Q654*'2. Monitor Criteria'!$C$4)+('2. Monitor Criteria'!$D$4*'1. Data'!$CE654)+'2. Monitor Criteria'!$D$6,IF('1. Data'!$BW654=5,($Q654*'2. Monitor Criteria'!$C$4)+('2. Monitor Criteria'!$D$4*'1. Data'!$CE654)+'2. Monitor Criteria'!$F$6,($Q654*'2. Monitor Criteria'!$C$4)+('2. Monitor Criteria'!$D$4*'1. Data'!$CE654)+'2. Monitor Criteria'!$E$6)))</f>
        <v>55.194410000000005</v>
      </c>
      <c r="CH654" s="51">
        <f>CD654-('2. Monitor Criteria'!$D$4*CE654)</f>
        <v>50.299859999999995</v>
      </c>
      <c r="CI654" s="49">
        <f>IF($BY654=0,CH654,IF($BY654=1,CH654-('2. Monitor Criteria'!$B$10*'1. Data'!CG654),CH654-('2. Monitor Criteria'!$C$10*'1. Data'!CG654)))</f>
        <v>50.299859999999995</v>
      </c>
      <c r="CJ654" s="51">
        <f>IF($CA654=TRUE,CI654-(CG654*'2. Monitor Criteria'!$E$10),CI654)</f>
        <v>50.299859999999995</v>
      </c>
      <c r="CK654" s="51">
        <f>IF($BZ654=TRUE,CJ654-('1. Data'!CG654*'2. Monitor Criteria'!$D$10),CJ654)</f>
        <v>50.299859999999995</v>
      </c>
      <c r="CL654" s="40"/>
    </row>
    <row r="655" spans="1:90" s="39" customFormat="1" ht="15.75" customHeight="1" x14ac:dyDescent="0.2">
      <c r="A655" s="39">
        <v>945</v>
      </c>
      <c r="B655" s="46" t="s">
        <v>1053</v>
      </c>
      <c r="C655" s="46" t="s">
        <v>1104</v>
      </c>
      <c r="D655" s="47">
        <v>42426</v>
      </c>
      <c r="E655" s="46" t="s">
        <v>74</v>
      </c>
      <c r="F655" s="46" t="s">
        <v>110</v>
      </c>
      <c r="G655" s="46" t="s">
        <v>1307</v>
      </c>
      <c r="H655" s="46" t="s">
        <v>75</v>
      </c>
      <c r="I655" s="46" t="s">
        <v>88</v>
      </c>
      <c r="J655" s="46"/>
      <c r="K655" s="46" t="s">
        <v>77</v>
      </c>
      <c r="L655" s="46"/>
      <c r="M655" s="48">
        <v>1000</v>
      </c>
      <c r="N655" s="48">
        <v>10.5</v>
      </c>
      <c r="O655" s="48">
        <v>18.7</v>
      </c>
      <c r="P655" s="48">
        <v>21.5</v>
      </c>
      <c r="Q655" s="48">
        <v>197.52</v>
      </c>
      <c r="R655" s="48">
        <v>1.78</v>
      </c>
      <c r="S655" s="48">
        <v>1080</v>
      </c>
      <c r="T655" s="48">
        <v>1920</v>
      </c>
      <c r="U655" s="48">
        <v>2.1</v>
      </c>
      <c r="V655" s="48">
        <v>10498</v>
      </c>
      <c r="W655" s="48">
        <v>60</v>
      </c>
      <c r="X655" s="48">
        <v>0.3</v>
      </c>
      <c r="Y655" s="46" t="s">
        <v>83</v>
      </c>
      <c r="Z655" s="46" t="s">
        <v>83</v>
      </c>
      <c r="AA655" s="46"/>
      <c r="AB655" s="46"/>
      <c r="AC655" s="46" t="s">
        <v>81</v>
      </c>
      <c r="AD655" s="46" t="s">
        <v>81</v>
      </c>
      <c r="AE655" s="46" t="s">
        <v>105</v>
      </c>
      <c r="AF655" s="46"/>
      <c r="AG655" s="46" t="s">
        <v>83</v>
      </c>
      <c r="AH655" s="46"/>
      <c r="AI655" s="46" t="s">
        <v>83</v>
      </c>
      <c r="AJ655" s="46" t="s">
        <v>83</v>
      </c>
      <c r="AK655" s="46" t="s">
        <v>90</v>
      </c>
      <c r="AL655" s="46"/>
      <c r="AM655" s="46" t="s">
        <v>83</v>
      </c>
      <c r="AN655" s="46" t="s">
        <v>83</v>
      </c>
      <c r="AO655" s="46" t="s">
        <v>83</v>
      </c>
      <c r="AP655" s="46" t="s">
        <v>91</v>
      </c>
      <c r="AQ655" s="46"/>
      <c r="AR655" s="46" t="s">
        <v>81</v>
      </c>
      <c r="AS655" s="46" t="s">
        <v>86</v>
      </c>
      <c r="AT655" s="46"/>
      <c r="AU655" s="48">
        <v>1</v>
      </c>
      <c r="AV655" s="46" t="s">
        <v>81</v>
      </c>
      <c r="AW655" s="46" t="s">
        <v>81</v>
      </c>
      <c r="AX655" s="48">
        <v>250</v>
      </c>
      <c r="AY655" s="48">
        <v>232.8</v>
      </c>
      <c r="AZ655" s="48">
        <v>227.6</v>
      </c>
      <c r="BA655" s="48">
        <v>200</v>
      </c>
      <c r="BB655" s="46"/>
      <c r="BC655" s="46"/>
      <c r="BD655" s="48">
        <v>16.010000000000002</v>
      </c>
      <c r="BE655" s="46"/>
      <c r="BF655" s="48">
        <v>0.15</v>
      </c>
      <c r="BG655" s="46"/>
      <c r="BH655" s="46"/>
      <c r="BI655" s="48">
        <v>0.1</v>
      </c>
      <c r="BJ655" s="48">
        <v>49.96</v>
      </c>
      <c r="BK655" s="48">
        <v>49.96</v>
      </c>
      <c r="BL655" s="48">
        <v>50.6</v>
      </c>
      <c r="BM655" s="46"/>
      <c r="BN655" s="46"/>
      <c r="BO655" s="48">
        <v>0.15</v>
      </c>
      <c r="BP655" s="48">
        <v>0.21</v>
      </c>
      <c r="BQ655" s="46"/>
      <c r="BR655" s="48">
        <v>15.92</v>
      </c>
      <c r="BS655" s="48">
        <v>50.01</v>
      </c>
      <c r="BT655" s="46"/>
      <c r="BU655" s="48">
        <v>0</v>
      </c>
      <c r="BV655" s="39">
        <v>945</v>
      </c>
      <c r="BW655" s="39">
        <f t="shared" si="60"/>
        <v>2</v>
      </c>
      <c r="BX655" s="39">
        <f>IF(COUNTIF($C$2:C655,C655)=1,1,0)</f>
        <v>1</v>
      </c>
      <c r="BY655" s="39">
        <f t="shared" si="61"/>
        <v>0</v>
      </c>
      <c r="BZ655" s="39" t="b">
        <f t="shared" si="62"/>
        <v>0</v>
      </c>
      <c r="CA655" s="39" t="b">
        <f t="array" ref="CA655">ISNUMBER(SEARCH("Touch Screen",$AI655))</f>
        <v>0</v>
      </c>
      <c r="CB655" s="39" t="b">
        <f t="array" ref="CB655">ISNUMBER(SEARCH("Occupancy Sensor",$AI655))</f>
        <v>0</v>
      </c>
      <c r="CC655" s="39" t="b">
        <f t="array" ref="CC655">ISNUMBER(SEARCH("Full Network Connectivity",$AI655))</f>
        <v>0</v>
      </c>
      <c r="CD655" s="49">
        <f t="shared" si="63"/>
        <v>49.940760000000004</v>
      </c>
      <c r="CE655" s="50">
        <f t="shared" si="65"/>
        <v>2.1</v>
      </c>
      <c r="CF655" s="39">
        <f t="shared" si="64"/>
        <v>2</v>
      </c>
      <c r="CG655" s="49">
        <f>IF($BW655=1,($Q655*'2. Monitor Criteria'!$C$4)+('2. Monitor Criteria'!$D$4*'1. Data'!$CE655)+'2. Monitor Criteria'!$C$6,IF('1. Data'!$BW655=2,($Q655*'2. Monitor Criteria'!$C$4)+('2. Monitor Criteria'!$D$4*'1. Data'!$CE655)+'2. Monitor Criteria'!$D$6,IF('1. Data'!$BW655=5,($Q655*'2. Monitor Criteria'!$C$4)+('2. Monitor Criteria'!$D$4*'1. Data'!$CE655)+'2. Monitor Criteria'!$F$6,($Q655*'2. Monitor Criteria'!$C$4)+('2. Monitor Criteria'!$D$4*'1. Data'!$CE655)+'2. Monitor Criteria'!$E$6)))</f>
        <v>42.683959999999999</v>
      </c>
      <c r="CH655" s="51">
        <f>CD655-('2. Monitor Criteria'!$D$4*CE655)</f>
        <v>41.561760000000007</v>
      </c>
      <c r="CI655" s="49">
        <f>IF($BY655=0,CH655,IF($BY655=1,CH655-('2. Monitor Criteria'!$B$10*'1. Data'!CG655),CH655-('2. Monitor Criteria'!$C$10*'1. Data'!CG655)))</f>
        <v>41.561760000000007</v>
      </c>
      <c r="CJ655" s="51">
        <f>IF($CA655=TRUE,CI655-(CG655*'2. Monitor Criteria'!$E$10),CI655)</f>
        <v>41.561760000000007</v>
      </c>
      <c r="CK655" s="51">
        <f>IF($BZ655=TRUE,CJ655-('1. Data'!CG655*'2. Monitor Criteria'!$D$10),CJ655)</f>
        <v>41.561760000000007</v>
      </c>
      <c r="CL655" s="40"/>
    </row>
    <row r="656" spans="1:90" s="39" customFormat="1" ht="15.75" customHeight="1" x14ac:dyDescent="0.2">
      <c r="A656" s="39">
        <v>946</v>
      </c>
      <c r="B656" s="46" t="s">
        <v>1053</v>
      </c>
      <c r="C656" s="46" t="s">
        <v>1105</v>
      </c>
      <c r="D656" s="47">
        <v>42426</v>
      </c>
      <c r="E656" s="46" t="s">
        <v>74</v>
      </c>
      <c r="F656" s="46" t="s">
        <v>110</v>
      </c>
      <c r="G656" s="46" t="s">
        <v>1307</v>
      </c>
      <c r="H656" s="46" t="s">
        <v>75</v>
      </c>
      <c r="I656" s="46" t="s">
        <v>88</v>
      </c>
      <c r="J656" s="46"/>
      <c r="K656" s="46" t="s">
        <v>77</v>
      </c>
      <c r="L656" s="46"/>
      <c r="M656" s="48">
        <v>1000</v>
      </c>
      <c r="N656" s="48">
        <v>11.3</v>
      </c>
      <c r="O656" s="48">
        <v>20</v>
      </c>
      <c r="P656" s="48">
        <v>23</v>
      </c>
      <c r="Q656" s="48">
        <v>226.04</v>
      </c>
      <c r="R656" s="48">
        <v>1.78</v>
      </c>
      <c r="S656" s="48">
        <v>1080</v>
      </c>
      <c r="T656" s="48">
        <v>1920</v>
      </c>
      <c r="U656" s="48">
        <v>2.1</v>
      </c>
      <c r="V656" s="48">
        <v>9174</v>
      </c>
      <c r="W656" s="48">
        <v>60</v>
      </c>
      <c r="X656" s="48">
        <v>0.3</v>
      </c>
      <c r="Y656" s="46" t="s">
        <v>83</v>
      </c>
      <c r="Z656" s="46" t="s">
        <v>83</v>
      </c>
      <c r="AA656" s="46"/>
      <c r="AB656" s="46"/>
      <c r="AC656" s="46" t="s">
        <v>81</v>
      </c>
      <c r="AD656" s="46" t="s">
        <v>81</v>
      </c>
      <c r="AE656" s="46" t="s">
        <v>105</v>
      </c>
      <c r="AF656" s="46"/>
      <c r="AG656" s="46" t="s">
        <v>83</v>
      </c>
      <c r="AH656" s="46"/>
      <c r="AI656" s="46" t="s">
        <v>83</v>
      </c>
      <c r="AJ656" s="46" t="s">
        <v>83</v>
      </c>
      <c r="AK656" s="46" t="s">
        <v>90</v>
      </c>
      <c r="AL656" s="46"/>
      <c r="AM656" s="46" t="s">
        <v>83</v>
      </c>
      <c r="AN656" s="46" t="s">
        <v>83</v>
      </c>
      <c r="AO656" s="46" t="s">
        <v>83</v>
      </c>
      <c r="AP656" s="46" t="s">
        <v>91</v>
      </c>
      <c r="AQ656" s="46"/>
      <c r="AR656" s="46" t="s">
        <v>81</v>
      </c>
      <c r="AS656" s="46" t="s">
        <v>86</v>
      </c>
      <c r="AT656" s="46"/>
      <c r="AU656" s="48">
        <v>1</v>
      </c>
      <c r="AV656" s="46" t="s">
        <v>81</v>
      </c>
      <c r="AW656" s="46" t="s">
        <v>81</v>
      </c>
      <c r="AX656" s="48">
        <v>250</v>
      </c>
      <c r="AY656" s="48">
        <v>248.5</v>
      </c>
      <c r="AZ656" s="48">
        <v>248.9</v>
      </c>
      <c r="BA656" s="48">
        <v>200</v>
      </c>
      <c r="BB656" s="46"/>
      <c r="BC656" s="46"/>
      <c r="BD656" s="48">
        <v>16.03</v>
      </c>
      <c r="BE656" s="46"/>
      <c r="BF656" s="48">
        <v>0.15</v>
      </c>
      <c r="BG656" s="46"/>
      <c r="BH656" s="46"/>
      <c r="BI656" s="48">
        <v>0.1</v>
      </c>
      <c r="BJ656" s="48">
        <v>50.02</v>
      </c>
      <c r="BK656" s="48">
        <v>50.02</v>
      </c>
      <c r="BL656" s="48">
        <v>50.8</v>
      </c>
      <c r="BM656" s="46"/>
      <c r="BN656" s="46"/>
      <c r="BO656" s="48">
        <v>0.15</v>
      </c>
      <c r="BP656" s="48">
        <v>0.21</v>
      </c>
      <c r="BQ656" s="46"/>
      <c r="BR656" s="48">
        <v>15.81</v>
      </c>
      <c r="BS656" s="48">
        <v>49.68</v>
      </c>
      <c r="BT656" s="46"/>
      <c r="BU656" s="48">
        <v>0</v>
      </c>
      <c r="BV656" s="39">
        <v>946</v>
      </c>
      <c r="BW656" s="39">
        <f t="shared" si="60"/>
        <v>3</v>
      </c>
      <c r="BX656" s="39">
        <f>IF(COUNTIF($C$2:C656,C656)=1,1,0)</f>
        <v>1</v>
      </c>
      <c r="BY656" s="39">
        <f t="shared" si="61"/>
        <v>0</v>
      </c>
      <c r="BZ656" s="39" t="b">
        <f t="shared" si="62"/>
        <v>0</v>
      </c>
      <c r="CA656" s="39" t="b">
        <f t="array" ref="CA656">ISNUMBER(SEARCH("Touch Screen",$AI656))</f>
        <v>0</v>
      </c>
      <c r="CB656" s="39" t="b">
        <f t="array" ref="CB656">ISNUMBER(SEARCH("Occupancy Sensor",$AI656))</f>
        <v>0</v>
      </c>
      <c r="CC656" s="39" t="b">
        <f t="array" ref="CC656">ISNUMBER(SEARCH("Full Network Connectivity",$AI656))</f>
        <v>0</v>
      </c>
      <c r="CD656" s="49">
        <f t="shared" si="63"/>
        <v>50.002079999999999</v>
      </c>
      <c r="CE656" s="50">
        <f t="shared" si="65"/>
        <v>2.1</v>
      </c>
      <c r="CF656" s="39">
        <f t="shared" si="64"/>
        <v>3</v>
      </c>
      <c r="CG656" s="49">
        <f>IF($BW656=1,($Q656*'2. Monitor Criteria'!$C$4)+('2. Monitor Criteria'!$D$4*'1. Data'!$CE656)+'2. Monitor Criteria'!$C$6,IF('1. Data'!$BW656=2,($Q656*'2. Monitor Criteria'!$C$4)+('2. Monitor Criteria'!$D$4*'1. Data'!$CE656)+'2. Monitor Criteria'!$D$6,IF('1. Data'!$BW656=5,($Q656*'2. Monitor Criteria'!$C$4)+('2. Monitor Criteria'!$D$4*'1. Data'!$CE656)+'2. Monitor Criteria'!$F$6,($Q656*'2. Monitor Criteria'!$C$4)+('2. Monitor Criteria'!$D$4*'1. Data'!$CE656)+'2. Monitor Criteria'!$E$6)))</f>
        <v>44.661920000000009</v>
      </c>
      <c r="CH656" s="51">
        <f>CD656-('2. Monitor Criteria'!$D$4*CE656)</f>
        <v>41.623080000000002</v>
      </c>
      <c r="CI656" s="49">
        <f>IF($BY656=0,CH656,IF($BY656=1,CH656-('2. Monitor Criteria'!$B$10*'1. Data'!CG656),CH656-('2. Monitor Criteria'!$C$10*'1. Data'!CG656)))</f>
        <v>41.623080000000002</v>
      </c>
      <c r="CJ656" s="51">
        <f>IF($CA656=TRUE,CI656-(CG656*'2. Monitor Criteria'!$E$10),CI656)</f>
        <v>41.623080000000002</v>
      </c>
      <c r="CK656" s="51">
        <f>IF($BZ656=TRUE,CJ656-('1. Data'!CG656*'2. Monitor Criteria'!$D$10),CJ656)</f>
        <v>41.623080000000002</v>
      </c>
      <c r="CL656" s="40"/>
    </row>
    <row r="657" spans="1:90" s="39" customFormat="1" ht="15.75" customHeight="1" x14ac:dyDescent="0.2">
      <c r="A657" s="39">
        <v>947</v>
      </c>
      <c r="B657" s="46" t="s">
        <v>1053</v>
      </c>
      <c r="C657" s="46" t="s">
        <v>1106</v>
      </c>
      <c r="D657" s="47">
        <v>42516</v>
      </c>
      <c r="E657" s="46" t="s">
        <v>74</v>
      </c>
      <c r="F657" s="46" t="s">
        <v>110</v>
      </c>
      <c r="G657" s="46" t="s">
        <v>1307</v>
      </c>
      <c r="H657" s="46" t="s">
        <v>75</v>
      </c>
      <c r="I657" s="46" t="s">
        <v>88</v>
      </c>
      <c r="J657" s="46"/>
      <c r="K657" s="46" t="s">
        <v>77</v>
      </c>
      <c r="L657" s="46"/>
      <c r="M657" s="48">
        <v>1000</v>
      </c>
      <c r="N657" s="48">
        <v>13.2</v>
      </c>
      <c r="O657" s="48">
        <v>23.5</v>
      </c>
      <c r="P657" s="48">
        <v>27</v>
      </c>
      <c r="Q657" s="48">
        <v>311.5</v>
      </c>
      <c r="R657" s="48">
        <v>1.78</v>
      </c>
      <c r="S657" s="48">
        <v>1080</v>
      </c>
      <c r="T657" s="48">
        <v>1920</v>
      </c>
      <c r="U657" s="48">
        <v>2.1</v>
      </c>
      <c r="V657" s="48">
        <v>6657</v>
      </c>
      <c r="W657" s="48">
        <v>60</v>
      </c>
      <c r="X657" s="48">
        <v>0.3</v>
      </c>
      <c r="Y657" s="46" t="s">
        <v>83</v>
      </c>
      <c r="Z657" s="46" t="s">
        <v>83</v>
      </c>
      <c r="AA657" s="46"/>
      <c r="AB657" s="46"/>
      <c r="AC657" s="46" t="s">
        <v>81</v>
      </c>
      <c r="AD657" s="46" t="s">
        <v>81</v>
      </c>
      <c r="AE657" s="46" t="s">
        <v>108</v>
      </c>
      <c r="AF657" s="46"/>
      <c r="AG657" s="46" t="s">
        <v>83</v>
      </c>
      <c r="AH657" s="46"/>
      <c r="AI657" s="46" t="s">
        <v>83</v>
      </c>
      <c r="AJ657" s="46" t="s">
        <v>83</v>
      </c>
      <c r="AK657" s="46" t="s">
        <v>90</v>
      </c>
      <c r="AL657" s="46"/>
      <c r="AM657" s="46" t="s">
        <v>83</v>
      </c>
      <c r="AN657" s="46" t="s">
        <v>83</v>
      </c>
      <c r="AO657" s="46" t="s">
        <v>83</v>
      </c>
      <c r="AP657" s="46" t="s">
        <v>91</v>
      </c>
      <c r="AQ657" s="46"/>
      <c r="AR657" s="46" t="s">
        <v>81</v>
      </c>
      <c r="AS657" s="46" t="s">
        <v>86</v>
      </c>
      <c r="AT657" s="46"/>
      <c r="AU657" s="48">
        <v>5</v>
      </c>
      <c r="AV657" s="46" t="s">
        <v>81</v>
      </c>
      <c r="AW657" s="46" t="s">
        <v>81</v>
      </c>
      <c r="AX657" s="48">
        <v>250</v>
      </c>
      <c r="AY657" s="48">
        <v>251.9</v>
      </c>
      <c r="AZ657" s="48">
        <v>237.8</v>
      </c>
      <c r="BA657" s="48">
        <v>200</v>
      </c>
      <c r="BB657" s="46"/>
      <c r="BC657" s="46"/>
      <c r="BD657" s="48">
        <v>19.93</v>
      </c>
      <c r="BE657" s="46"/>
      <c r="BF657" s="48">
        <v>0.19</v>
      </c>
      <c r="BG657" s="48">
        <v>0</v>
      </c>
      <c r="BH657" s="46"/>
      <c r="BI657" s="48">
        <v>0.12</v>
      </c>
      <c r="BJ657" s="48">
        <v>62.19</v>
      </c>
      <c r="BK657" s="48">
        <v>62.19</v>
      </c>
      <c r="BL657" s="48">
        <v>64</v>
      </c>
      <c r="BM657" s="46"/>
      <c r="BN657" s="46"/>
      <c r="BO657" s="48">
        <v>0.17</v>
      </c>
      <c r="BP657" s="48">
        <v>0.25</v>
      </c>
      <c r="BQ657" s="48">
        <v>0</v>
      </c>
      <c r="BR657" s="48">
        <v>19.760000000000002</v>
      </c>
      <c r="BS657" s="48">
        <v>62.01</v>
      </c>
      <c r="BT657" s="46"/>
      <c r="BU657" s="48">
        <v>0</v>
      </c>
      <c r="BV657" s="39">
        <v>947</v>
      </c>
      <c r="BW657" s="39">
        <f t="shared" si="60"/>
        <v>4</v>
      </c>
      <c r="BX657" s="39">
        <f>IF(COUNTIF($C$2:C657,C657)=1,1,0)</f>
        <v>1</v>
      </c>
      <c r="BY657" s="39">
        <f t="shared" si="61"/>
        <v>0</v>
      </c>
      <c r="BZ657" s="39" t="b">
        <f t="shared" si="62"/>
        <v>0</v>
      </c>
      <c r="CA657" s="39" t="b">
        <f t="array" ref="CA657">ISNUMBER(SEARCH("Touch Screen",$AI657))</f>
        <v>0</v>
      </c>
      <c r="CB657" s="39" t="b">
        <f t="array" ref="CB657">ISNUMBER(SEARCH("Occupancy Sensor",$AI657))</f>
        <v>0</v>
      </c>
      <c r="CC657" s="39" t="b">
        <f t="array" ref="CC657">ISNUMBER(SEARCH("Full Network Connectivity",$AI657))</f>
        <v>0</v>
      </c>
      <c r="CD657" s="49">
        <f t="shared" si="63"/>
        <v>62.187239999999996</v>
      </c>
      <c r="CE657" s="50">
        <f t="shared" si="65"/>
        <v>2.1</v>
      </c>
      <c r="CF657" s="39">
        <f t="shared" si="64"/>
        <v>4</v>
      </c>
      <c r="CG657" s="49">
        <f>IF($BW657=1,($Q657*'2. Monitor Criteria'!$C$4)+('2. Monitor Criteria'!$D$4*'1. Data'!$CE657)+'2. Monitor Criteria'!$C$6,IF('1. Data'!$BW657=2,($Q657*'2. Monitor Criteria'!$C$4)+('2. Monitor Criteria'!$D$4*'1. Data'!$CE657)+'2. Monitor Criteria'!$D$6,IF('1. Data'!$BW657=5,($Q657*'2. Monitor Criteria'!$C$4)+('2. Monitor Criteria'!$D$4*'1. Data'!$CE657)+'2. Monitor Criteria'!$F$6,($Q657*'2. Monitor Criteria'!$C$4)+('2. Monitor Criteria'!$D$4*'1. Data'!$CE657)+'2. Monitor Criteria'!$E$6)))</f>
        <v>55.173500000000004</v>
      </c>
      <c r="CH657" s="51">
        <f>CD657-('2. Monitor Criteria'!$D$4*CE657)</f>
        <v>53.808239999999998</v>
      </c>
      <c r="CI657" s="49">
        <f>IF($BY657=0,CH657,IF($BY657=1,CH657-('2. Monitor Criteria'!$B$10*'1. Data'!CG657),CH657-('2. Monitor Criteria'!$C$10*'1. Data'!CG657)))</f>
        <v>53.808239999999998</v>
      </c>
      <c r="CJ657" s="51">
        <f>IF($CA657=TRUE,CI657-(CG657*'2. Monitor Criteria'!$E$10),CI657)</f>
        <v>53.808239999999998</v>
      </c>
      <c r="CK657" s="51">
        <f>IF($BZ657=TRUE,CJ657-('1. Data'!CG657*'2. Monitor Criteria'!$D$10),CJ657)</f>
        <v>53.808239999999998</v>
      </c>
      <c r="CL657" s="40"/>
    </row>
    <row r="658" spans="1:90" s="39" customFormat="1" ht="15.75" customHeight="1" x14ac:dyDescent="0.2">
      <c r="A658" s="39">
        <v>948</v>
      </c>
      <c r="B658" s="46" t="s">
        <v>1053</v>
      </c>
      <c r="C658" s="46" t="s">
        <v>1107</v>
      </c>
      <c r="D658" s="47">
        <v>42719</v>
      </c>
      <c r="E658" s="46" t="s">
        <v>277</v>
      </c>
      <c r="F658" s="46"/>
      <c r="G658" s="46" t="s">
        <v>1307</v>
      </c>
      <c r="H658" s="46" t="s">
        <v>75</v>
      </c>
      <c r="I658" s="46" t="s">
        <v>88</v>
      </c>
      <c r="J658" s="46"/>
      <c r="K658" s="46" t="s">
        <v>77</v>
      </c>
      <c r="L658" s="46"/>
      <c r="M658" s="48">
        <v>1000</v>
      </c>
      <c r="N658" s="48">
        <v>11.7</v>
      </c>
      <c r="O658" s="48">
        <v>20.8</v>
      </c>
      <c r="P658" s="48">
        <v>23.8</v>
      </c>
      <c r="Q658" s="48">
        <v>242.19</v>
      </c>
      <c r="R658" s="48">
        <v>1.78</v>
      </c>
      <c r="S658" s="48">
        <v>1080</v>
      </c>
      <c r="T658" s="48">
        <v>1920</v>
      </c>
      <c r="U658" s="48">
        <v>2.1</v>
      </c>
      <c r="V658" s="48">
        <v>8562</v>
      </c>
      <c r="W658" s="48">
        <v>60</v>
      </c>
      <c r="X658" s="48">
        <v>0.7</v>
      </c>
      <c r="Y658" s="46" t="s">
        <v>114</v>
      </c>
      <c r="Z658" s="46" t="s">
        <v>83</v>
      </c>
      <c r="AA658" s="46"/>
      <c r="AB658" s="46"/>
      <c r="AC658" s="46" t="s">
        <v>81</v>
      </c>
      <c r="AD658" s="46" t="s">
        <v>81</v>
      </c>
      <c r="AE658" s="46" t="s">
        <v>622</v>
      </c>
      <c r="AF658" s="46" t="s">
        <v>1108</v>
      </c>
      <c r="AG658" s="46" t="s">
        <v>83</v>
      </c>
      <c r="AH658" s="46"/>
      <c r="AI658" s="46" t="s">
        <v>83</v>
      </c>
      <c r="AJ658" s="46" t="s">
        <v>83</v>
      </c>
      <c r="AK658" s="46" t="s">
        <v>90</v>
      </c>
      <c r="AL658" s="46" t="s">
        <v>1108</v>
      </c>
      <c r="AM658" s="46" t="s">
        <v>83</v>
      </c>
      <c r="AN658" s="46" t="s">
        <v>83</v>
      </c>
      <c r="AO658" s="46" t="s">
        <v>83</v>
      </c>
      <c r="AP658" s="46" t="s">
        <v>91</v>
      </c>
      <c r="AQ658" s="46"/>
      <c r="AR658" s="46" t="s">
        <v>81</v>
      </c>
      <c r="AS658" s="46" t="s">
        <v>86</v>
      </c>
      <c r="AT658" s="46"/>
      <c r="AU658" s="46"/>
      <c r="AV658" s="46" t="s">
        <v>80</v>
      </c>
      <c r="AW658" s="46" t="s">
        <v>81</v>
      </c>
      <c r="AX658" s="48">
        <v>250</v>
      </c>
      <c r="AY658" s="48">
        <v>268.89999999999998</v>
      </c>
      <c r="AZ658" s="48">
        <v>205.4</v>
      </c>
      <c r="BA658" s="48">
        <v>200.1</v>
      </c>
      <c r="BB658" s="46"/>
      <c r="BC658" s="46"/>
      <c r="BD658" s="48">
        <v>16.21</v>
      </c>
      <c r="BE658" s="46"/>
      <c r="BF658" s="48">
        <v>0.11</v>
      </c>
      <c r="BG658" s="46"/>
      <c r="BH658" s="46"/>
      <c r="BI658" s="48">
        <v>0.11</v>
      </c>
      <c r="BJ658" s="48">
        <v>51.05</v>
      </c>
      <c r="BK658" s="48">
        <v>51.05</v>
      </c>
      <c r="BL658" s="48">
        <v>54.15</v>
      </c>
      <c r="BM658" s="46"/>
      <c r="BN658" s="46"/>
      <c r="BO658" s="48">
        <v>0.15</v>
      </c>
      <c r="BP658" s="48">
        <v>0.17</v>
      </c>
      <c r="BQ658" s="46"/>
      <c r="BR658" s="48">
        <v>15.99</v>
      </c>
      <c r="BS658" s="48">
        <v>49.99</v>
      </c>
      <c r="BT658" s="46"/>
      <c r="BU658" s="48">
        <v>0</v>
      </c>
      <c r="BV658" s="39">
        <v>948</v>
      </c>
      <c r="BW658" s="39">
        <f t="shared" si="60"/>
        <v>3</v>
      </c>
      <c r="BX658" s="39">
        <f>IF(COUNTIF($C$2:C658,C658)=1,1,0)</f>
        <v>1</v>
      </c>
      <c r="BY658" s="39">
        <f t="shared" si="61"/>
        <v>0</v>
      </c>
      <c r="BZ658" s="39" t="b">
        <f t="shared" si="62"/>
        <v>0</v>
      </c>
      <c r="CA658" s="39" t="b">
        <f t="array" ref="CA658">ISNUMBER(SEARCH("Touch Screen",$AI658))</f>
        <v>0</v>
      </c>
      <c r="CB658" s="39" t="b">
        <f t="array" ref="CB658">ISNUMBER(SEARCH("Occupancy Sensor",$AI658))</f>
        <v>0</v>
      </c>
      <c r="CC658" s="39" t="b">
        <f t="array" ref="CC658">ISNUMBER(SEARCH("Full Network Connectivity",$AI658))</f>
        <v>0</v>
      </c>
      <c r="CD658" s="49">
        <f t="shared" si="63"/>
        <v>50.3262</v>
      </c>
      <c r="CE658" s="50">
        <f t="shared" si="65"/>
        <v>2.1</v>
      </c>
      <c r="CF658" s="39">
        <f t="shared" si="64"/>
        <v>3</v>
      </c>
      <c r="CG658" s="49">
        <f>IF($BW658=1,($Q658*'2. Monitor Criteria'!$C$4)+('2. Monitor Criteria'!$D$4*'1. Data'!$CE658)+'2. Monitor Criteria'!$C$6,IF('1. Data'!$BW658=2,($Q658*'2. Monitor Criteria'!$C$4)+('2. Monitor Criteria'!$D$4*'1. Data'!$CE658)+'2. Monitor Criteria'!$D$6,IF('1. Data'!$BW658=5,($Q658*'2. Monitor Criteria'!$C$4)+('2. Monitor Criteria'!$D$4*'1. Data'!$CE658)+'2. Monitor Criteria'!$F$6,($Q658*'2. Monitor Criteria'!$C$4)+('2. Monitor Criteria'!$D$4*'1. Data'!$CE658)+'2. Monitor Criteria'!$E$6)))</f>
        <v>46.64837</v>
      </c>
      <c r="CH658" s="51">
        <f>CD658-('2. Monitor Criteria'!$D$4*CE658)</f>
        <v>41.947199999999995</v>
      </c>
      <c r="CI658" s="49">
        <f>IF($BY658=0,CH658,IF($BY658=1,CH658-('2. Monitor Criteria'!$B$10*'1. Data'!CG658),CH658-('2. Monitor Criteria'!$C$10*'1. Data'!CG658)))</f>
        <v>41.947199999999995</v>
      </c>
      <c r="CJ658" s="51">
        <f>IF($CA658=TRUE,CI658-(CG658*'2. Monitor Criteria'!$E$10),CI658)</f>
        <v>41.947199999999995</v>
      </c>
      <c r="CK658" s="51">
        <f>IF($BZ658=TRUE,CJ658-('1. Data'!CG658*'2. Monitor Criteria'!$D$10),CJ658)</f>
        <v>41.947199999999995</v>
      </c>
      <c r="CL658" s="40"/>
    </row>
    <row r="659" spans="1:90" s="39" customFormat="1" ht="15.75" customHeight="1" x14ac:dyDescent="0.2">
      <c r="A659" s="39">
        <v>949</v>
      </c>
      <c r="B659" s="46" t="s">
        <v>1053</v>
      </c>
      <c r="C659" s="46" t="s">
        <v>1109</v>
      </c>
      <c r="D659" s="47">
        <v>42520</v>
      </c>
      <c r="E659" s="46" t="s">
        <v>74</v>
      </c>
      <c r="F659" s="46" t="s">
        <v>110</v>
      </c>
      <c r="G659" s="46" t="s">
        <v>1307</v>
      </c>
      <c r="H659" s="46" t="s">
        <v>75</v>
      </c>
      <c r="I659" s="46" t="s">
        <v>85</v>
      </c>
      <c r="J659" s="46" t="s">
        <v>961</v>
      </c>
      <c r="K659" s="46" t="s">
        <v>77</v>
      </c>
      <c r="L659" s="46"/>
      <c r="M659" s="48">
        <v>1000</v>
      </c>
      <c r="N659" s="48">
        <v>13.2</v>
      </c>
      <c r="O659" s="48">
        <v>23.5</v>
      </c>
      <c r="P659" s="48">
        <v>27</v>
      </c>
      <c r="Q659" s="48">
        <v>311.5</v>
      </c>
      <c r="R659" s="48">
        <v>1.78</v>
      </c>
      <c r="S659" s="48">
        <v>1440</v>
      </c>
      <c r="T659" s="48">
        <v>2560</v>
      </c>
      <c r="U659" s="48">
        <v>3.7</v>
      </c>
      <c r="V659" s="48">
        <v>11834</v>
      </c>
      <c r="W659" s="48">
        <v>60</v>
      </c>
      <c r="X659" s="48">
        <v>0.4</v>
      </c>
      <c r="Y659" s="46" t="s">
        <v>425</v>
      </c>
      <c r="Z659" s="46" t="s">
        <v>83</v>
      </c>
      <c r="AA659" s="46"/>
      <c r="AB659" s="46"/>
      <c r="AC659" s="46" t="s">
        <v>81</v>
      </c>
      <c r="AD659" s="46" t="s">
        <v>80</v>
      </c>
      <c r="AE659" s="46" t="s">
        <v>411</v>
      </c>
      <c r="AF659" s="46" t="s">
        <v>1110</v>
      </c>
      <c r="AG659" s="46" t="s">
        <v>99</v>
      </c>
      <c r="AH659" s="46"/>
      <c r="AI659" s="46" t="s">
        <v>83</v>
      </c>
      <c r="AJ659" s="46" t="s">
        <v>83</v>
      </c>
      <c r="AK659" s="46" t="s">
        <v>84</v>
      </c>
      <c r="AL659" s="46" t="s">
        <v>1110</v>
      </c>
      <c r="AM659" s="46" t="s">
        <v>83</v>
      </c>
      <c r="AN659" s="46" t="s">
        <v>83</v>
      </c>
      <c r="AO659" s="46" t="s">
        <v>83</v>
      </c>
      <c r="AP659" s="46" t="s">
        <v>91</v>
      </c>
      <c r="AQ659" s="46"/>
      <c r="AR659" s="46" t="s">
        <v>81</v>
      </c>
      <c r="AS659" s="46" t="s">
        <v>86</v>
      </c>
      <c r="AT659" s="46"/>
      <c r="AU659" s="48">
        <v>1</v>
      </c>
      <c r="AV659" s="46" t="s">
        <v>81</v>
      </c>
      <c r="AW659" s="46" t="s">
        <v>81</v>
      </c>
      <c r="AX659" s="48">
        <v>350</v>
      </c>
      <c r="AY659" s="48">
        <v>397</v>
      </c>
      <c r="AZ659" s="48">
        <v>369.8</v>
      </c>
      <c r="BA659" s="48">
        <v>200.1</v>
      </c>
      <c r="BB659" s="46"/>
      <c r="BC659" s="46"/>
      <c r="BD659" s="48">
        <v>16.97</v>
      </c>
      <c r="BE659" s="46"/>
      <c r="BF659" s="48">
        <v>0.26</v>
      </c>
      <c r="BG659" s="46"/>
      <c r="BH659" s="46"/>
      <c r="BI659" s="48">
        <v>0.22</v>
      </c>
      <c r="BJ659" s="48">
        <v>53.51</v>
      </c>
      <c r="BK659" s="48">
        <v>53.51</v>
      </c>
      <c r="BL659" s="48">
        <v>73.900000000000006</v>
      </c>
      <c r="BM659" s="46"/>
      <c r="BN659" s="46"/>
      <c r="BO659" s="48">
        <v>0.28000000000000003</v>
      </c>
      <c r="BP659" s="48">
        <v>0.33</v>
      </c>
      <c r="BQ659" s="46"/>
      <c r="BR659" s="48">
        <v>16.98</v>
      </c>
      <c r="BS659" s="48">
        <v>53.94</v>
      </c>
      <c r="BT659" s="46"/>
      <c r="BU659" s="48">
        <v>0</v>
      </c>
      <c r="BV659" s="39">
        <v>949</v>
      </c>
      <c r="BW659" s="39">
        <f t="shared" si="60"/>
        <v>4</v>
      </c>
      <c r="BX659" s="39">
        <f>IF(COUNTIF($C$2:C659,C659)=1,1,0)</f>
        <v>1</v>
      </c>
      <c r="BY659" s="39">
        <f t="shared" si="61"/>
        <v>0</v>
      </c>
      <c r="BZ659" s="39" t="b">
        <f t="shared" si="62"/>
        <v>0</v>
      </c>
      <c r="CA659" s="39" t="b">
        <f t="array" ref="CA659">ISNUMBER(SEARCH("Touch Screen",$AI659))</f>
        <v>0</v>
      </c>
      <c r="CB659" s="39" t="b">
        <f t="array" ref="CB659">ISNUMBER(SEARCH("Occupancy Sensor",$AI659))</f>
        <v>0</v>
      </c>
      <c r="CC659" s="39" t="b">
        <f t="array" ref="CC659">ISNUMBER(SEARCH("Full Network Connectivity",$AI659))</f>
        <v>0</v>
      </c>
      <c r="CD659" s="49">
        <f t="shared" si="63"/>
        <v>53.510459999999988</v>
      </c>
      <c r="CE659" s="50">
        <f t="shared" si="65"/>
        <v>3.7</v>
      </c>
      <c r="CF659" s="39">
        <f t="shared" si="64"/>
        <v>4</v>
      </c>
      <c r="CG659" s="49">
        <f>IF($BW659=1,($Q659*'2. Monitor Criteria'!$C$4)+('2. Monitor Criteria'!$D$4*'1. Data'!$CE659)+'2. Monitor Criteria'!$C$6,IF('1. Data'!$BW659=2,($Q659*'2. Monitor Criteria'!$C$4)+('2. Monitor Criteria'!$D$4*'1. Data'!$CE659)+'2. Monitor Criteria'!$D$6,IF('1. Data'!$BW659=5,($Q659*'2. Monitor Criteria'!$C$4)+('2. Monitor Criteria'!$D$4*'1. Data'!$CE659)+'2. Monitor Criteria'!$F$6,($Q659*'2. Monitor Criteria'!$C$4)+('2. Monitor Criteria'!$D$4*'1. Data'!$CE659)+'2. Monitor Criteria'!$E$6)))</f>
        <v>61.557500000000005</v>
      </c>
      <c r="CH659" s="51">
        <f>CD659-('2. Monitor Criteria'!$D$4*CE659)</f>
        <v>38.74745999999999</v>
      </c>
      <c r="CI659" s="49">
        <f>IF($BY659=0,CH659,IF($BY659=1,CH659-('2. Monitor Criteria'!$B$10*'1. Data'!CG659),CH659-('2. Monitor Criteria'!$C$10*'1. Data'!CG659)))</f>
        <v>38.74745999999999</v>
      </c>
      <c r="CJ659" s="51">
        <f>IF($CA659=TRUE,CI659-(CG659*'2. Monitor Criteria'!$E$10),CI659)</f>
        <v>38.74745999999999</v>
      </c>
      <c r="CK659" s="51">
        <f>IF($BZ659=TRUE,CJ659-('1. Data'!CG659*'2. Monitor Criteria'!$D$10),CJ659)</f>
        <v>38.74745999999999</v>
      </c>
      <c r="CL659" s="40"/>
    </row>
    <row r="660" spans="1:90" s="39" customFormat="1" ht="15.75" customHeight="1" x14ac:dyDescent="0.2">
      <c r="A660" s="39">
        <v>950</v>
      </c>
      <c r="B660" s="46" t="s">
        <v>1053</v>
      </c>
      <c r="C660" s="46" t="s">
        <v>1111</v>
      </c>
      <c r="D660" s="47">
        <v>42444</v>
      </c>
      <c r="E660" s="46" t="s">
        <v>74</v>
      </c>
      <c r="F660" s="46"/>
      <c r="G660" s="46" t="s">
        <v>1307</v>
      </c>
      <c r="H660" s="46" t="s">
        <v>75</v>
      </c>
      <c r="I660" s="46" t="s">
        <v>76</v>
      </c>
      <c r="J660" s="46"/>
      <c r="K660" s="46" t="s">
        <v>77</v>
      </c>
      <c r="L660" s="46"/>
      <c r="M660" s="48">
        <v>1200</v>
      </c>
      <c r="N660" s="48">
        <v>15.5</v>
      </c>
      <c r="O660" s="48">
        <v>27.5</v>
      </c>
      <c r="P660" s="48">
        <v>31.5</v>
      </c>
      <c r="Q660" s="48">
        <v>424</v>
      </c>
      <c r="R660" s="48">
        <v>1.78</v>
      </c>
      <c r="S660" s="48">
        <v>1080</v>
      </c>
      <c r="T660" s="48">
        <v>1920</v>
      </c>
      <c r="U660" s="48">
        <v>2.1</v>
      </c>
      <c r="V660" s="48">
        <v>4876</v>
      </c>
      <c r="W660" s="48">
        <v>60</v>
      </c>
      <c r="X660" s="48">
        <v>0.7</v>
      </c>
      <c r="Y660" s="46" t="s">
        <v>114</v>
      </c>
      <c r="Z660" s="46" t="s">
        <v>83</v>
      </c>
      <c r="AA660" s="46"/>
      <c r="AB660" s="46"/>
      <c r="AC660" s="46" t="s">
        <v>81</v>
      </c>
      <c r="AD660" s="46" t="s">
        <v>80</v>
      </c>
      <c r="AE660" s="46" t="s">
        <v>1112</v>
      </c>
      <c r="AF660" s="46" t="s">
        <v>1113</v>
      </c>
      <c r="AG660" s="46" t="s">
        <v>99</v>
      </c>
      <c r="AH660" s="46"/>
      <c r="AI660" s="46" t="s">
        <v>99</v>
      </c>
      <c r="AJ660" s="46" t="s">
        <v>83</v>
      </c>
      <c r="AK660" s="46" t="s">
        <v>792</v>
      </c>
      <c r="AL660" s="46" t="s">
        <v>1113</v>
      </c>
      <c r="AM660" s="46" t="s">
        <v>83</v>
      </c>
      <c r="AN660" s="46" t="s">
        <v>83</v>
      </c>
      <c r="AO660" s="46" t="s">
        <v>83</v>
      </c>
      <c r="AP660" s="46" t="s">
        <v>91</v>
      </c>
      <c r="AQ660" s="46"/>
      <c r="AR660" s="46" t="s">
        <v>81</v>
      </c>
      <c r="AS660" s="46" t="s">
        <v>86</v>
      </c>
      <c r="AT660" s="46"/>
      <c r="AU660" s="46"/>
      <c r="AV660" s="46" t="s">
        <v>80</v>
      </c>
      <c r="AW660" s="46" t="s">
        <v>80</v>
      </c>
      <c r="AX660" s="48">
        <v>350</v>
      </c>
      <c r="AY660" s="48">
        <v>362.1</v>
      </c>
      <c r="AZ660" s="48">
        <v>309.8</v>
      </c>
      <c r="BA660" s="48">
        <v>200</v>
      </c>
      <c r="BB660" s="46"/>
      <c r="BC660" s="46"/>
      <c r="BD660" s="48">
        <v>27.2</v>
      </c>
      <c r="BE660" s="46"/>
      <c r="BF660" s="48">
        <v>0.2</v>
      </c>
      <c r="BG660" s="46"/>
      <c r="BH660" s="46"/>
      <c r="BI660" s="46"/>
      <c r="BJ660" s="48">
        <v>84.9</v>
      </c>
      <c r="BK660" s="48">
        <v>84.9</v>
      </c>
      <c r="BL660" s="48">
        <v>86.5</v>
      </c>
      <c r="BM660" s="46"/>
      <c r="BN660" s="46"/>
      <c r="BO660" s="46"/>
      <c r="BP660" s="48">
        <v>0.3</v>
      </c>
      <c r="BQ660" s="46"/>
      <c r="BR660" s="48">
        <v>27.4</v>
      </c>
      <c r="BS660" s="48">
        <v>85.4</v>
      </c>
      <c r="BT660" s="46"/>
      <c r="BU660" s="48">
        <v>0</v>
      </c>
      <c r="BV660" s="39">
        <v>950</v>
      </c>
      <c r="BW660" s="39">
        <f t="shared" si="60"/>
        <v>5</v>
      </c>
      <c r="BX660" s="39">
        <f>IF(COUNTIF($C$2:C660,C660)=1,1,0)</f>
        <v>1</v>
      </c>
      <c r="BY660" s="39">
        <f t="shared" si="61"/>
        <v>0</v>
      </c>
      <c r="BZ660" s="39" t="b">
        <f t="shared" si="62"/>
        <v>0</v>
      </c>
      <c r="CA660" s="39" t="b">
        <f t="array" ref="CA660">ISNUMBER(SEARCH("Touch Screen",$AI660))</f>
        <v>0</v>
      </c>
      <c r="CB660" s="39" t="b">
        <f t="array" ref="CB660">ISNUMBER(SEARCH("Occupancy Sensor",$AI660))</f>
        <v>0</v>
      </c>
      <c r="CC660" s="39" t="b">
        <f t="array" ref="CC660">ISNUMBER(SEARCH("Full Network Connectivity",$AI660))</f>
        <v>0</v>
      </c>
      <c r="CD660" s="49">
        <f t="shared" si="63"/>
        <v>84.534000000000006</v>
      </c>
      <c r="CE660" s="50">
        <f t="shared" si="65"/>
        <v>2.1</v>
      </c>
      <c r="CF660" s="39">
        <f t="shared" si="64"/>
        <v>5</v>
      </c>
      <c r="CG660" s="49">
        <f>IF($BW660=1,($Q660*'2. Monitor Criteria'!$C$4)+('2. Monitor Criteria'!$D$4*'1. Data'!$CE660)+'2. Monitor Criteria'!$C$6,IF('1. Data'!$BW660=2,($Q660*'2. Monitor Criteria'!$C$4)+('2. Monitor Criteria'!$D$4*'1. Data'!$CE660)+'2. Monitor Criteria'!$D$6,IF('1. Data'!$BW660=5,($Q660*'2. Monitor Criteria'!$C$4)+('2. Monitor Criteria'!$D$4*'1. Data'!$CE660)+'2. Monitor Criteria'!$F$6,($Q660*'2. Monitor Criteria'!$C$4)+('2. Monitor Criteria'!$D$4*'1. Data'!$CE660)+'2. Monitor Criteria'!$E$6)))</f>
        <v>76.061000000000007</v>
      </c>
      <c r="CH660" s="51">
        <f>CD660-('2. Monitor Criteria'!$D$4*CE660)</f>
        <v>76.155000000000001</v>
      </c>
      <c r="CI660" s="49">
        <f>IF($BY660=0,CH660,IF($BY660=1,CH660-('2. Monitor Criteria'!$B$10*'1. Data'!CG660),CH660-('2. Monitor Criteria'!$C$10*'1. Data'!CG660)))</f>
        <v>76.155000000000001</v>
      </c>
      <c r="CJ660" s="51">
        <f>IF($CA660=TRUE,CI660-(CG660*'2. Monitor Criteria'!$E$10),CI660)</f>
        <v>76.155000000000001</v>
      </c>
      <c r="CK660" s="51">
        <f>IF($BZ660=TRUE,CJ660-('1. Data'!CG660*'2. Monitor Criteria'!$D$10),CJ660)</f>
        <v>76.155000000000001</v>
      </c>
      <c r="CL660" s="40"/>
    </row>
    <row r="661" spans="1:90" s="39" customFormat="1" ht="15.75" customHeight="1" x14ac:dyDescent="0.2">
      <c r="A661" s="39">
        <v>951</v>
      </c>
      <c r="B661" s="46" t="s">
        <v>1053</v>
      </c>
      <c r="C661" s="46" t="s">
        <v>1114</v>
      </c>
      <c r="D661" s="47">
        <v>42475</v>
      </c>
      <c r="E661" s="46" t="s">
        <v>277</v>
      </c>
      <c r="F661" s="46"/>
      <c r="G661" s="46" t="s">
        <v>1307</v>
      </c>
      <c r="H661" s="46" t="s">
        <v>75</v>
      </c>
      <c r="I661" s="46" t="s">
        <v>76</v>
      </c>
      <c r="J661" s="46"/>
      <c r="K661" s="46" t="s">
        <v>77</v>
      </c>
      <c r="L661" s="46"/>
      <c r="M661" s="48">
        <v>1000</v>
      </c>
      <c r="N661" s="48">
        <v>18.8</v>
      </c>
      <c r="O661" s="48">
        <v>10.6</v>
      </c>
      <c r="P661" s="48">
        <v>21.5</v>
      </c>
      <c r="Q661" s="48">
        <v>198.1</v>
      </c>
      <c r="R661" s="48">
        <v>1.78</v>
      </c>
      <c r="S661" s="48">
        <v>1080</v>
      </c>
      <c r="T661" s="48">
        <v>1920</v>
      </c>
      <c r="U661" s="48">
        <v>2.1</v>
      </c>
      <c r="V661" s="48">
        <v>7760</v>
      </c>
      <c r="W661" s="48">
        <v>60</v>
      </c>
      <c r="X661" s="48">
        <v>0.7</v>
      </c>
      <c r="Y661" s="46" t="s">
        <v>114</v>
      </c>
      <c r="Z661" s="46" t="s">
        <v>83</v>
      </c>
      <c r="AA661" s="46"/>
      <c r="AB661" s="46"/>
      <c r="AC661" s="46" t="s">
        <v>80</v>
      </c>
      <c r="AD661" s="46" t="s">
        <v>81</v>
      </c>
      <c r="AE661" s="46" t="s">
        <v>339</v>
      </c>
      <c r="AF661" s="46" t="s">
        <v>330</v>
      </c>
      <c r="AG661" s="46" t="s">
        <v>189</v>
      </c>
      <c r="AH661" s="46"/>
      <c r="AI661" s="46" t="s">
        <v>189</v>
      </c>
      <c r="AJ661" s="46" t="s">
        <v>189</v>
      </c>
      <c r="AK661" s="46" t="s">
        <v>84</v>
      </c>
      <c r="AL661" s="46" t="s">
        <v>330</v>
      </c>
      <c r="AM661" s="46" t="s">
        <v>83</v>
      </c>
      <c r="AN661" s="46" t="s">
        <v>83</v>
      </c>
      <c r="AO661" s="46" t="s">
        <v>83</v>
      </c>
      <c r="AP661" s="46" t="s">
        <v>91</v>
      </c>
      <c r="AQ661" s="46"/>
      <c r="AR661" s="46" t="s">
        <v>81</v>
      </c>
      <c r="AS661" s="46" t="s">
        <v>86</v>
      </c>
      <c r="AT661" s="46"/>
      <c r="AU661" s="46"/>
      <c r="AV661" s="46" t="s">
        <v>81</v>
      </c>
      <c r="AW661" s="46" t="s">
        <v>80</v>
      </c>
      <c r="AX661" s="48">
        <v>250</v>
      </c>
      <c r="AY661" s="48">
        <v>277.8</v>
      </c>
      <c r="AZ661" s="48">
        <v>232.7</v>
      </c>
      <c r="BA661" s="48">
        <v>200.8</v>
      </c>
      <c r="BB661" s="46"/>
      <c r="BC661" s="46"/>
      <c r="BD661" s="48">
        <v>16.7</v>
      </c>
      <c r="BE661" s="46"/>
      <c r="BF661" s="48">
        <v>0.2</v>
      </c>
      <c r="BG661" s="48">
        <v>0.2</v>
      </c>
      <c r="BH661" s="46"/>
      <c r="BI661" s="48">
        <v>0.2</v>
      </c>
      <c r="BJ661" s="48">
        <v>52.92</v>
      </c>
      <c r="BK661" s="48">
        <v>52.92</v>
      </c>
      <c r="BL661" s="48">
        <v>58.4</v>
      </c>
      <c r="BM661" s="46"/>
      <c r="BN661" s="46"/>
      <c r="BO661" s="48">
        <v>0.2</v>
      </c>
      <c r="BP661" s="48">
        <v>0.2</v>
      </c>
      <c r="BQ661" s="48">
        <v>0.2</v>
      </c>
      <c r="BR661" s="48">
        <v>16.8</v>
      </c>
      <c r="BS661" s="48">
        <v>52.92</v>
      </c>
      <c r="BT661" s="46"/>
      <c r="BU661" s="48">
        <v>0</v>
      </c>
      <c r="BV661" s="39">
        <v>951</v>
      </c>
      <c r="BW661" s="39">
        <f t="shared" si="60"/>
        <v>2</v>
      </c>
      <c r="BX661" s="39">
        <f>IF(COUNTIF($C$2:C661,C661)=1,1,0)</f>
        <v>1</v>
      </c>
      <c r="BY661" s="39">
        <f t="shared" si="61"/>
        <v>0</v>
      </c>
      <c r="BZ661" s="39" t="b">
        <f t="shared" si="62"/>
        <v>0</v>
      </c>
      <c r="CA661" s="39" t="b">
        <f t="array" ref="CA661">ISNUMBER(SEARCH("Touch Screen",$AI661))</f>
        <v>1</v>
      </c>
      <c r="CB661" s="39" t="b">
        <f t="array" ref="CB661">ISNUMBER(SEARCH("Occupancy Sensor",$AI661))</f>
        <v>0</v>
      </c>
      <c r="CC661" s="39" t="b">
        <f t="array" ref="CC661">ISNUMBER(SEARCH("Full Network Connectivity",$AI661))</f>
        <v>0</v>
      </c>
      <c r="CD661" s="49">
        <f t="shared" si="63"/>
        <v>52.340999999999994</v>
      </c>
      <c r="CE661" s="50">
        <f t="shared" si="65"/>
        <v>2.1</v>
      </c>
      <c r="CF661" s="39">
        <f t="shared" si="64"/>
        <v>2</v>
      </c>
      <c r="CG661" s="49">
        <f>IF($BW661=1,($Q661*'2. Monitor Criteria'!$C$4)+('2. Monitor Criteria'!$D$4*'1. Data'!$CE661)+'2. Monitor Criteria'!$C$6,IF('1. Data'!$BW661=2,($Q661*'2. Monitor Criteria'!$C$4)+('2. Monitor Criteria'!$D$4*'1. Data'!$CE661)+'2. Monitor Criteria'!$D$6,IF('1. Data'!$BW661=5,($Q661*'2. Monitor Criteria'!$C$4)+('2. Monitor Criteria'!$D$4*'1. Data'!$CE661)+'2. Monitor Criteria'!$F$6,($Q661*'2. Monitor Criteria'!$C$4)+('2. Monitor Criteria'!$D$4*'1. Data'!$CE661)+'2. Monitor Criteria'!$E$6)))</f>
        <v>42.755299999999998</v>
      </c>
      <c r="CH661" s="51">
        <f>CD661-('2. Monitor Criteria'!$D$4*CE661)</f>
        <v>43.961999999999989</v>
      </c>
      <c r="CI661" s="49">
        <f>IF($BY661=0,CH661,IF($BY661=1,CH661-('2. Monitor Criteria'!$B$10*'1. Data'!CG661),CH661-('2. Monitor Criteria'!$C$10*'1. Data'!CG661)))</f>
        <v>43.961999999999989</v>
      </c>
      <c r="CJ661" s="51">
        <f>IF($CA661=TRUE,CI661-(CG661*'2. Monitor Criteria'!$E$10),CI661)</f>
        <v>35.410939999999989</v>
      </c>
      <c r="CK661" s="51">
        <f>IF($BZ661=TRUE,CJ661-('1. Data'!CG661*'2. Monitor Criteria'!$D$10),CJ661)</f>
        <v>35.410939999999989</v>
      </c>
      <c r="CL661" s="40"/>
    </row>
    <row r="662" spans="1:90" s="39" customFormat="1" ht="15.75" customHeight="1" x14ac:dyDescent="0.2">
      <c r="A662" s="39">
        <v>953</v>
      </c>
      <c r="B662" s="46" t="s">
        <v>1053</v>
      </c>
      <c r="C662" s="46" t="s">
        <v>1118</v>
      </c>
      <c r="D662" s="47">
        <v>42955</v>
      </c>
      <c r="E662" s="46" t="s">
        <v>74</v>
      </c>
      <c r="F662" s="46"/>
      <c r="G662" s="46" t="s">
        <v>1307</v>
      </c>
      <c r="H662" s="46" t="s">
        <v>75</v>
      </c>
      <c r="I662" s="46" t="s">
        <v>88</v>
      </c>
      <c r="J662" s="46"/>
      <c r="K662" s="46" t="s">
        <v>77</v>
      </c>
      <c r="L662" s="46"/>
      <c r="M662" s="48">
        <v>1000</v>
      </c>
      <c r="N662" s="48">
        <v>20.8</v>
      </c>
      <c r="O662" s="48">
        <v>37.1</v>
      </c>
      <c r="P662" s="48">
        <v>42.5</v>
      </c>
      <c r="Q662" s="48">
        <v>771.81</v>
      </c>
      <c r="R662" s="48">
        <v>1.78</v>
      </c>
      <c r="S662" s="48">
        <v>1080</v>
      </c>
      <c r="T662" s="48">
        <v>1920</v>
      </c>
      <c r="U662" s="48">
        <v>2.1</v>
      </c>
      <c r="V662" s="48">
        <v>2687</v>
      </c>
      <c r="W662" s="48">
        <v>60</v>
      </c>
      <c r="X662" s="48">
        <v>0.3</v>
      </c>
      <c r="Y662" s="46" t="s">
        <v>83</v>
      </c>
      <c r="Z662" s="46" t="s">
        <v>83</v>
      </c>
      <c r="AA662" s="46"/>
      <c r="AB662" s="46"/>
      <c r="AC662" s="46" t="s">
        <v>81</v>
      </c>
      <c r="AD662" s="46" t="s">
        <v>81</v>
      </c>
      <c r="AE662" s="46" t="s">
        <v>1119</v>
      </c>
      <c r="AF662" s="46"/>
      <c r="AG662" s="46" t="s">
        <v>83</v>
      </c>
      <c r="AH662" s="46"/>
      <c r="AI662" s="46" t="s">
        <v>83</v>
      </c>
      <c r="AJ662" s="46" t="s">
        <v>83</v>
      </c>
      <c r="AK662" s="46" t="s">
        <v>84</v>
      </c>
      <c r="AL662" s="46"/>
      <c r="AM662" s="46" t="s">
        <v>83</v>
      </c>
      <c r="AN662" s="46" t="s">
        <v>83</v>
      </c>
      <c r="AO662" s="46" t="s">
        <v>83</v>
      </c>
      <c r="AP662" s="46" t="s">
        <v>91</v>
      </c>
      <c r="AQ662" s="46"/>
      <c r="AR662" s="46" t="s">
        <v>81</v>
      </c>
      <c r="AS662" s="46" t="s">
        <v>86</v>
      </c>
      <c r="AT662" s="46"/>
      <c r="AU662" s="48">
        <v>5</v>
      </c>
      <c r="AV662" s="46" t="s">
        <v>81</v>
      </c>
      <c r="AW662" s="46" t="s">
        <v>81</v>
      </c>
      <c r="AX662" s="48">
        <v>450</v>
      </c>
      <c r="AY662" s="48">
        <v>430</v>
      </c>
      <c r="AZ662" s="48">
        <v>306</v>
      </c>
      <c r="BA662" s="48">
        <v>292.5</v>
      </c>
      <c r="BB662" s="46"/>
      <c r="BC662" s="46"/>
      <c r="BD662" s="48">
        <v>53.23</v>
      </c>
      <c r="BE662" s="46"/>
      <c r="BF662" s="48">
        <v>1.39</v>
      </c>
      <c r="BG662" s="48">
        <v>0</v>
      </c>
      <c r="BH662" s="46"/>
      <c r="BI662" s="48">
        <v>0.4</v>
      </c>
      <c r="BJ662" s="48">
        <v>171.12</v>
      </c>
      <c r="BK662" s="48">
        <v>171.12</v>
      </c>
      <c r="BL662" s="48">
        <v>102.4</v>
      </c>
      <c r="BM662" s="46"/>
      <c r="BN662" s="46"/>
      <c r="BO662" s="48">
        <v>0.42</v>
      </c>
      <c r="BP662" s="48">
        <v>1.49</v>
      </c>
      <c r="BQ662" s="48">
        <v>0</v>
      </c>
      <c r="BR662" s="48">
        <v>52.1</v>
      </c>
      <c r="BS662" s="48">
        <v>168.22</v>
      </c>
      <c r="BT662" s="46"/>
      <c r="BU662" s="48">
        <v>0</v>
      </c>
      <c r="BV662" s="39">
        <v>953</v>
      </c>
      <c r="BW662" s="39">
        <f t="shared" si="60"/>
        <v>5</v>
      </c>
      <c r="BX662" s="39">
        <f>IF(COUNTIF($C$2:C662,C662)=1,1,0)</f>
        <v>1</v>
      </c>
      <c r="BY662" s="39">
        <f t="shared" si="61"/>
        <v>0</v>
      </c>
      <c r="BZ662" s="39" t="b">
        <f t="shared" si="62"/>
        <v>0</v>
      </c>
      <c r="CA662" s="39" t="b">
        <f t="array" ref="CA662">ISNUMBER(SEARCH("Touch Screen",$AI662))</f>
        <v>0</v>
      </c>
      <c r="CB662" s="39" t="b">
        <f t="array" ref="CB662">ISNUMBER(SEARCH("Occupancy Sensor",$AI662))</f>
        <v>0</v>
      </c>
      <c r="CC662" s="39" t="b">
        <f t="array" ref="CC662">ISNUMBER(SEARCH("Full Network Connectivity",$AI662))</f>
        <v>0</v>
      </c>
      <c r="CD662" s="49">
        <f t="shared" si="63"/>
        <v>171.11783999999997</v>
      </c>
      <c r="CE662" s="50">
        <f t="shared" si="65"/>
        <v>2.1</v>
      </c>
      <c r="CF662" s="39">
        <f t="shared" si="64"/>
        <v>5</v>
      </c>
      <c r="CG662" s="49">
        <f>IF($BW662=1,($Q662*'2. Monitor Criteria'!$C$4)+('2. Monitor Criteria'!$D$4*'1. Data'!$CE662)+'2. Monitor Criteria'!$C$6,IF('1. Data'!$BW662=2,($Q662*'2. Monitor Criteria'!$C$4)+('2. Monitor Criteria'!$D$4*'1. Data'!$CE662)+'2. Monitor Criteria'!$D$6,IF('1. Data'!$BW662=5,($Q662*'2. Monitor Criteria'!$C$4)+('2. Monitor Criteria'!$D$4*'1. Data'!$CE662)+'2. Monitor Criteria'!$F$6,($Q662*'2. Monitor Criteria'!$C$4)+('2. Monitor Criteria'!$D$4*'1. Data'!$CE662)+'2. Monitor Criteria'!$E$6)))</f>
        <v>118.84162999999999</v>
      </c>
      <c r="CH662" s="51">
        <f>CD662-('2. Monitor Criteria'!$D$4*CE662)</f>
        <v>162.73883999999998</v>
      </c>
      <c r="CI662" s="49">
        <f>IF($BY662=0,CH662,IF($BY662=1,CH662-('2. Monitor Criteria'!$B$10*'1. Data'!CG662),CH662-('2. Monitor Criteria'!$C$10*'1. Data'!CG662)))</f>
        <v>162.73883999999998</v>
      </c>
      <c r="CJ662" s="51">
        <f>IF($CA662=TRUE,CI662-(CG662*'2. Monitor Criteria'!$E$10),CI662)</f>
        <v>162.73883999999998</v>
      </c>
      <c r="CK662" s="51">
        <f>IF($BZ662=TRUE,CJ662-('1. Data'!CG662*'2. Monitor Criteria'!$D$10),CJ662)</f>
        <v>162.73883999999998</v>
      </c>
      <c r="CL662" s="40"/>
    </row>
    <row r="663" spans="1:90" s="39" customFormat="1" ht="15.75" customHeight="1" x14ac:dyDescent="0.2">
      <c r="A663" s="39">
        <v>956</v>
      </c>
      <c r="B663" s="46" t="s">
        <v>1053</v>
      </c>
      <c r="C663" s="46" t="s">
        <v>1122</v>
      </c>
      <c r="D663" s="47">
        <v>42551</v>
      </c>
      <c r="E663" s="46" t="s">
        <v>74</v>
      </c>
      <c r="F663" s="46"/>
      <c r="G663" s="46" t="s">
        <v>1307</v>
      </c>
      <c r="H663" s="46" t="s">
        <v>75</v>
      </c>
      <c r="I663" s="46" t="s">
        <v>76</v>
      </c>
      <c r="J663" s="46"/>
      <c r="K663" s="46" t="s">
        <v>77</v>
      </c>
      <c r="L663" s="46"/>
      <c r="M663" s="48">
        <v>1000</v>
      </c>
      <c r="N663" s="48">
        <v>11.7</v>
      </c>
      <c r="O663" s="48">
        <v>20.7</v>
      </c>
      <c r="P663" s="48">
        <v>23.8</v>
      </c>
      <c r="Q663" s="48">
        <v>242.04</v>
      </c>
      <c r="R663" s="48">
        <v>1.78</v>
      </c>
      <c r="S663" s="48">
        <v>1080</v>
      </c>
      <c r="T663" s="48">
        <v>1920</v>
      </c>
      <c r="U663" s="48">
        <v>2.1</v>
      </c>
      <c r="V663" s="48">
        <v>8567</v>
      </c>
      <c r="W663" s="48">
        <v>60</v>
      </c>
      <c r="X663" s="48">
        <v>0.4</v>
      </c>
      <c r="Y663" s="46" t="s">
        <v>78</v>
      </c>
      <c r="Z663" s="46" t="s">
        <v>83</v>
      </c>
      <c r="AA663" s="46"/>
      <c r="AB663" s="46"/>
      <c r="AC663" s="46" t="s">
        <v>81</v>
      </c>
      <c r="AD663" s="46" t="s">
        <v>80</v>
      </c>
      <c r="AE663" s="46" t="s">
        <v>418</v>
      </c>
      <c r="AF663" s="46" t="s">
        <v>1123</v>
      </c>
      <c r="AG663" s="46" t="s">
        <v>99</v>
      </c>
      <c r="AH663" s="46"/>
      <c r="AI663" s="46" t="s">
        <v>83</v>
      </c>
      <c r="AJ663" s="46" t="s">
        <v>83</v>
      </c>
      <c r="AK663" s="46" t="s">
        <v>84</v>
      </c>
      <c r="AL663" s="46" t="s">
        <v>1123</v>
      </c>
      <c r="AM663" s="46" t="s">
        <v>83</v>
      </c>
      <c r="AN663" s="46" t="s">
        <v>83</v>
      </c>
      <c r="AO663" s="46" t="s">
        <v>83</v>
      </c>
      <c r="AP663" s="46" t="s">
        <v>91</v>
      </c>
      <c r="AQ663" s="46"/>
      <c r="AR663" s="46" t="s">
        <v>81</v>
      </c>
      <c r="AS663" s="46" t="s">
        <v>86</v>
      </c>
      <c r="AT663" s="46"/>
      <c r="AU663" s="48">
        <v>1</v>
      </c>
      <c r="AV663" s="46" t="s">
        <v>81</v>
      </c>
      <c r="AW663" s="46" t="s">
        <v>81</v>
      </c>
      <c r="AX663" s="48">
        <v>250</v>
      </c>
      <c r="AY663" s="48">
        <v>258.89999999999998</v>
      </c>
      <c r="AZ663" s="48">
        <v>247.9</v>
      </c>
      <c r="BA663" s="48">
        <v>200.1</v>
      </c>
      <c r="BB663" s="46"/>
      <c r="BC663" s="46"/>
      <c r="BD663" s="48">
        <v>13.32</v>
      </c>
      <c r="BE663" s="46"/>
      <c r="BF663" s="48">
        <v>0.26</v>
      </c>
      <c r="BG663" s="48">
        <v>0.2</v>
      </c>
      <c r="BH663" s="46"/>
      <c r="BI663" s="48">
        <v>0.19</v>
      </c>
      <c r="BJ663" s="48">
        <v>42.32</v>
      </c>
      <c r="BK663" s="48">
        <v>42.32</v>
      </c>
      <c r="BL663" s="48">
        <v>54.1</v>
      </c>
      <c r="BM663" s="46"/>
      <c r="BN663" s="46"/>
      <c r="BO663" s="48">
        <v>0.25</v>
      </c>
      <c r="BP663" s="48">
        <v>0.33</v>
      </c>
      <c r="BQ663" s="48">
        <v>0.26</v>
      </c>
      <c r="BR663" s="48">
        <v>13.4</v>
      </c>
      <c r="BS663" s="48">
        <v>42.96</v>
      </c>
      <c r="BT663" s="46"/>
      <c r="BU663" s="48">
        <v>0</v>
      </c>
      <c r="BV663" s="39">
        <v>956</v>
      </c>
      <c r="BW663" s="39">
        <f t="shared" si="60"/>
        <v>3</v>
      </c>
      <c r="BX663" s="39">
        <f>IF(COUNTIF($C$2:C663,C663)=1,1,0)</f>
        <v>1</v>
      </c>
      <c r="BY663" s="39">
        <f t="shared" si="61"/>
        <v>0</v>
      </c>
      <c r="BZ663" s="39" t="b">
        <f t="shared" si="62"/>
        <v>0</v>
      </c>
      <c r="CA663" s="39" t="b">
        <f t="array" ref="CA663">ISNUMBER(SEARCH("Touch Screen",$AI663))</f>
        <v>0</v>
      </c>
      <c r="CB663" s="39" t="b">
        <f t="array" ref="CB663">ISNUMBER(SEARCH("Occupancy Sensor",$AI663))</f>
        <v>0</v>
      </c>
      <c r="CC663" s="39" t="b">
        <f t="array" ref="CC663">ISNUMBER(SEARCH("Full Network Connectivity",$AI663))</f>
        <v>0</v>
      </c>
      <c r="CD663" s="49">
        <f t="shared" si="63"/>
        <v>42.319559999999996</v>
      </c>
      <c r="CE663" s="50">
        <f t="shared" si="65"/>
        <v>2.1</v>
      </c>
      <c r="CF663" s="39">
        <f t="shared" si="64"/>
        <v>3</v>
      </c>
      <c r="CG663" s="49">
        <f>IF($BW663=1,($Q663*'2. Monitor Criteria'!$C$4)+('2. Monitor Criteria'!$D$4*'1. Data'!$CE663)+'2. Monitor Criteria'!$C$6,IF('1. Data'!$BW663=2,($Q663*'2. Monitor Criteria'!$C$4)+('2. Monitor Criteria'!$D$4*'1. Data'!$CE663)+'2. Monitor Criteria'!$D$6,IF('1. Data'!$BW663=5,($Q663*'2. Monitor Criteria'!$C$4)+('2. Monitor Criteria'!$D$4*'1. Data'!$CE663)+'2. Monitor Criteria'!$F$6,($Q663*'2. Monitor Criteria'!$C$4)+('2. Monitor Criteria'!$D$4*'1. Data'!$CE663)+'2. Monitor Criteria'!$E$6)))</f>
        <v>46.629919999999998</v>
      </c>
      <c r="CH663" s="51">
        <f>CD663-('2. Monitor Criteria'!$D$4*CE663)</f>
        <v>33.940559999999991</v>
      </c>
      <c r="CI663" s="49">
        <f>IF($BY663=0,CH663,IF($BY663=1,CH663-('2. Monitor Criteria'!$B$10*'1. Data'!CG663),CH663-('2. Monitor Criteria'!$C$10*'1. Data'!CG663)))</f>
        <v>33.940559999999991</v>
      </c>
      <c r="CJ663" s="51">
        <f>IF($CA663=TRUE,CI663-(CG663*'2. Monitor Criteria'!$E$10),CI663)</f>
        <v>33.940559999999991</v>
      </c>
      <c r="CK663" s="51">
        <f>IF($BZ663=TRUE,CJ663-('1. Data'!CG663*'2. Monitor Criteria'!$D$10),CJ663)</f>
        <v>33.940559999999991</v>
      </c>
      <c r="CL663" s="40"/>
    </row>
    <row r="664" spans="1:90" s="39" customFormat="1" ht="15.75" customHeight="1" x14ac:dyDescent="0.2">
      <c r="A664" s="39">
        <v>957</v>
      </c>
      <c r="B664" s="46" t="s">
        <v>1053</v>
      </c>
      <c r="C664" s="46" t="s">
        <v>1124</v>
      </c>
      <c r="D664" s="47">
        <v>42678</v>
      </c>
      <c r="E664" s="46" t="s">
        <v>277</v>
      </c>
      <c r="F664" s="46"/>
      <c r="G664" s="46" t="s">
        <v>1307</v>
      </c>
      <c r="H664" s="46" t="s">
        <v>75</v>
      </c>
      <c r="I664" s="46" t="s">
        <v>88</v>
      </c>
      <c r="J664" s="46"/>
      <c r="K664" s="46" t="s">
        <v>77</v>
      </c>
      <c r="L664" s="46"/>
      <c r="M664" s="48">
        <v>1000</v>
      </c>
      <c r="N664" s="48">
        <v>13.2</v>
      </c>
      <c r="O664" s="48">
        <v>23.5</v>
      </c>
      <c r="P664" s="48">
        <v>27</v>
      </c>
      <c r="Q664" s="48">
        <v>311.66000000000003</v>
      </c>
      <c r="R664" s="48">
        <v>1.78</v>
      </c>
      <c r="S664" s="48">
        <v>1080</v>
      </c>
      <c r="T664" s="48">
        <v>1920</v>
      </c>
      <c r="U664" s="48">
        <v>2.1</v>
      </c>
      <c r="V664" s="48">
        <v>6654</v>
      </c>
      <c r="W664" s="48">
        <v>60</v>
      </c>
      <c r="X664" s="48">
        <v>0.8</v>
      </c>
      <c r="Y664" s="46" t="s">
        <v>114</v>
      </c>
      <c r="Z664" s="46" t="s">
        <v>83</v>
      </c>
      <c r="AA664" s="46"/>
      <c r="AB664" s="46"/>
      <c r="AC664" s="46" t="s">
        <v>80</v>
      </c>
      <c r="AD664" s="46" t="s">
        <v>81</v>
      </c>
      <c r="AE664" s="46" t="s">
        <v>622</v>
      </c>
      <c r="AF664" s="46" t="s">
        <v>1108</v>
      </c>
      <c r="AG664" s="46" t="s">
        <v>83</v>
      </c>
      <c r="AH664" s="46"/>
      <c r="AI664" s="46" t="s">
        <v>83</v>
      </c>
      <c r="AJ664" s="46" t="s">
        <v>83</v>
      </c>
      <c r="AK664" s="46" t="s">
        <v>90</v>
      </c>
      <c r="AL664" s="46" t="s">
        <v>1108</v>
      </c>
      <c r="AM664" s="46" t="s">
        <v>83</v>
      </c>
      <c r="AN664" s="46" t="s">
        <v>83</v>
      </c>
      <c r="AO664" s="46" t="s">
        <v>83</v>
      </c>
      <c r="AP664" s="46" t="s">
        <v>91</v>
      </c>
      <c r="AQ664" s="46"/>
      <c r="AR664" s="46" t="s">
        <v>81</v>
      </c>
      <c r="AS664" s="46" t="s">
        <v>86</v>
      </c>
      <c r="AT664" s="46"/>
      <c r="AU664" s="46"/>
      <c r="AV664" s="46" t="s">
        <v>80</v>
      </c>
      <c r="AW664" s="46" t="s">
        <v>81</v>
      </c>
      <c r="AX664" s="48">
        <v>300</v>
      </c>
      <c r="AY664" s="48">
        <v>379.4</v>
      </c>
      <c r="AZ664" s="48">
        <v>372.5</v>
      </c>
      <c r="BA664" s="48">
        <v>201.2</v>
      </c>
      <c r="BB664" s="46"/>
      <c r="BC664" s="46"/>
      <c r="BD664" s="48">
        <v>19.3</v>
      </c>
      <c r="BE664" s="46"/>
      <c r="BF664" s="48">
        <v>0.16</v>
      </c>
      <c r="BG664" s="46"/>
      <c r="BH664" s="46"/>
      <c r="BI664" s="48">
        <v>0.14000000000000001</v>
      </c>
      <c r="BJ664" s="48">
        <v>60.11</v>
      </c>
      <c r="BK664" s="48">
        <v>60.11</v>
      </c>
      <c r="BL664" s="48">
        <v>63.04</v>
      </c>
      <c r="BM664" s="46"/>
      <c r="BN664" s="46"/>
      <c r="BO664" s="48">
        <v>0.17</v>
      </c>
      <c r="BP664" s="48">
        <v>0.18</v>
      </c>
      <c r="BQ664" s="46"/>
      <c r="BR664" s="48">
        <v>20.11</v>
      </c>
      <c r="BS664" s="48">
        <v>62.71</v>
      </c>
      <c r="BT664" s="46"/>
      <c r="BU664" s="48">
        <v>0</v>
      </c>
      <c r="BV664" s="39">
        <v>957</v>
      </c>
      <c r="BW664" s="39">
        <f t="shared" si="60"/>
        <v>4</v>
      </c>
      <c r="BX664" s="39">
        <f>IF(COUNTIF($C$2:C664,C664)=1,1,0)</f>
        <v>1</v>
      </c>
      <c r="BY664" s="39">
        <f t="shared" si="61"/>
        <v>0</v>
      </c>
      <c r="BZ664" s="39" t="b">
        <f t="shared" si="62"/>
        <v>0</v>
      </c>
      <c r="CA664" s="39" t="b">
        <f t="array" ref="CA664">ISNUMBER(SEARCH("Touch Screen",$AI664))</f>
        <v>0</v>
      </c>
      <c r="CB664" s="39" t="b">
        <f t="array" ref="CB664">ISNUMBER(SEARCH("Occupancy Sensor",$AI664))</f>
        <v>0</v>
      </c>
      <c r="CC664" s="39" t="b">
        <f t="array" ref="CC664">ISNUMBER(SEARCH("Full Network Connectivity",$AI664))</f>
        <v>0</v>
      </c>
      <c r="CD664" s="49">
        <f t="shared" si="63"/>
        <v>60.08484</v>
      </c>
      <c r="CE664" s="50">
        <f t="shared" si="65"/>
        <v>2.1</v>
      </c>
      <c r="CF664" s="39">
        <f t="shared" si="64"/>
        <v>4</v>
      </c>
      <c r="CG664" s="49">
        <f>IF($BW664=1,($Q664*'2. Monitor Criteria'!$C$4)+('2. Monitor Criteria'!$D$4*'1. Data'!$CE664)+'2. Monitor Criteria'!$C$6,IF('1. Data'!$BW664=2,($Q664*'2. Monitor Criteria'!$C$4)+('2. Monitor Criteria'!$D$4*'1. Data'!$CE664)+'2. Monitor Criteria'!$D$6,IF('1. Data'!$BW664=5,($Q664*'2. Monitor Criteria'!$C$4)+('2. Monitor Criteria'!$D$4*'1. Data'!$CE664)+'2. Monitor Criteria'!$F$6,($Q664*'2. Monitor Criteria'!$C$4)+('2. Monitor Criteria'!$D$4*'1. Data'!$CE664)+'2. Monitor Criteria'!$E$6)))</f>
        <v>55.193180000000012</v>
      </c>
      <c r="CH664" s="51">
        <f>CD664-('2. Monitor Criteria'!$D$4*CE664)</f>
        <v>51.705839999999995</v>
      </c>
      <c r="CI664" s="49">
        <f>IF($BY664=0,CH664,IF($BY664=1,CH664-('2. Monitor Criteria'!$B$10*'1. Data'!CG664),CH664-('2. Monitor Criteria'!$C$10*'1. Data'!CG664)))</f>
        <v>51.705839999999995</v>
      </c>
      <c r="CJ664" s="51">
        <f>IF($CA664=TRUE,CI664-(CG664*'2. Monitor Criteria'!$E$10),CI664)</f>
        <v>51.705839999999995</v>
      </c>
      <c r="CK664" s="51">
        <f>IF($BZ664=TRUE,CJ664-('1. Data'!CG664*'2. Monitor Criteria'!$D$10),CJ664)</f>
        <v>51.705839999999995</v>
      </c>
      <c r="CL664" s="40"/>
    </row>
    <row r="665" spans="1:90" s="39" customFormat="1" ht="15.75" customHeight="1" x14ac:dyDescent="0.2">
      <c r="A665" s="39">
        <v>958</v>
      </c>
      <c r="B665" s="46" t="s">
        <v>1053</v>
      </c>
      <c r="C665" s="46" t="s">
        <v>1125</v>
      </c>
      <c r="D665" s="47">
        <v>42698</v>
      </c>
      <c r="E665" s="46" t="s">
        <v>74</v>
      </c>
      <c r="F665" s="46"/>
      <c r="G665" s="46" t="s">
        <v>1307</v>
      </c>
      <c r="H665" s="46" t="s">
        <v>75</v>
      </c>
      <c r="I665" s="46" t="s">
        <v>88</v>
      </c>
      <c r="J665" s="46"/>
      <c r="K665" s="46" t="s">
        <v>77</v>
      </c>
      <c r="L665" s="46"/>
      <c r="M665" s="48">
        <v>3000</v>
      </c>
      <c r="N665" s="48">
        <v>11.5</v>
      </c>
      <c r="O665" s="48">
        <v>20.5</v>
      </c>
      <c r="P665" s="48">
        <v>23.5</v>
      </c>
      <c r="Q665" s="48">
        <v>235.98</v>
      </c>
      <c r="R665" s="48">
        <v>1.78</v>
      </c>
      <c r="S665" s="48">
        <v>1080</v>
      </c>
      <c r="T665" s="48">
        <v>1920</v>
      </c>
      <c r="U665" s="48">
        <v>2.1</v>
      </c>
      <c r="V665" s="48">
        <v>8787</v>
      </c>
      <c r="W665" s="48">
        <v>60</v>
      </c>
      <c r="X665" s="48">
        <v>0.5</v>
      </c>
      <c r="Y665" s="46" t="s">
        <v>420</v>
      </c>
      <c r="Z665" s="46" t="s">
        <v>83</v>
      </c>
      <c r="AA665" s="46"/>
      <c r="AB665" s="46"/>
      <c r="AC665" s="46" t="s">
        <v>80</v>
      </c>
      <c r="AD665" s="46" t="s">
        <v>80</v>
      </c>
      <c r="AE665" s="46" t="s">
        <v>505</v>
      </c>
      <c r="AF665" s="46"/>
      <c r="AG665" s="46" t="s">
        <v>99</v>
      </c>
      <c r="AH665" s="46"/>
      <c r="AI665" s="46" t="s">
        <v>83</v>
      </c>
      <c r="AJ665" s="46" t="s">
        <v>83</v>
      </c>
      <c r="AK665" s="46" t="s">
        <v>84</v>
      </c>
      <c r="AL665" s="46"/>
      <c r="AM665" s="46" t="s">
        <v>83</v>
      </c>
      <c r="AN665" s="46" t="s">
        <v>83</v>
      </c>
      <c r="AO665" s="46" t="s">
        <v>83</v>
      </c>
      <c r="AP665" s="46" t="s">
        <v>91</v>
      </c>
      <c r="AQ665" s="46"/>
      <c r="AR665" s="46" t="s">
        <v>81</v>
      </c>
      <c r="AS665" s="46" t="s">
        <v>86</v>
      </c>
      <c r="AT665" s="46"/>
      <c r="AU665" s="48">
        <v>1</v>
      </c>
      <c r="AV665" s="46" t="s">
        <v>81</v>
      </c>
      <c r="AW665" s="46" t="s">
        <v>81</v>
      </c>
      <c r="AX665" s="48">
        <v>250</v>
      </c>
      <c r="AY665" s="48">
        <v>235</v>
      </c>
      <c r="AZ665" s="48">
        <v>137.19999999999999</v>
      </c>
      <c r="BA665" s="48">
        <v>200</v>
      </c>
      <c r="BB665" s="46"/>
      <c r="BC665" s="46"/>
      <c r="BD665" s="48">
        <v>14.23</v>
      </c>
      <c r="BE665" s="46"/>
      <c r="BF665" s="48">
        <v>0.43</v>
      </c>
      <c r="BG665" s="48">
        <v>0.38</v>
      </c>
      <c r="BH665" s="46"/>
      <c r="BI665" s="48">
        <v>0.39</v>
      </c>
      <c r="BJ665" s="48">
        <v>46.08</v>
      </c>
      <c r="BK665" s="48">
        <v>46.08</v>
      </c>
      <c r="BL665" s="48">
        <v>52.9</v>
      </c>
      <c r="BM665" s="46"/>
      <c r="BN665" s="46"/>
      <c r="BO665" s="48">
        <v>0.41</v>
      </c>
      <c r="BP665" s="48">
        <v>0.45</v>
      </c>
      <c r="BQ665" s="48">
        <v>0.39</v>
      </c>
      <c r="BR665" s="48">
        <v>14.17</v>
      </c>
      <c r="BS665" s="48">
        <v>46.01</v>
      </c>
      <c r="BT665" s="46"/>
      <c r="BU665" s="48">
        <v>0</v>
      </c>
      <c r="BV665" s="39">
        <v>958</v>
      </c>
      <c r="BW665" s="39">
        <f t="shared" si="60"/>
        <v>3</v>
      </c>
      <c r="BX665" s="39">
        <f>IF(COUNTIF($C$2:C665,C665)=1,1,0)</f>
        <v>1</v>
      </c>
      <c r="BY665" s="39">
        <f t="shared" si="61"/>
        <v>0</v>
      </c>
      <c r="BZ665" s="39" t="b">
        <f t="shared" si="62"/>
        <v>0</v>
      </c>
      <c r="CA665" s="39" t="b">
        <f t="array" ref="CA665">ISNUMBER(SEARCH("Touch Screen",$AI665))</f>
        <v>0</v>
      </c>
      <c r="CB665" s="39" t="b">
        <f t="array" ref="CB665">ISNUMBER(SEARCH("Occupancy Sensor",$AI665))</f>
        <v>0</v>
      </c>
      <c r="CC665" s="39" t="b">
        <f t="array" ref="CC665">ISNUMBER(SEARCH("Full Network Connectivity",$AI665))</f>
        <v>0</v>
      </c>
      <c r="CD665" s="49">
        <f t="shared" si="63"/>
        <v>46.077599999999997</v>
      </c>
      <c r="CE665" s="50">
        <f t="shared" si="65"/>
        <v>2.1</v>
      </c>
      <c r="CF665" s="39">
        <f t="shared" si="64"/>
        <v>3</v>
      </c>
      <c r="CG665" s="49">
        <f>IF($BW665=1,($Q665*'2. Monitor Criteria'!$C$4)+('2. Monitor Criteria'!$D$4*'1. Data'!$CE665)+'2. Monitor Criteria'!$C$6,IF('1. Data'!$BW665=2,($Q665*'2. Monitor Criteria'!$C$4)+('2. Monitor Criteria'!$D$4*'1. Data'!$CE665)+'2. Monitor Criteria'!$D$6,IF('1. Data'!$BW665=5,($Q665*'2. Monitor Criteria'!$C$4)+('2. Monitor Criteria'!$D$4*'1. Data'!$CE665)+'2. Monitor Criteria'!$F$6,($Q665*'2. Monitor Criteria'!$C$4)+('2. Monitor Criteria'!$D$4*'1. Data'!$CE665)+'2. Monitor Criteria'!$E$6)))</f>
        <v>45.884540000000001</v>
      </c>
      <c r="CH665" s="51">
        <f>CD665-('2. Monitor Criteria'!$D$4*CE665)</f>
        <v>37.698599999999999</v>
      </c>
      <c r="CI665" s="49">
        <f>IF($BY665=0,CH665,IF($BY665=1,CH665-('2. Monitor Criteria'!$B$10*'1. Data'!CG665),CH665-('2. Monitor Criteria'!$C$10*'1. Data'!CG665)))</f>
        <v>37.698599999999999</v>
      </c>
      <c r="CJ665" s="51">
        <f>IF($CA665=TRUE,CI665-(CG665*'2. Monitor Criteria'!$E$10),CI665)</f>
        <v>37.698599999999999</v>
      </c>
      <c r="CK665" s="51">
        <f>IF($BZ665=TRUE,CJ665-('1. Data'!CG665*'2. Monitor Criteria'!$D$10),CJ665)</f>
        <v>37.698599999999999</v>
      </c>
      <c r="CL665" s="40"/>
    </row>
    <row r="666" spans="1:90" s="39" customFormat="1" ht="15.75" customHeight="1" x14ac:dyDescent="0.2">
      <c r="A666" s="39">
        <v>960</v>
      </c>
      <c r="B666" s="46" t="s">
        <v>1053</v>
      </c>
      <c r="C666" s="46" t="s">
        <v>1127</v>
      </c>
      <c r="D666" s="47">
        <v>42551</v>
      </c>
      <c r="E666" s="46" t="s">
        <v>74</v>
      </c>
      <c r="F666" s="46"/>
      <c r="G666" s="46" t="s">
        <v>1307</v>
      </c>
      <c r="H666" s="46" t="s">
        <v>75</v>
      </c>
      <c r="I666" s="46" t="s">
        <v>76</v>
      </c>
      <c r="J666" s="46"/>
      <c r="K666" s="46" t="s">
        <v>77</v>
      </c>
      <c r="L666" s="46"/>
      <c r="M666" s="48">
        <v>1000</v>
      </c>
      <c r="N666" s="48">
        <v>11.7</v>
      </c>
      <c r="O666" s="48">
        <v>20.8</v>
      </c>
      <c r="P666" s="48">
        <v>23.8</v>
      </c>
      <c r="Q666" s="48">
        <v>242.15</v>
      </c>
      <c r="R666" s="48">
        <v>1.78</v>
      </c>
      <c r="S666" s="48">
        <v>1080</v>
      </c>
      <c r="T666" s="48">
        <v>1920</v>
      </c>
      <c r="U666" s="48">
        <v>2.1</v>
      </c>
      <c r="V666" s="48">
        <v>8563</v>
      </c>
      <c r="W666" s="48">
        <v>60</v>
      </c>
      <c r="X666" s="48">
        <v>0.7</v>
      </c>
      <c r="Y666" s="46" t="s">
        <v>1103</v>
      </c>
      <c r="Z666" s="46" t="s">
        <v>83</v>
      </c>
      <c r="AA666" s="46"/>
      <c r="AB666" s="46"/>
      <c r="AC666" s="46" t="s">
        <v>80</v>
      </c>
      <c r="AD666" s="46" t="s">
        <v>81</v>
      </c>
      <c r="AE666" s="46" t="s">
        <v>1095</v>
      </c>
      <c r="AF666" s="46"/>
      <c r="AG666" s="46" t="s">
        <v>83</v>
      </c>
      <c r="AH666" s="46"/>
      <c r="AI666" s="46" t="s">
        <v>83</v>
      </c>
      <c r="AJ666" s="46" t="s">
        <v>83</v>
      </c>
      <c r="AK666" s="46" t="s">
        <v>331</v>
      </c>
      <c r="AL666" s="46"/>
      <c r="AM666" s="46" t="s">
        <v>83</v>
      </c>
      <c r="AN666" s="46" t="s">
        <v>83</v>
      </c>
      <c r="AO666" s="46" t="s">
        <v>83</v>
      </c>
      <c r="AP666" s="46" t="s">
        <v>91</v>
      </c>
      <c r="AQ666" s="46"/>
      <c r="AR666" s="46" t="s">
        <v>81</v>
      </c>
      <c r="AS666" s="46" t="s">
        <v>86</v>
      </c>
      <c r="AT666" s="46"/>
      <c r="AU666" s="46"/>
      <c r="AV666" s="46" t="s">
        <v>80</v>
      </c>
      <c r="AW666" s="46" t="s">
        <v>81</v>
      </c>
      <c r="AX666" s="48">
        <v>250</v>
      </c>
      <c r="AY666" s="48">
        <v>230.3</v>
      </c>
      <c r="AZ666" s="48">
        <v>198.9</v>
      </c>
      <c r="BA666" s="48">
        <v>201.2</v>
      </c>
      <c r="BB666" s="46"/>
      <c r="BC666" s="46"/>
      <c r="BD666" s="48">
        <v>15.82</v>
      </c>
      <c r="BE666" s="46"/>
      <c r="BF666" s="48">
        <v>0.19</v>
      </c>
      <c r="BG666" s="46"/>
      <c r="BH666" s="46"/>
      <c r="BI666" s="48">
        <v>0.12</v>
      </c>
      <c r="BJ666" s="48">
        <v>49.59</v>
      </c>
      <c r="BK666" s="48">
        <v>49.59</v>
      </c>
      <c r="BL666" s="48">
        <v>54.1</v>
      </c>
      <c r="BM666" s="46"/>
      <c r="BN666" s="46"/>
      <c r="BO666" s="48">
        <v>0.12</v>
      </c>
      <c r="BP666" s="48">
        <v>0.2</v>
      </c>
      <c r="BQ666" s="46"/>
      <c r="BR666" s="48">
        <v>15.63</v>
      </c>
      <c r="BS666" s="48">
        <v>49.06</v>
      </c>
      <c r="BT666" s="46"/>
      <c r="BU666" s="48">
        <v>0</v>
      </c>
      <c r="BV666" s="39">
        <v>960</v>
      </c>
      <c r="BW666" s="39">
        <f t="shared" si="60"/>
        <v>3</v>
      </c>
      <c r="BX666" s="39">
        <f>IF(COUNTIF($C$2:C666,C666)=1,1,0)</f>
        <v>1</v>
      </c>
      <c r="BY666" s="39">
        <f t="shared" si="61"/>
        <v>0</v>
      </c>
      <c r="BZ666" s="39" t="b">
        <f t="shared" si="62"/>
        <v>0</v>
      </c>
      <c r="CA666" s="39" t="b">
        <f t="array" ref="CA666">ISNUMBER(SEARCH("Touch Screen",$AI666))</f>
        <v>0</v>
      </c>
      <c r="CB666" s="39" t="b">
        <f t="array" ref="CB666">ISNUMBER(SEARCH("Occupancy Sensor",$AI666))</f>
        <v>0</v>
      </c>
      <c r="CC666" s="39" t="b">
        <f t="array" ref="CC666">ISNUMBER(SEARCH("Full Network Connectivity",$AI666))</f>
        <v>0</v>
      </c>
      <c r="CD666" s="49">
        <f t="shared" si="63"/>
        <v>49.585979999999999</v>
      </c>
      <c r="CE666" s="50">
        <f t="shared" si="65"/>
        <v>2.1</v>
      </c>
      <c r="CF666" s="39">
        <f t="shared" si="64"/>
        <v>3</v>
      </c>
      <c r="CG666" s="49">
        <f>IF($BW666=1,($Q666*'2. Monitor Criteria'!$C$4)+('2. Monitor Criteria'!$D$4*'1. Data'!$CE666)+'2. Monitor Criteria'!$C$6,IF('1. Data'!$BW666=2,($Q666*'2. Monitor Criteria'!$C$4)+('2. Monitor Criteria'!$D$4*'1. Data'!$CE666)+'2. Monitor Criteria'!$D$6,IF('1. Data'!$BW666=5,($Q666*'2. Monitor Criteria'!$C$4)+('2. Monitor Criteria'!$D$4*'1. Data'!$CE666)+'2. Monitor Criteria'!$F$6,($Q666*'2. Monitor Criteria'!$C$4)+('2. Monitor Criteria'!$D$4*'1. Data'!$CE666)+'2. Monitor Criteria'!$E$6)))</f>
        <v>46.643450000000001</v>
      </c>
      <c r="CH666" s="51">
        <f>CD666-('2. Monitor Criteria'!$D$4*CE666)</f>
        <v>41.206980000000001</v>
      </c>
      <c r="CI666" s="49">
        <f>IF($BY666=0,CH666,IF($BY666=1,CH666-('2. Monitor Criteria'!$B$10*'1. Data'!CG666),CH666-('2. Monitor Criteria'!$C$10*'1. Data'!CG666)))</f>
        <v>41.206980000000001</v>
      </c>
      <c r="CJ666" s="51">
        <f>IF($CA666=TRUE,CI666-(CG666*'2. Monitor Criteria'!$E$10),CI666)</f>
        <v>41.206980000000001</v>
      </c>
      <c r="CK666" s="51">
        <f>IF($BZ666=TRUE,CJ666-('1. Data'!CG666*'2. Monitor Criteria'!$D$10),CJ666)</f>
        <v>41.206980000000001</v>
      </c>
      <c r="CL666" s="40"/>
    </row>
    <row r="667" spans="1:90" s="39" customFormat="1" ht="15.75" customHeight="1" x14ac:dyDescent="0.2">
      <c r="A667" s="39">
        <v>961</v>
      </c>
      <c r="B667" s="46" t="s">
        <v>1053</v>
      </c>
      <c r="C667" s="46" t="s">
        <v>1127</v>
      </c>
      <c r="D667" s="47">
        <v>42551</v>
      </c>
      <c r="E667" s="46" t="s">
        <v>74</v>
      </c>
      <c r="F667" s="46"/>
      <c r="G667" s="46" t="s">
        <v>1307</v>
      </c>
      <c r="H667" s="46" t="s">
        <v>75</v>
      </c>
      <c r="I667" s="46" t="s">
        <v>76</v>
      </c>
      <c r="J667" s="46"/>
      <c r="K667" s="46" t="s">
        <v>77</v>
      </c>
      <c r="L667" s="46"/>
      <c r="M667" s="48">
        <v>1000</v>
      </c>
      <c r="N667" s="48">
        <v>11.7</v>
      </c>
      <c r="O667" s="48">
        <v>20.8</v>
      </c>
      <c r="P667" s="48">
        <v>23.8</v>
      </c>
      <c r="Q667" s="48">
        <v>242.15</v>
      </c>
      <c r="R667" s="48">
        <v>1.78</v>
      </c>
      <c r="S667" s="48">
        <v>1080</v>
      </c>
      <c r="T667" s="48">
        <v>1920</v>
      </c>
      <c r="U667" s="48">
        <v>2.1</v>
      </c>
      <c r="V667" s="48">
        <v>8563</v>
      </c>
      <c r="W667" s="48">
        <v>60</v>
      </c>
      <c r="X667" s="48">
        <v>0.7</v>
      </c>
      <c r="Y667" s="46" t="s">
        <v>1103</v>
      </c>
      <c r="Z667" s="46" t="s">
        <v>83</v>
      </c>
      <c r="AA667" s="46"/>
      <c r="AB667" s="46"/>
      <c r="AC667" s="46" t="s">
        <v>80</v>
      </c>
      <c r="AD667" s="46" t="s">
        <v>81</v>
      </c>
      <c r="AE667" s="46" t="s">
        <v>93</v>
      </c>
      <c r="AF667" s="46"/>
      <c r="AG667" s="46" t="s">
        <v>83</v>
      </c>
      <c r="AH667" s="46"/>
      <c r="AI667" s="46" t="s">
        <v>83</v>
      </c>
      <c r="AJ667" s="46" t="s">
        <v>83</v>
      </c>
      <c r="AK667" s="46" t="s">
        <v>94</v>
      </c>
      <c r="AL667" s="46"/>
      <c r="AM667" s="46" t="s">
        <v>83</v>
      </c>
      <c r="AN667" s="46" t="s">
        <v>83</v>
      </c>
      <c r="AO667" s="46" t="s">
        <v>83</v>
      </c>
      <c r="AP667" s="46" t="s">
        <v>91</v>
      </c>
      <c r="AQ667" s="46"/>
      <c r="AR667" s="46" t="s">
        <v>81</v>
      </c>
      <c r="AS667" s="46" t="s">
        <v>86</v>
      </c>
      <c r="AT667" s="46"/>
      <c r="AU667" s="46"/>
      <c r="AV667" s="46" t="s">
        <v>80</v>
      </c>
      <c r="AW667" s="46" t="s">
        <v>81</v>
      </c>
      <c r="AX667" s="48">
        <v>250</v>
      </c>
      <c r="AY667" s="48">
        <v>222.1</v>
      </c>
      <c r="AZ667" s="48">
        <v>195.4</v>
      </c>
      <c r="BA667" s="48">
        <v>200.6</v>
      </c>
      <c r="BB667" s="46"/>
      <c r="BC667" s="46"/>
      <c r="BD667" s="48">
        <v>15.92</v>
      </c>
      <c r="BE667" s="46"/>
      <c r="BF667" s="48">
        <v>0.2</v>
      </c>
      <c r="BG667" s="46"/>
      <c r="BH667" s="46"/>
      <c r="BI667" s="48">
        <v>0.13</v>
      </c>
      <c r="BJ667" s="48">
        <v>49.95</v>
      </c>
      <c r="BK667" s="48">
        <v>49.95</v>
      </c>
      <c r="BL667" s="48">
        <v>54.1</v>
      </c>
      <c r="BM667" s="46"/>
      <c r="BN667" s="46"/>
      <c r="BO667" s="48">
        <v>0.14000000000000001</v>
      </c>
      <c r="BP667" s="48">
        <v>0.2</v>
      </c>
      <c r="BQ667" s="46"/>
      <c r="BR667" s="48">
        <v>15.62</v>
      </c>
      <c r="BS667" s="48">
        <v>49.03</v>
      </c>
      <c r="BT667" s="46"/>
      <c r="BU667" s="48">
        <v>0</v>
      </c>
      <c r="BV667" s="39">
        <v>961</v>
      </c>
      <c r="BW667" s="39">
        <f t="shared" si="60"/>
        <v>3</v>
      </c>
      <c r="BX667" s="39">
        <f>IF(COUNTIF($C$2:C667,C667)=1,1,0)</f>
        <v>0</v>
      </c>
      <c r="BY667" s="39">
        <f t="shared" si="61"/>
        <v>0</v>
      </c>
      <c r="BZ667" s="39" t="b">
        <f t="shared" si="62"/>
        <v>0</v>
      </c>
      <c r="CA667" s="39" t="b">
        <f t="array" ref="CA667">ISNUMBER(SEARCH("Touch Screen",$AI667))</f>
        <v>0</v>
      </c>
      <c r="CB667" s="39" t="b">
        <f t="array" ref="CB667">ISNUMBER(SEARCH("Occupancy Sensor",$AI667))</f>
        <v>0</v>
      </c>
      <c r="CC667" s="39" t="b">
        <f t="array" ref="CC667">ISNUMBER(SEARCH("Full Network Connectivity",$AI667))</f>
        <v>0</v>
      </c>
      <c r="CD667" s="49">
        <f t="shared" si="63"/>
        <v>49.94952</v>
      </c>
      <c r="CE667" s="50">
        <f t="shared" si="65"/>
        <v>2.1</v>
      </c>
      <c r="CF667" s="39">
        <f t="shared" si="64"/>
        <v>3</v>
      </c>
      <c r="CG667" s="49">
        <f>IF($BW667=1,($Q667*'2. Monitor Criteria'!$C$4)+('2. Monitor Criteria'!$D$4*'1. Data'!$CE667)+'2. Monitor Criteria'!$C$6,IF('1. Data'!$BW667=2,($Q667*'2. Monitor Criteria'!$C$4)+('2. Monitor Criteria'!$D$4*'1. Data'!$CE667)+'2. Monitor Criteria'!$D$6,IF('1. Data'!$BW667=5,($Q667*'2. Monitor Criteria'!$C$4)+('2. Monitor Criteria'!$D$4*'1. Data'!$CE667)+'2. Monitor Criteria'!$F$6,($Q667*'2. Monitor Criteria'!$C$4)+('2. Monitor Criteria'!$D$4*'1. Data'!$CE667)+'2. Monitor Criteria'!$E$6)))</f>
        <v>46.643450000000001</v>
      </c>
      <c r="CH667" s="51">
        <f>CD667-('2. Monitor Criteria'!$D$4*CE667)</f>
        <v>41.570520000000002</v>
      </c>
      <c r="CI667" s="49">
        <f>IF($BY667=0,CH667,IF($BY667=1,CH667-('2. Monitor Criteria'!$B$10*'1. Data'!CG667),CH667-('2. Monitor Criteria'!$C$10*'1. Data'!CG667)))</f>
        <v>41.570520000000002</v>
      </c>
      <c r="CJ667" s="51">
        <f>IF($CA667=TRUE,CI667-(CG667*'2. Monitor Criteria'!$E$10),CI667)</f>
        <v>41.570520000000002</v>
      </c>
      <c r="CK667" s="51">
        <f>IF($BZ667=TRUE,CJ667-('1. Data'!CG667*'2. Monitor Criteria'!$D$10),CJ667)</f>
        <v>41.570520000000002</v>
      </c>
      <c r="CL667" s="40"/>
    </row>
    <row r="668" spans="1:90" s="39" customFormat="1" ht="15.75" customHeight="1" x14ac:dyDescent="0.2">
      <c r="A668" s="39">
        <v>962</v>
      </c>
      <c r="B668" s="46" t="s">
        <v>1053</v>
      </c>
      <c r="C668" s="46" t="s">
        <v>1128</v>
      </c>
      <c r="D668" s="47">
        <v>42593</v>
      </c>
      <c r="E668" s="46" t="s">
        <v>323</v>
      </c>
      <c r="F668" s="46"/>
      <c r="G668" s="46" t="s">
        <v>1307</v>
      </c>
      <c r="H668" s="46" t="s">
        <v>75</v>
      </c>
      <c r="I668" s="46" t="s">
        <v>76</v>
      </c>
      <c r="J668" s="46"/>
      <c r="K668" s="46" t="s">
        <v>77</v>
      </c>
      <c r="L668" s="46"/>
      <c r="M668" s="48">
        <v>1000</v>
      </c>
      <c r="N668" s="48">
        <v>10.5</v>
      </c>
      <c r="O668" s="48">
        <v>18.7</v>
      </c>
      <c r="P668" s="48">
        <v>23.8</v>
      </c>
      <c r="Q668" s="48">
        <v>192.5</v>
      </c>
      <c r="R668" s="48">
        <v>1.78</v>
      </c>
      <c r="S668" s="48">
        <v>1080</v>
      </c>
      <c r="T668" s="48">
        <v>1920</v>
      </c>
      <c r="U668" s="48">
        <v>3.6</v>
      </c>
      <c r="V668" s="48">
        <v>15221</v>
      </c>
      <c r="W668" s="48">
        <v>60</v>
      </c>
      <c r="X668" s="48">
        <v>0.4</v>
      </c>
      <c r="Y668" s="46" t="s">
        <v>1103</v>
      </c>
      <c r="Z668" s="46" t="s">
        <v>83</v>
      </c>
      <c r="AA668" s="46"/>
      <c r="AB668" s="46"/>
      <c r="AC668" s="46" t="s">
        <v>80</v>
      </c>
      <c r="AD668" s="46" t="s">
        <v>81</v>
      </c>
      <c r="AE668" s="46" t="s">
        <v>1095</v>
      </c>
      <c r="AF668" s="46"/>
      <c r="AG668" s="46" t="s">
        <v>83</v>
      </c>
      <c r="AH668" s="46"/>
      <c r="AI668" s="46" t="s">
        <v>83</v>
      </c>
      <c r="AJ668" s="46" t="s">
        <v>83</v>
      </c>
      <c r="AK668" s="46" t="s">
        <v>331</v>
      </c>
      <c r="AL668" s="46"/>
      <c r="AM668" s="46" t="s">
        <v>83</v>
      </c>
      <c r="AN668" s="46" t="s">
        <v>83</v>
      </c>
      <c r="AO668" s="46" t="s">
        <v>83</v>
      </c>
      <c r="AP668" s="46" t="s">
        <v>91</v>
      </c>
      <c r="AQ668" s="46"/>
      <c r="AR668" s="46" t="s">
        <v>81</v>
      </c>
      <c r="AS668" s="46" t="s">
        <v>86</v>
      </c>
      <c r="AT668" s="46"/>
      <c r="AU668" s="46"/>
      <c r="AV668" s="46" t="s">
        <v>80</v>
      </c>
      <c r="AW668" s="46" t="s">
        <v>81</v>
      </c>
      <c r="AX668" s="48">
        <v>300</v>
      </c>
      <c r="AY668" s="48">
        <v>331.7</v>
      </c>
      <c r="AZ668" s="48">
        <v>310.7</v>
      </c>
      <c r="BA668" s="48">
        <v>202.1</v>
      </c>
      <c r="BB668" s="46"/>
      <c r="BC668" s="46"/>
      <c r="BD668" s="48">
        <v>20.43</v>
      </c>
      <c r="BE668" s="46"/>
      <c r="BF668" s="48">
        <v>0.28999999999999998</v>
      </c>
      <c r="BG668" s="46"/>
      <c r="BH668" s="46"/>
      <c r="BI668" s="48">
        <v>0.23</v>
      </c>
      <c r="BJ668" s="48">
        <v>64.290000000000006</v>
      </c>
      <c r="BK668" s="48">
        <v>64.290000000000006</v>
      </c>
      <c r="BL668" s="48">
        <v>70.2</v>
      </c>
      <c r="BM668" s="46"/>
      <c r="BN668" s="46"/>
      <c r="BO668" s="48">
        <v>0.28999999999999998</v>
      </c>
      <c r="BP668" s="48">
        <v>0.36</v>
      </c>
      <c r="BQ668" s="46"/>
      <c r="BR668" s="48">
        <v>20.54</v>
      </c>
      <c r="BS668" s="48">
        <v>65.03</v>
      </c>
      <c r="BT668" s="46"/>
      <c r="BU668" s="48">
        <v>0</v>
      </c>
      <c r="BV668" s="39">
        <v>962</v>
      </c>
      <c r="BW668" s="39">
        <f t="shared" si="60"/>
        <v>2</v>
      </c>
      <c r="BX668" s="39">
        <f>IF(COUNTIF($C$2:C668,C668)=1,1,0)</f>
        <v>1</v>
      </c>
      <c r="BY668" s="39">
        <f t="shared" si="61"/>
        <v>0</v>
      </c>
      <c r="BZ668" s="39" t="b">
        <f t="shared" si="62"/>
        <v>0</v>
      </c>
      <c r="CA668" s="39" t="b">
        <f t="array" ref="CA668">ISNUMBER(SEARCH("Touch Screen",$AI668))</f>
        <v>0</v>
      </c>
      <c r="CB668" s="39" t="b">
        <f t="array" ref="CB668">ISNUMBER(SEARCH("Occupancy Sensor",$AI668))</f>
        <v>0</v>
      </c>
      <c r="CC668" s="39" t="b">
        <f t="array" ref="CC668">ISNUMBER(SEARCH("Full Network Connectivity",$AI668))</f>
        <v>0</v>
      </c>
      <c r="CD668" s="49">
        <f t="shared" si="63"/>
        <v>64.289639999999991</v>
      </c>
      <c r="CE668" s="50">
        <f t="shared" si="65"/>
        <v>3.6</v>
      </c>
      <c r="CF668" s="39">
        <f t="shared" si="64"/>
        <v>3</v>
      </c>
      <c r="CG668" s="49">
        <f>IF($BW668=1,($Q668*'2. Monitor Criteria'!$C$4)+('2. Monitor Criteria'!$D$4*'1. Data'!$CE668)+'2. Monitor Criteria'!$C$6,IF('1. Data'!$BW668=2,($Q668*'2. Monitor Criteria'!$C$4)+('2. Monitor Criteria'!$D$4*'1. Data'!$CE668)+'2. Monitor Criteria'!$D$6,IF('1. Data'!$BW668=5,($Q668*'2. Monitor Criteria'!$C$4)+('2. Monitor Criteria'!$D$4*'1. Data'!$CE668)+'2. Monitor Criteria'!$F$6,($Q668*'2. Monitor Criteria'!$C$4)+('2. Monitor Criteria'!$D$4*'1. Data'!$CE668)+'2. Monitor Criteria'!$E$6)))</f>
        <v>48.051499999999997</v>
      </c>
      <c r="CH668" s="51">
        <f>CD668-('2. Monitor Criteria'!$D$4*CE668)</f>
        <v>49.925639999999987</v>
      </c>
      <c r="CI668" s="49">
        <f>IF($BY668=0,CH668,IF($BY668=1,CH668-('2. Monitor Criteria'!$B$10*'1. Data'!CG668),CH668-('2. Monitor Criteria'!$C$10*'1. Data'!CG668)))</f>
        <v>49.925639999999987</v>
      </c>
      <c r="CJ668" s="51">
        <f>IF($CA668=TRUE,CI668-(CG668*'2. Monitor Criteria'!$E$10),CI668)</f>
        <v>49.925639999999987</v>
      </c>
      <c r="CK668" s="51">
        <f>IF($BZ668=TRUE,CJ668-('1. Data'!CG668*'2. Monitor Criteria'!$D$10),CJ668)</f>
        <v>49.925639999999987</v>
      </c>
      <c r="CL668" s="40"/>
    </row>
    <row r="669" spans="1:90" s="39" customFormat="1" ht="15.75" customHeight="1" x14ac:dyDescent="0.2">
      <c r="A669" s="39">
        <v>963</v>
      </c>
      <c r="B669" s="46" t="s">
        <v>1053</v>
      </c>
      <c r="C669" s="46" t="s">
        <v>1129</v>
      </c>
      <c r="D669" s="47">
        <v>42581</v>
      </c>
      <c r="E669" s="46" t="s">
        <v>74</v>
      </c>
      <c r="F669" s="46" t="s">
        <v>110</v>
      </c>
      <c r="G669" s="46" t="s">
        <v>1307</v>
      </c>
      <c r="H669" s="46" t="s">
        <v>75</v>
      </c>
      <c r="I669" s="46" t="s">
        <v>85</v>
      </c>
      <c r="J669" s="46" t="s">
        <v>1130</v>
      </c>
      <c r="K669" s="46" t="s">
        <v>77</v>
      </c>
      <c r="L669" s="46"/>
      <c r="M669" s="48">
        <v>3000</v>
      </c>
      <c r="N669" s="48">
        <v>11.5</v>
      </c>
      <c r="O669" s="48">
        <v>20.5</v>
      </c>
      <c r="P669" s="48">
        <v>23.6</v>
      </c>
      <c r="Q669" s="48">
        <v>237.99</v>
      </c>
      <c r="R669" s="48">
        <v>1.78</v>
      </c>
      <c r="S669" s="48">
        <v>1080</v>
      </c>
      <c r="T669" s="48">
        <v>1920</v>
      </c>
      <c r="U669" s="48">
        <v>2.1</v>
      </c>
      <c r="V669" s="48">
        <v>8713</v>
      </c>
      <c r="W669" s="48">
        <v>60</v>
      </c>
      <c r="X669" s="48">
        <v>0.3</v>
      </c>
      <c r="Y669" s="46" t="s">
        <v>78</v>
      </c>
      <c r="Z669" s="46" t="s">
        <v>83</v>
      </c>
      <c r="AA669" s="46"/>
      <c r="AB669" s="46"/>
      <c r="AC669" s="46" t="s">
        <v>81</v>
      </c>
      <c r="AD669" s="46" t="s">
        <v>80</v>
      </c>
      <c r="AE669" s="46" t="s">
        <v>1131</v>
      </c>
      <c r="AF669" s="46" t="s">
        <v>467</v>
      </c>
      <c r="AG669" s="46" t="s">
        <v>99</v>
      </c>
      <c r="AH669" s="46"/>
      <c r="AI669" s="46" t="s">
        <v>99</v>
      </c>
      <c r="AJ669" s="46" t="s">
        <v>83</v>
      </c>
      <c r="AK669" s="46" t="s">
        <v>90</v>
      </c>
      <c r="AL669" s="46" t="s">
        <v>467</v>
      </c>
      <c r="AM669" s="46" t="s">
        <v>83</v>
      </c>
      <c r="AN669" s="46" t="s">
        <v>83</v>
      </c>
      <c r="AO669" s="46" t="s">
        <v>83</v>
      </c>
      <c r="AP669" s="46" t="s">
        <v>91</v>
      </c>
      <c r="AQ669" s="46"/>
      <c r="AR669" s="46" t="s">
        <v>81</v>
      </c>
      <c r="AS669" s="46" t="s">
        <v>86</v>
      </c>
      <c r="AT669" s="46"/>
      <c r="AU669" s="48">
        <v>1</v>
      </c>
      <c r="AV669" s="46" t="s">
        <v>81</v>
      </c>
      <c r="AW669" s="46" t="s">
        <v>81</v>
      </c>
      <c r="AX669" s="48">
        <v>250</v>
      </c>
      <c r="AY669" s="48">
        <v>232.7</v>
      </c>
      <c r="AZ669" s="48">
        <v>194.4</v>
      </c>
      <c r="BA669" s="48">
        <v>200.1</v>
      </c>
      <c r="BB669" s="46"/>
      <c r="BC669" s="46"/>
      <c r="BD669" s="48">
        <v>15.66</v>
      </c>
      <c r="BE669" s="46"/>
      <c r="BF669" s="48">
        <v>0.11</v>
      </c>
      <c r="BG669" s="48">
        <v>0.1</v>
      </c>
      <c r="BH669" s="46"/>
      <c r="BI669" s="48">
        <v>0.08</v>
      </c>
      <c r="BJ669" s="48">
        <v>48.64</v>
      </c>
      <c r="BK669" s="48">
        <v>48.64</v>
      </c>
      <c r="BL669" s="48">
        <v>53.3</v>
      </c>
      <c r="BM669" s="46"/>
      <c r="BN669" s="46"/>
      <c r="BO669" s="48">
        <v>0.14000000000000001</v>
      </c>
      <c r="BP669" s="48">
        <v>0.16</v>
      </c>
      <c r="BQ669" s="48">
        <v>0.15</v>
      </c>
      <c r="BR669" s="48">
        <v>15.69</v>
      </c>
      <c r="BS669" s="48">
        <v>49.02</v>
      </c>
      <c r="BT669" s="46"/>
      <c r="BU669" s="48">
        <v>0</v>
      </c>
      <c r="BV669" s="39">
        <v>963</v>
      </c>
      <c r="BW669" s="39">
        <f t="shared" si="60"/>
        <v>3</v>
      </c>
      <c r="BX669" s="39">
        <f>IF(COUNTIF($C$2:C669,C669)=1,1,0)</f>
        <v>1</v>
      </c>
      <c r="BY669" s="39">
        <f t="shared" si="61"/>
        <v>0</v>
      </c>
      <c r="BZ669" s="39" t="b">
        <f t="shared" si="62"/>
        <v>0</v>
      </c>
      <c r="CA669" s="39" t="b">
        <f t="array" ref="CA669">ISNUMBER(SEARCH("Touch Screen",$AI669))</f>
        <v>0</v>
      </c>
      <c r="CB669" s="39" t="b">
        <f t="array" ref="CB669">ISNUMBER(SEARCH("Occupancy Sensor",$AI669))</f>
        <v>0</v>
      </c>
      <c r="CC669" s="39" t="b">
        <f t="array" ref="CC669">ISNUMBER(SEARCH("Full Network Connectivity",$AI669))</f>
        <v>0</v>
      </c>
      <c r="CD669" s="49">
        <f t="shared" si="63"/>
        <v>48.639899999999997</v>
      </c>
      <c r="CE669" s="50">
        <f t="shared" si="65"/>
        <v>2.1</v>
      </c>
      <c r="CF669" s="39">
        <f t="shared" si="64"/>
        <v>3</v>
      </c>
      <c r="CG669" s="49">
        <f>IF($BW669=1,($Q669*'2. Monitor Criteria'!$C$4)+('2. Monitor Criteria'!$D$4*'1. Data'!$CE669)+'2. Monitor Criteria'!$C$6,IF('1. Data'!$BW669=2,($Q669*'2. Monitor Criteria'!$C$4)+('2. Monitor Criteria'!$D$4*'1. Data'!$CE669)+'2. Monitor Criteria'!$D$6,IF('1. Data'!$BW669=5,($Q669*'2. Monitor Criteria'!$C$4)+('2. Monitor Criteria'!$D$4*'1. Data'!$CE669)+'2. Monitor Criteria'!$F$6,($Q669*'2. Monitor Criteria'!$C$4)+('2. Monitor Criteria'!$D$4*'1. Data'!$CE669)+'2. Monitor Criteria'!$E$6)))</f>
        <v>46.131770000000003</v>
      </c>
      <c r="CH669" s="51">
        <f>CD669-('2. Monitor Criteria'!$D$4*CE669)</f>
        <v>40.260899999999992</v>
      </c>
      <c r="CI669" s="49">
        <f>IF($BY669=0,CH669,IF($BY669=1,CH669-('2. Monitor Criteria'!$B$10*'1. Data'!CG669),CH669-('2. Monitor Criteria'!$C$10*'1. Data'!CG669)))</f>
        <v>40.260899999999992</v>
      </c>
      <c r="CJ669" s="51">
        <f>IF($CA669=TRUE,CI669-(CG669*'2. Monitor Criteria'!$E$10),CI669)</f>
        <v>40.260899999999992</v>
      </c>
      <c r="CK669" s="51">
        <f>IF($BZ669=TRUE,CJ669-('1. Data'!CG669*'2. Monitor Criteria'!$D$10),CJ669)</f>
        <v>40.260899999999992</v>
      </c>
      <c r="CL669" s="40"/>
    </row>
    <row r="670" spans="1:90" s="39" customFormat="1" ht="15.75" customHeight="1" x14ac:dyDescent="0.2">
      <c r="A670" s="39">
        <v>964</v>
      </c>
      <c r="B670" s="46" t="s">
        <v>1053</v>
      </c>
      <c r="C670" s="46" t="s">
        <v>1132</v>
      </c>
      <c r="D670" s="47">
        <v>42594</v>
      </c>
      <c r="E670" s="46" t="s">
        <v>74</v>
      </c>
      <c r="F670" s="46"/>
      <c r="G670" s="46" t="s">
        <v>1307</v>
      </c>
      <c r="H670" s="46" t="s">
        <v>75</v>
      </c>
      <c r="I670" s="46" t="s">
        <v>85</v>
      </c>
      <c r="J670" s="46" t="s">
        <v>1130</v>
      </c>
      <c r="K670" s="46" t="s">
        <v>77</v>
      </c>
      <c r="L670" s="46"/>
      <c r="M670" s="48">
        <v>3000</v>
      </c>
      <c r="N670" s="48">
        <v>10.5</v>
      </c>
      <c r="O670" s="48">
        <v>18.7</v>
      </c>
      <c r="P670" s="48">
        <v>21.5</v>
      </c>
      <c r="Q670" s="48">
        <v>197.52</v>
      </c>
      <c r="R670" s="48">
        <v>1.78</v>
      </c>
      <c r="S670" s="48">
        <v>1080</v>
      </c>
      <c r="T670" s="48">
        <v>1920</v>
      </c>
      <c r="U670" s="48">
        <v>2.1</v>
      </c>
      <c r="V670" s="48">
        <v>10498</v>
      </c>
      <c r="W670" s="48">
        <v>60</v>
      </c>
      <c r="X670" s="48">
        <v>0.3</v>
      </c>
      <c r="Y670" s="46" t="s">
        <v>78</v>
      </c>
      <c r="Z670" s="46" t="s">
        <v>83</v>
      </c>
      <c r="AA670" s="46"/>
      <c r="AB670" s="46"/>
      <c r="AC670" s="46" t="s">
        <v>81</v>
      </c>
      <c r="AD670" s="46" t="s">
        <v>80</v>
      </c>
      <c r="AE670" s="46" t="s">
        <v>339</v>
      </c>
      <c r="AF670" s="46" t="s">
        <v>1133</v>
      </c>
      <c r="AG670" s="46" t="s">
        <v>99</v>
      </c>
      <c r="AH670" s="46"/>
      <c r="AI670" s="46" t="s">
        <v>99</v>
      </c>
      <c r="AJ670" s="46" t="s">
        <v>83</v>
      </c>
      <c r="AK670" s="46" t="s">
        <v>84</v>
      </c>
      <c r="AL670" s="46" t="s">
        <v>1133</v>
      </c>
      <c r="AM670" s="46" t="s">
        <v>83</v>
      </c>
      <c r="AN670" s="46" t="s">
        <v>83</v>
      </c>
      <c r="AO670" s="46" t="s">
        <v>83</v>
      </c>
      <c r="AP670" s="46" t="s">
        <v>91</v>
      </c>
      <c r="AQ670" s="46"/>
      <c r="AR670" s="46" t="s">
        <v>81</v>
      </c>
      <c r="AS670" s="46" t="s">
        <v>86</v>
      </c>
      <c r="AT670" s="46"/>
      <c r="AU670" s="48">
        <v>1</v>
      </c>
      <c r="AV670" s="46" t="s">
        <v>81</v>
      </c>
      <c r="AW670" s="46" t="s">
        <v>81</v>
      </c>
      <c r="AX670" s="48">
        <v>250</v>
      </c>
      <c r="AY670" s="48">
        <v>284.60000000000002</v>
      </c>
      <c r="AZ670" s="48">
        <v>278.39999999999998</v>
      </c>
      <c r="BA670" s="48">
        <v>200.1</v>
      </c>
      <c r="BB670" s="46"/>
      <c r="BC670" s="46"/>
      <c r="BD670" s="48">
        <v>13.58</v>
      </c>
      <c r="BE670" s="46"/>
      <c r="BF670" s="48">
        <v>0.27</v>
      </c>
      <c r="BG670" s="48">
        <v>0.27</v>
      </c>
      <c r="BH670" s="46"/>
      <c r="BI670" s="48">
        <v>0.25</v>
      </c>
      <c r="BJ670" s="48">
        <v>43.17</v>
      </c>
      <c r="BK670" s="48">
        <v>43.17</v>
      </c>
      <c r="BL670" s="48">
        <v>50.6</v>
      </c>
      <c r="BM670" s="46"/>
      <c r="BN670" s="46"/>
      <c r="BO670" s="48">
        <v>0.28000000000000003</v>
      </c>
      <c r="BP670" s="48">
        <v>0.31</v>
      </c>
      <c r="BQ670" s="48">
        <v>0.31</v>
      </c>
      <c r="BR670" s="48">
        <v>13.66</v>
      </c>
      <c r="BS670" s="48">
        <v>43.65</v>
      </c>
      <c r="BT670" s="46"/>
      <c r="BU670" s="48">
        <v>0</v>
      </c>
      <c r="BV670" s="39">
        <v>964</v>
      </c>
      <c r="BW670" s="39">
        <f t="shared" si="60"/>
        <v>2</v>
      </c>
      <c r="BX670" s="39">
        <f>IF(COUNTIF($C$2:C670,C670)=1,1,0)</f>
        <v>1</v>
      </c>
      <c r="BY670" s="39">
        <f t="shared" si="61"/>
        <v>0</v>
      </c>
      <c r="BZ670" s="39" t="b">
        <f t="shared" si="62"/>
        <v>0</v>
      </c>
      <c r="CA670" s="39" t="b">
        <f t="array" ref="CA670">ISNUMBER(SEARCH("Touch Screen",$AI670))</f>
        <v>0</v>
      </c>
      <c r="CB670" s="39" t="b">
        <f t="array" ref="CB670">ISNUMBER(SEARCH("Occupancy Sensor",$AI670))</f>
        <v>0</v>
      </c>
      <c r="CC670" s="39" t="b">
        <f t="array" ref="CC670">ISNUMBER(SEARCH("Full Network Connectivity",$AI670))</f>
        <v>0</v>
      </c>
      <c r="CD670" s="49">
        <f t="shared" si="63"/>
        <v>43.173660000000005</v>
      </c>
      <c r="CE670" s="50">
        <f t="shared" si="65"/>
        <v>2.1</v>
      </c>
      <c r="CF670" s="39">
        <f t="shared" si="64"/>
        <v>2</v>
      </c>
      <c r="CG670" s="49">
        <f>IF($BW670=1,($Q670*'2. Monitor Criteria'!$C$4)+('2. Monitor Criteria'!$D$4*'1. Data'!$CE670)+'2. Monitor Criteria'!$C$6,IF('1. Data'!$BW670=2,($Q670*'2. Monitor Criteria'!$C$4)+('2. Monitor Criteria'!$D$4*'1. Data'!$CE670)+'2. Monitor Criteria'!$D$6,IF('1. Data'!$BW670=5,($Q670*'2. Monitor Criteria'!$C$4)+('2. Monitor Criteria'!$D$4*'1. Data'!$CE670)+'2. Monitor Criteria'!$F$6,($Q670*'2. Monitor Criteria'!$C$4)+('2. Monitor Criteria'!$D$4*'1. Data'!$CE670)+'2. Monitor Criteria'!$E$6)))</f>
        <v>42.683959999999999</v>
      </c>
      <c r="CH670" s="51">
        <f>CD670-('2. Monitor Criteria'!$D$4*CE670)</f>
        <v>34.794660000000007</v>
      </c>
      <c r="CI670" s="49">
        <f>IF($BY670=0,CH670,IF($BY670=1,CH670-('2. Monitor Criteria'!$B$10*'1. Data'!CG670),CH670-('2. Monitor Criteria'!$C$10*'1. Data'!CG670)))</f>
        <v>34.794660000000007</v>
      </c>
      <c r="CJ670" s="51">
        <f>IF($CA670=TRUE,CI670-(CG670*'2. Monitor Criteria'!$E$10),CI670)</f>
        <v>34.794660000000007</v>
      </c>
      <c r="CK670" s="51">
        <f>IF($BZ670=TRUE,CJ670-('1. Data'!CG670*'2. Monitor Criteria'!$D$10),CJ670)</f>
        <v>34.794660000000007</v>
      </c>
      <c r="CL670" s="40"/>
    </row>
    <row r="671" spans="1:90" s="39" customFormat="1" ht="15.75" customHeight="1" x14ac:dyDescent="0.2">
      <c r="A671" s="39">
        <v>965</v>
      </c>
      <c r="B671" s="46" t="s">
        <v>1053</v>
      </c>
      <c r="C671" s="46" t="s">
        <v>1134</v>
      </c>
      <c r="D671" s="47">
        <v>42580</v>
      </c>
      <c r="E671" s="46" t="s">
        <v>74</v>
      </c>
      <c r="F671" s="46"/>
      <c r="G671" s="46" t="s">
        <v>1307</v>
      </c>
      <c r="H671" s="46" t="s">
        <v>75</v>
      </c>
      <c r="I671" s="46" t="s">
        <v>85</v>
      </c>
      <c r="J671" s="46" t="s">
        <v>1130</v>
      </c>
      <c r="K671" s="46" t="s">
        <v>77</v>
      </c>
      <c r="L671" s="46"/>
      <c r="M671" s="48">
        <v>3000</v>
      </c>
      <c r="N671" s="48">
        <v>11.5</v>
      </c>
      <c r="O671" s="48">
        <v>20.5</v>
      </c>
      <c r="P671" s="48">
        <v>23.6</v>
      </c>
      <c r="Q671" s="48">
        <v>237.99</v>
      </c>
      <c r="R671" s="48">
        <v>1.78</v>
      </c>
      <c r="S671" s="48">
        <v>1080</v>
      </c>
      <c r="T671" s="48">
        <v>1920</v>
      </c>
      <c r="U671" s="48">
        <v>2.1</v>
      </c>
      <c r="V671" s="48">
        <v>8713</v>
      </c>
      <c r="W671" s="48">
        <v>60</v>
      </c>
      <c r="X671" s="48">
        <v>0.3</v>
      </c>
      <c r="Y671" s="46" t="s">
        <v>78</v>
      </c>
      <c r="Z671" s="46" t="s">
        <v>83</v>
      </c>
      <c r="AA671" s="46"/>
      <c r="AB671" s="46"/>
      <c r="AC671" s="46" t="s">
        <v>81</v>
      </c>
      <c r="AD671" s="46" t="s">
        <v>80</v>
      </c>
      <c r="AE671" s="46" t="s">
        <v>339</v>
      </c>
      <c r="AF671" s="46" t="s">
        <v>1133</v>
      </c>
      <c r="AG671" s="46" t="s">
        <v>99</v>
      </c>
      <c r="AH671" s="46"/>
      <c r="AI671" s="46" t="s">
        <v>99</v>
      </c>
      <c r="AJ671" s="46" t="s">
        <v>83</v>
      </c>
      <c r="AK671" s="46" t="s">
        <v>84</v>
      </c>
      <c r="AL671" s="46" t="s">
        <v>1133</v>
      </c>
      <c r="AM671" s="46" t="s">
        <v>83</v>
      </c>
      <c r="AN671" s="46" t="s">
        <v>83</v>
      </c>
      <c r="AO671" s="46" t="s">
        <v>83</v>
      </c>
      <c r="AP671" s="46" t="s">
        <v>91</v>
      </c>
      <c r="AQ671" s="46"/>
      <c r="AR671" s="46" t="s">
        <v>81</v>
      </c>
      <c r="AS671" s="46" t="s">
        <v>86</v>
      </c>
      <c r="AT671" s="46"/>
      <c r="AU671" s="48">
        <v>1</v>
      </c>
      <c r="AV671" s="46" t="s">
        <v>81</v>
      </c>
      <c r="AW671" s="46" t="s">
        <v>81</v>
      </c>
      <c r="AX671" s="48">
        <v>250</v>
      </c>
      <c r="AY671" s="48">
        <v>283.60000000000002</v>
      </c>
      <c r="AZ671" s="48">
        <v>276.10000000000002</v>
      </c>
      <c r="BA671" s="48">
        <v>200.1</v>
      </c>
      <c r="BB671" s="46"/>
      <c r="BC671" s="46"/>
      <c r="BD671" s="48">
        <v>14.67</v>
      </c>
      <c r="BE671" s="46"/>
      <c r="BF671" s="48">
        <v>0.27</v>
      </c>
      <c r="BG671" s="48">
        <v>0.27</v>
      </c>
      <c r="BH671" s="46"/>
      <c r="BI671" s="48">
        <v>0.24</v>
      </c>
      <c r="BJ671" s="48">
        <v>46.52</v>
      </c>
      <c r="BK671" s="48">
        <v>46.52</v>
      </c>
      <c r="BL671" s="48">
        <v>53.3</v>
      </c>
      <c r="BM671" s="46"/>
      <c r="BN671" s="46"/>
      <c r="BO671" s="48">
        <v>0.27</v>
      </c>
      <c r="BP671" s="48">
        <v>0.32</v>
      </c>
      <c r="BQ671" s="48">
        <v>0.3</v>
      </c>
      <c r="BR671" s="48">
        <v>14.69</v>
      </c>
      <c r="BS671" s="48">
        <v>46.86</v>
      </c>
      <c r="BT671" s="46"/>
      <c r="BU671" s="48">
        <v>0</v>
      </c>
      <c r="BV671" s="39">
        <v>965</v>
      </c>
      <c r="BW671" s="39">
        <f t="shared" si="60"/>
        <v>3</v>
      </c>
      <c r="BX671" s="39">
        <f>IF(COUNTIF($C$2:C671,C671)=1,1,0)</f>
        <v>1</v>
      </c>
      <c r="BY671" s="39">
        <f t="shared" si="61"/>
        <v>0</v>
      </c>
      <c r="BZ671" s="39" t="b">
        <f t="shared" si="62"/>
        <v>0</v>
      </c>
      <c r="CA671" s="39" t="b">
        <f t="array" ref="CA671">ISNUMBER(SEARCH("Touch Screen",$AI671))</f>
        <v>0</v>
      </c>
      <c r="CB671" s="39" t="b">
        <f t="array" ref="CB671">ISNUMBER(SEARCH("Occupancy Sensor",$AI671))</f>
        <v>0</v>
      </c>
      <c r="CC671" s="39" t="b">
        <f t="array" ref="CC671">ISNUMBER(SEARCH("Full Network Connectivity",$AI671))</f>
        <v>0</v>
      </c>
      <c r="CD671" s="49">
        <f t="shared" si="63"/>
        <v>46.515600000000006</v>
      </c>
      <c r="CE671" s="50">
        <f t="shared" si="65"/>
        <v>2.1</v>
      </c>
      <c r="CF671" s="39">
        <f t="shared" si="64"/>
        <v>3</v>
      </c>
      <c r="CG671" s="49">
        <f>IF($BW671=1,($Q671*'2. Monitor Criteria'!$C$4)+('2. Monitor Criteria'!$D$4*'1. Data'!$CE671)+'2. Monitor Criteria'!$C$6,IF('1. Data'!$BW671=2,($Q671*'2. Monitor Criteria'!$C$4)+('2. Monitor Criteria'!$D$4*'1. Data'!$CE671)+'2. Monitor Criteria'!$D$6,IF('1. Data'!$BW671=5,($Q671*'2. Monitor Criteria'!$C$4)+('2. Monitor Criteria'!$D$4*'1. Data'!$CE671)+'2. Monitor Criteria'!$F$6,($Q671*'2. Monitor Criteria'!$C$4)+('2. Monitor Criteria'!$D$4*'1. Data'!$CE671)+'2. Monitor Criteria'!$E$6)))</f>
        <v>46.131770000000003</v>
      </c>
      <c r="CH671" s="51">
        <f>CD671-('2. Monitor Criteria'!$D$4*CE671)</f>
        <v>38.136600000000001</v>
      </c>
      <c r="CI671" s="49">
        <f>IF($BY671=0,CH671,IF($BY671=1,CH671-('2. Monitor Criteria'!$B$10*'1. Data'!CG671),CH671-('2. Monitor Criteria'!$C$10*'1. Data'!CG671)))</f>
        <v>38.136600000000001</v>
      </c>
      <c r="CJ671" s="51">
        <f>IF($CA671=TRUE,CI671-(CG671*'2. Monitor Criteria'!$E$10),CI671)</f>
        <v>38.136600000000001</v>
      </c>
      <c r="CK671" s="51">
        <f>IF($BZ671=TRUE,CJ671-('1. Data'!CG671*'2. Monitor Criteria'!$D$10),CJ671)</f>
        <v>38.136600000000001</v>
      </c>
      <c r="CL671" s="40"/>
    </row>
    <row r="672" spans="1:90" s="39" customFormat="1" ht="15.75" customHeight="1" x14ac:dyDescent="0.2">
      <c r="A672" s="39">
        <v>966</v>
      </c>
      <c r="B672" s="46" t="s">
        <v>1053</v>
      </c>
      <c r="C672" s="46" t="s">
        <v>1135</v>
      </c>
      <c r="D672" s="47">
        <v>42644</v>
      </c>
      <c r="E672" s="46" t="s">
        <v>74</v>
      </c>
      <c r="F672" s="46"/>
      <c r="G672" s="46" t="s">
        <v>1307</v>
      </c>
      <c r="H672" s="46" t="s">
        <v>75</v>
      </c>
      <c r="I672" s="46" t="s">
        <v>88</v>
      </c>
      <c r="J672" s="46"/>
      <c r="K672" s="46" t="s">
        <v>77</v>
      </c>
      <c r="L672" s="46"/>
      <c r="M672" s="48">
        <v>1000</v>
      </c>
      <c r="N672" s="48">
        <v>10.5</v>
      </c>
      <c r="O672" s="48">
        <v>18.7</v>
      </c>
      <c r="P672" s="48">
        <v>21.5</v>
      </c>
      <c r="Q672" s="48">
        <v>197.52</v>
      </c>
      <c r="R672" s="48">
        <v>1.78</v>
      </c>
      <c r="S672" s="48">
        <v>1080</v>
      </c>
      <c r="T672" s="48">
        <v>1920</v>
      </c>
      <c r="U672" s="48">
        <v>2.1</v>
      </c>
      <c r="V672" s="48">
        <v>10498</v>
      </c>
      <c r="W672" s="48">
        <v>60</v>
      </c>
      <c r="X672" s="48">
        <v>0.3</v>
      </c>
      <c r="Y672" s="46" t="s">
        <v>83</v>
      </c>
      <c r="Z672" s="46" t="s">
        <v>83</v>
      </c>
      <c r="AA672" s="46"/>
      <c r="AB672" s="46"/>
      <c r="AC672" s="46" t="s">
        <v>81</v>
      </c>
      <c r="AD672" s="46" t="s">
        <v>81</v>
      </c>
      <c r="AE672" s="46" t="s">
        <v>307</v>
      </c>
      <c r="AF672" s="46"/>
      <c r="AG672" s="46" t="s">
        <v>83</v>
      </c>
      <c r="AH672" s="46"/>
      <c r="AI672" s="46" t="s">
        <v>83</v>
      </c>
      <c r="AJ672" s="46" t="s">
        <v>83</v>
      </c>
      <c r="AK672" s="46" t="s">
        <v>84</v>
      </c>
      <c r="AL672" s="46"/>
      <c r="AM672" s="46" t="s">
        <v>83</v>
      </c>
      <c r="AN672" s="46" t="s">
        <v>83</v>
      </c>
      <c r="AO672" s="46" t="s">
        <v>83</v>
      </c>
      <c r="AP672" s="46" t="s">
        <v>91</v>
      </c>
      <c r="AQ672" s="46"/>
      <c r="AR672" s="46" t="s">
        <v>81</v>
      </c>
      <c r="AS672" s="46" t="s">
        <v>86</v>
      </c>
      <c r="AT672" s="46"/>
      <c r="AU672" s="48">
        <v>5</v>
      </c>
      <c r="AV672" s="46" t="s">
        <v>81</v>
      </c>
      <c r="AW672" s="46" t="s">
        <v>81</v>
      </c>
      <c r="AX672" s="48">
        <v>250</v>
      </c>
      <c r="AY672" s="48">
        <v>249.1</v>
      </c>
      <c r="AZ672" s="48">
        <v>225.4</v>
      </c>
      <c r="BA672" s="48">
        <v>200</v>
      </c>
      <c r="BB672" s="46"/>
      <c r="BC672" s="46"/>
      <c r="BD672" s="48">
        <v>15.61</v>
      </c>
      <c r="BE672" s="46"/>
      <c r="BF672" s="48">
        <v>0.28000000000000003</v>
      </c>
      <c r="BG672" s="48">
        <v>0</v>
      </c>
      <c r="BH672" s="46"/>
      <c r="BI672" s="48">
        <v>0.14000000000000001</v>
      </c>
      <c r="BJ672" s="48">
        <v>49.45</v>
      </c>
      <c r="BK672" s="48">
        <v>49.45</v>
      </c>
      <c r="BL672" s="48">
        <v>50.6</v>
      </c>
      <c r="BM672" s="46"/>
      <c r="BN672" s="46"/>
      <c r="BO672" s="48">
        <v>0.24</v>
      </c>
      <c r="BP672" s="48">
        <v>0.38</v>
      </c>
      <c r="BQ672" s="48">
        <v>0</v>
      </c>
      <c r="BR672" s="48">
        <v>15.58</v>
      </c>
      <c r="BS672" s="48">
        <v>49.93</v>
      </c>
      <c r="BT672" s="46"/>
      <c r="BU672" s="48">
        <v>0</v>
      </c>
      <c r="BV672" s="39">
        <v>966</v>
      </c>
      <c r="BW672" s="39">
        <f t="shared" si="60"/>
        <v>2</v>
      </c>
      <c r="BX672" s="39">
        <f>IF(COUNTIF($C$2:C672,C672)=1,1,0)</f>
        <v>1</v>
      </c>
      <c r="BY672" s="39">
        <f t="shared" si="61"/>
        <v>0</v>
      </c>
      <c r="BZ672" s="39" t="b">
        <f t="shared" si="62"/>
        <v>0</v>
      </c>
      <c r="CA672" s="39" t="b">
        <f t="array" ref="CA672">ISNUMBER(SEARCH("Touch Screen",$AI672))</f>
        <v>0</v>
      </c>
      <c r="CB672" s="39" t="b">
        <f t="array" ref="CB672">ISNUMBER(SEARCH("Occupancy Sensor",$AI672))</f>
        <v>0</v>
      </c>
      <c r="CC672" s="39" t="b">
        <f t="array" ref="CC672">ISNUMBER(SEARCH("Full Network Connectivity",$AI672))</f>
        <v>0</v>
      </c>
      <c r="CD672" s="49">
        <f t="shared" si="63"/>
        <v>49.45458</v>
      </c>
      <c r="CE672" s="50">
        <f t="shared" si="65"/>
        <v>2.1</v>
      </c>
      <c r="CF672" s="39">
        <f t="shared" si="64"/>
        <v>2</v>
      </c>
      <c r="CG672" s="49">
        <f>IF($BW672=1,($Q672*'2. Monitor Criteria'!$C$4)+('2. Monitor Criteria'!$D$4*'1. Data'!$CE672)+'2. Monitor Criteria'!$C$6,IF('1. Data'!$BW672=2,($Q672*'2. Monitor Criteria'!$C$4)+('2. Monitor Criteria'!$D$4*'1. Data'!$CE672)+'2. Monitor Criteria'!$D$6,IF('1. Data'!$BW672=5,($Q672*'2. Monitor Criteria'!$C$4)+('2. Monitor Criteria'!$D$4*'1. Data'!$CE672)+'2. Monitor Criteria'!$F$6,($Q672*'2. Monitor Criteria'!$C$4)+('2. Monitor Criteria'!$D$4*'1. Data'!$CE672)+'2. Monitor Criteria'!$E$6)))</f>
        <v>42.683959999999999</v>
      </c>
      <c r="CH672" s="51">
        <f>CD672-('2. Monitor Criteria'!$D$4*CE672)</f>
        <v>41.075580000000002</v>
      </c>
      <c r="CI672" s="49">
        <f>IF($BY672=0,CH672,IF($BY672=1,CH672-('2. Monitor Criteria'!$B$10*'1. Data'!CG672),CH672-('2. Monitor Criteria'!$C$10*'1. Data'!CG672)))</f>
        <v>41.075580000000002</v>
      </c>
      <c r="CJ672" s="51">
        <f>IF($CA672=TRUE,CI672-(CG672*'2. Monitor Criteria'!$E$10),CI672)</f>
        <v>41.075580000000002</v>
      </c>
      <c r="CK672" s="51">
        <f>IF($BZ672=TRUE,CJ672-('1. Data'!CG672*'2. Monitor Criteria'!$D$10),CJ672)</f>
        <v>41.075580000000002</v>
      </c>
      <c r="CL672" s="40"/>
    </row>
    <row r="673" spans="1:90" s="39" customFormat="1" ht="15.75" customHeight="1" x14ac:dyDescent="0.2">
      <c r="A673" s="39">
        <v>967</v>
      </c>
      <c r="B673" s="46" t="s">
        <v>1053</v>
      </c>
      <c r="C673" s="46" t="s">
        <v>1136</v>
      </c>
      <c r="D673" s="47">
        <v>42644</v>
      </c>
      <c r="E673" s="46" t="s">
        <v>74</v>
      </c>
      <c r="F673" s="46"/>
      <c r="G673" s="46" t="s">
        <v>1307</v>
      </c>
      <c r="H673" s="46" t="s">
        <v>75</v>
      </c>
      <c r="I673" s="46" t="s">
        <v>88</v>
      </c>
      <c r="J673" s="46"/>
      <c r="K673" s="46" t="s">
        <v>77</v>
      </c>
      <c r="L673" s="46"/>
      <c r="M673" s="48">
        <v>1000</v>
      </c>
      <c r="N673" s="48">
        <v>11.7</v>
      </c>
      <c r="O673" s="48">
        <v>20.7</v>
      </c>
      <c r="P673" s="48">
        <v>23.8</v>
      </c>
      <c r="Q673" s="48">
        <v>242.04</v>
      </c>
      <c r="R673" s="48">
        <v>1.78</v>
      </c>
      <c r="S673" s="48">
        <v>1080</v>
      </c>
      <c r="T673" s="48">
        <v>1920</v>
      </c>
      <c r="U673" s="48">
        <v>2.1</v>
      </c>
      <c r="V673" s="48">
        <v>8567</v>
      </c>
      <c r="W673" s="48">
        <v>60</v>
      </c>
      <c r="X673" s="48">
        <v>0.3</v>
      </c>
      <c r="Y673" s="46" t="s">
        <v>83</v>
      </c>
      <c r="Z673" s="46" t="s">
        <v>83</v>
      </c>
      <c r="AA673" s="46"/>
      <c r="AB673" s="46"/>
      <c r="AC673" s="46" t="s">
        <v>81</v>
      </c>
      <c r="AD673" s="46" t="s">
        <v>81</v>
      </c>
      <c r="AE673" s="46" t="s">
        <v>307</v>
      </c>
      <c r="AF673" s="46"/>
      <c r="AG673" s="46" t="s">
        <v>83</v>
      </c>
      <c r="AH673" s="46"/>
      <c r="AI673" s="46" t="s">
        <v>83</v>
      </c>
      <c r="AJ673" s="46" t="s">
        <v>83</v>
      </c>
      <c r="AK673" s="46" t="s">
        <v>84</v>
      </c>
      <c r="AL673" s="46"/>
      <c r="AM673" s="46" t="s">
        <v>83</v>
      </c>
      <c r="AN673" s="46" t="s">
        <v>83</v>
      </c>
      <c r="AO673" s="46" t="s">
        <v>83</v>
      </c>
      <c r="AP673" s="46" t="s">
        <v>91</v>
      </c>
      <c r="AQ673" s="46"/>
      <c r="AR673" s="46" t="s">
        <v>81</v>
      </c>
      <c r="AS673" s="46" t="s">
        <v>86</v>
      </c>
      <c r="AT673" s="46"/>
      <c r="AU673" s="48">
        <v>5</v>
      </c>
      <c r="AV673" s="46" t="s">
        <v>81</v>
      </c>
      <c r="AW673" s="46" t="s">
        <v>81</v>
      </c>
      <c r="AX673" s="48">
        <v>250</v>
      </c>
      <c r="AY673" s="48">
        <v>253.9</v>
      </c>
      <c r="AZ673" s="48">
        <v>249.3</v>
      </c>
      <c r="BA673" s="48">
        <v>200</v>
      </c>
      <c r="BB673" s="46"/>
      <c r="BC673" s="46"/>
      <c r="BD673" s="48">
        <v>15.43</v>
      </c>
      <c r="BE673" s="46"/>
      <c r="BF673" s="48">
        <v>0.26</v>
      </c>
      <c r="BG673" s="48">
        <v>0</v>
      </c>
      <c r="BH673" s="46"/>
      <c r="BI673" s="48">
        <v>0.14000000000000001</v>
      </c>
      <c r="BJ673" s="48">
        <v>48.79</v>
      </c>
      <c r="BK673" s="48">
        <v>48.79</v>
      </c>
      <c r="BL673" s="48">
        <v>54.1</v>
      </c>
      <c r="BM673" s="46"/>
      <c r="BN673" s="46"/>
      <c r="BO673" s="48">
        <v>0.24</v>
      </c>
      <c r="BP673" s="48">
        <v>0.36</v>
      </c>
      <c r="BQ673" s="48">
        <v>0</v>
      </c>
      <c r="BR673" s="48">
        <v>15.4</v>
      </c>
      <c r="BS673" s="48">
        <v>49.27</v>
      </c>
      <c r="BT673" s="46"/>
      <c r="BU673" s="48">
        <v>0</v>
      </c>
      <c r="BV673" s="39">
        <v>967</v>
      </c>
      <c r="BW673" s="39">
        <f t="shared" si="60"/>
        <v>3</v>
      </c>
      <c r="BX673" s="39">
        <f>IF(COUNTIF($C$2:C673,C673)=1,1,0)</f>
        <v>1</v>
      </c>
      <c r="BY673" s="39">
        <f t="shared" si="61"/>
        <v>0</v>
      </c>
      <c r="BZ673" s="39" t="b">
        <f t="shared" si="62"/>
        <v>0</v>
      </c>
      <c r="CA673" s="39" t="b">
        <f t="array" ref="CA673">ISNUMBER(SEARCH("Touch Screen",$AI673))</f>
        <v>0</v>
      </c>
      <c r="CB673" s="39" t="b">
        <f t="array" ref="CB673">ISNUMBER(SEARCH("Occupancy Sensor",$AI673))</f>
        <v>0</v>
      </c>
      <c r="CC673" s="39" t="b">
        <f t="array" ref="CC673">ISNUMBER(SEARCH("Full Network Connectivity",$AI673))</f>
        <v>0</v>
      </c>
      <c r="CD673" s="49">
        <f t="shared" si="63"/>
        <v>48.788819999999987</v>
      </c>
      <c r="CE673" s="50">
        <f t="shared" si="65"/>
        <v>2.1</v>
      </c>
      <c r="CF673" s="39">
        <f t="shared" si="64"/>
        <v>3</v>
      </c>
      <c r="CG673" s="49">
        <f>IF($BW673=1,($Q673*'2. Monitor Criteria'!$C$4)+('2. Monitor Criteria'!$D$4*'1. Data'!$CE673)+'2. Monitor Criteria'!$C$6,IF('1. Data'!$BW673=2,($Q673*'2. Monitor Criteria'!$C$4)+('2. Monitor Criteria'!$D$4*'1. Data'!$CE673)+'2. Monitor Criteria'!$D$6,IF('1. Data'!$BW673=5,($Q673*'2. Monitor Criteria'!$C$4)+('2. Monitor Criteria'!$D$4*'1. Data'!$CE673)+'2. Monitor Criteria'!$F$6,($Q673*'2. Monitor Criteria'!$C$4)+('2. Monitor Criteria'!$D$4*'1. Data'!$CE673)+'2. Monitor Criteria'!$E$6)))</f>
        <v>46.629919999999998</v>
      </c>
      <c r="CH673" s="51">
        <f>CD673-('2. Monitor Criteria'!$D$4*CE673)</f>
        <v>40.409819999999982</v>
      </c>
      <c r="CI673" s="49">
        <f>IF($BY673=0,CH673,IF($BY673=1,CH673-('2. Monitor Criteria'!$B$10*'1. Data'!CG673),CH673-('2. Monitor Criteria'!$C$10*'1. Data'!CG673)))</f>
        <v>40.409819999999982</v>
      </c>
      <c r="CJ673" s="51">
        <f>IF($CA673=TRUE,CI673-(CG673*'2. Monitor Criteria'!$E$10),CI673)</f>
        <v>40.409819999999982</v>
      </c>
      <c r="CK673" s="51">
        <f>IF($BZ673=TRUE,CJ673-('1. Data'!CG673*'2. Monitor Criteria'!$D$10),CJ673)</f>
        <v>40.409819999999982</v>
      </c>
      <c r="CL673" s="40"/>
    </row>
    <row r="674" spans="1:90" s="39" customFormat="1" ht="15.75" customHeight="1" x14ac:dyDescent="0.2">
      <c r="A674" s="39">
        <v>968</v>
      </c>
      <c r="B674" s="46" t="s">
        <v>1053</v>
      </c>
      <c r="C674" s="46" t="s">
        <v>1137</v>
      </c>
      <c r="D674" s="47">
        <v>42644</v>
      </c>
      <c r="E674" s="46" t="s">
        <v>74</v>
      </c>
      <c r="F674" s="46"/>
      <c r="G674" s="46" t="s">
        <v>1307</v>
      </c>
      <c r="H674" s="46" t="s">
        <v>75</v>
      </c>
      <c r="I674" s="46" t="s">
        <v>88</v>
      </c>
      <c r="J674" s="46"/>
      <c r="K674" s="46" t="s">
        <v>77</v>
      </c>
      <c r="L674" s="46"/>
      <c r="M674" s="48">
        <v>1000</v>
      </c>
      <c r="N674" s="48">
        <v>13.2</v>
      </c>
      <c r="O674" s="48">
        <v>23.5</v>
      </c>
      <c r="P674" s="48">
        <v>27</v>
      </c>
      <c r="Q674" s="48">
        <v>311.5</v>
      </c>
      <c r="R674" s="48">
        <v>1.78</v>
      </c>
      <c r="S674" s="48">
        <v>1080</v>
      </c>
      <c r="T674" s="48">
        <v>1920</v>
      </c>
      <c r="U674" s="48">
        <v>2.1</v>
      </c>
      <c r="V674" s="48">
        <v>6657</v>
      </c>
      <c r="W674" s="48">
        <v>60</v>
      </c>
      <c r="X674" s="48">
        <v>0.3</v>
      </c>
      <c r="Y674" s="46" t="s">
        <v>83</v>
      </c>
      <c r="Z674" s="46" t="s">
        <v>83</v>
      </c>
      <c r="AA674" s="46"/>
      <c r="AB674" s="46"/>
      <c r="AC674" s="46" t="s">
        <v>81</v>
      </c>
      <c r="AD674" s="46" t="s">
        <v>81</v>
      </c>
      <c r="AE674" s="46" t="s">
        <v>307</v>
      </c>
      <c r="AF674" s="46"/>
      <c r="AG674" s="46" t="s">
        <v>83</v>
      </c>
      <c r="AH674" s="46"/>
      <c r="AI674" s="46" t="s">
        <v>83</v>
      </c>
      <c r="AJ674" s="46" t="s">
        <v>83</v>
      </c>
      <c r="AK674" s="46" t="s">
        <v>84</v>
      </c>
      <c r="AL674" s="46"/>
      <c r="AM674" s="46" t="s">
        <v>83</v>
      </c>
      <c r="AN674" s="46" t="s">
        <v>83</v>
      </c>
      <c r="AO674" s="46" t="s">
        <v>83</v>
      </c>
      <c r="AP674" s="46" t="s">
        <v>91</v>
      </c>
      <c r="AQ674" s="46"/>
      <c r="AR674" s="46" t="s">
        <v>81</v>
      </c>
      <c r="AS674" s="46" t="s">
        <v>86</v>
      </c>
      <c r="AT674" s="46"/>
      <c r="AU674" s="48">
        <v>5</v>
      </c>
      <c r="AV674" s="46" t="s">
        <v>81</v>
      </c>
      <c r="AW674" s="46" t="s">
        <v>81</v>
      </c>
      <c r="AX674" s="48">
        <v>250</v>
      </c>
      <c r="AY674" s="48">
        <v>263.10000000000002</v>
      </c>
      <c r="AZ674" s="48">
        <v>260.89999999999998</v>
      </c>
      <c r="BA674" s="48">
        <v>200</v>
      </c>
      <c r="BB674" s="46"/>
      <c r="BC674" s="46"/>
      <c r="BD674" s="48">
        <v>18.940000000000001</v>
      </c>
      <c r="BE674" s="46"/>
      <c r="BF674" s="48">
        <v>0.3</v>
      </c>
      <c r="BG674" s="48">
        <v>0</v>
      </c>
      <c r="BH674" s="46"/>
      <c r="BI674" s="48">
        <v>0.13</v>
      </c>
      <c r="BJ674" s="48">
        <v>59.78</v>
      </c>
      <c r="BK674" s="48">
        <v>59.78</v>
      </c>
      <c r="BL674" s="48">
        <v>64</v>
      </c>
      <c r="BM674" s="46"/>
      <c r="BN674" s="46"/>
      <c r="BO674" s="48">
        <v>0.23</v>
      </c>
      <c r="BP674" s="48">
        <v>0.39</v>
      </c>
      <c r="BQ674" s="48">
        <v>0</v>
      </c>
      <c r="BR674" s="48">
        <v>18.88</v>
      </c>
      <c r="BS674" s="48">
        <v>60.11</v>
      </c>
      <c r="BT674" s="46"/>
      <c r="BU674" s="48">
        <v>0</v>
      </c>
      <c r="BV674" s="39">
        <v>968</v>
      </c>
      <c r="BW674" s="39">
        <f t="shared" si="60"/>
        <v>4</v>
      </c>
      <c r="BX674" s="39">
        <f>IF(COUNTIF($C$2:C674,C674)=1,1,0)</f>
        <v>1</v>
      </c>
      <c r="BY674" s="39">
        <f t="shared" si="61"/>
        <v>0</v>
      </c>
      <c r="BZ674" s="39" t="b">
        <f t="shared" si="62"/>
        <v>0</v>
      </c>
      <c r="CA674" s="39" t="b">
        <f t="array" ref="CA674">ISNUMBER(SEARCH("Touch Screen",$AI674))</f>
        <v>0</v>
      </c>
      <c r="CB674" s="39" t="b">
        <f t="array" ref="CB674">ISNUMBER(SEARCH("Occupancy Sensor",$AI674))</f>
        <v>0</v>
      </c>
      <c r="CC674" s="39" t="b">
        <f t="array" ref="CC674">ISNUMBER(SEARCH("Full Network Connectivity",$AI674))</f>
        <v>0</v>
      </c>
      <c r="CD674" s="49">
        <f t="shared" si="63"/>
        <v>59.778240000000004</v>
      </c>
      <c r="CE674" s="50">
        <f t="shared" si="65"/>
        <v>2.1</v>
      </c>
      <c r="CF674" s="39">
        <f t="shared" si="64"/>
        <v>4</v>
      </c>
      <c r="CG674" s="49">
        <f>IF($BW674=1,($Q674*'2. Monitor Criteria'!$C$4)+('2. Monitor Criteria'!$D$4*'1. Data'!$CE674)+'2. Monitor Criteria'!$C$6,IF('1. Data'!$BW674=2,($Q674*'2. Monitor Criteria'!$C$4)+('2. Monitor Criteria'!$D$4*'1. Data'!$CE674)+'2. Monitor Criteria'!$D$6,IF('1. Data'!$BW674=5,($Q674*'2. Monitor Criteria'!$C$4)+('2. Monitor Criteria'!$D$4*'1. Data'!$CE674)+'2. Monitor Criteria'!$F$6,($Q674*'2. Monitor Criteria'!$C$4)+('2. Monitor Criteria'!$D$4*'1. Data'!$CE674)+'2. Monitor Criteria'!$E$6)))</f>
        <v>55.173500000000004</v>
      </c>
      <c r="CH674" s="51">
        <f>CD674-('2. Monitor Criteria'!$D$4*CE674)</f>
        <v>51.399240000000006</v>
      </c>
      <c r="CI674" s="49">
        <f>IF($BY674=0,CH674,IF($BY674=1,CH674-('2. Monitor Criteria'!$B$10*'1. Data'!CG674),CH674-('2. Monitor Criteria'!$C$10*'1. Data'!CG674)))</f>
        <v>51.399240000000006</v>
      </c>
      <c r="CJ674" s="51">
        <f>IF($CA674=TRUE,CI674-(CG674*'2. Monitor Criteria'!$E$10),CI674)</f>
        <v>51.399240000000006</v>
      </c>
      <c r="CK674" s="51">
        <f>IF($BZ674=TRUE,CJ674-('1. Data'!CG674*'2. Monitor Criteria'!$D$10),CJ674)</f>
        <v>51.399240000000006</v>
      </c>
      <c r="CL674" s="40"/>
    </row>
    <row r="675" spans="1:90" s="39" customFormat="1" ht="15.75" customHeight="1" x14ac:dyDescent="0.2">
      <c r="A675" s="39">
        <v>969</v>
      </c>
      <c r="B675" s="46" t="s">
        <v>1053</v>
      </c>
      <c r="C675" s="46" t="s">
        <v>1138</v>
      </c>
      <c r="D675" s="47">
        <v>42614</v>
      </c>
      <c r="E675" s="46" t="s">
        <v>74</v>
      </c>
      <c r="F675" s="46"/>
      <c r="G675" s="46" t="s">
        <v>1307</v>
      </c>
      <c r="H675" s="46" t="s">
        <v>75</v>
      </c>
      <c r="I675" s="46" t="s">
        <v>88</v>
      </c>
      <c r="J675" s="46"/>
      <c r="K675" s="46" t="s">
        <v>77</v>
      </c>
      <c r="L675" s="46"/>
      <c r="M675" s="48">
        <v>1000</v>
      </c>
      <c r="N675" s="48">
        <v>23.8</v>
      </c>
      <c r="O675" s="48">
        <v>42.3</v>
      </c>
      <c r="P675" s="48">
        <v>48.5</v>
      </c>
      <c r="Q675" s="48">
        <v>1005.12</v>
      </c>
      <c r="R675" s="48">
        <v>1.78</v>
      </c>
      <c r="S675" s="48">
        <v>1080</v>
      </c>
      <c r="T675" s="48">
        <v>1920</v>
      </c>
      <c r="U675" s="48">
        <v>2.1</v>
      </c>
      <c r="V675" s="48">
        <v>2063</v>
      </c>
      <c r="W675" s="48">
        <v>60</v>
      </c>
      <c r="X675" s="48">
        <v>0.4</v>
      </c>
      <c r="Y675" s="46" t="s">
        <v>83</v>
      </c>
      <c r="Z675" s="46" t="s">
        <v>83</v>
      </c>
      <c r="AA675" s="46"/>
      <c r="AB675" s="46"/>
      <c r="AC675" s="46" t="s">
        <v>81</v>
      </c>
      <c r="AD675" s="46" t="s">
        <v>81</v>
      </c>
      <c r="AE675" s="46" t="s">
        <v>1139</v>
      </c>
      <c r="AF675" s="46"/>
      <c r="AG675" s="46" t="s">
        <v>83</v>
      </c>
      <c r="AH675" s="46"/>
      <c r="AI675" s="46" t="s">
        <v>83</v>
      </c>
      <c r="AJ675" s="46" t="s">
        <v>83</v>
      </c>
      <c r="AK675" s="46" t="s">
        <v>84</v>
      </c>
      <c r="AL675" s="46"/>
      <c r="AM675" s="46" t="s">
        <v>83</v>
      </c>
      <c r="AN675" s="46" t="s">
        <v>83</v>
      </c>
      <c r="AO675" s="46" t="s">
        <v>83</v>
      </c>
      <c r="AP675" s="46" t="s">
        <v>91</v>
      </c>
      <c r="AQ675" s="46"/>
      <c r="AR675" s="46" t="s">
        <v>81</v>
      </c>
      <c r="AS675" s="46" t="s">
        <v>86</v>
      </c>
      <c r="AT675" s="46"/>
      <c r="AU675" s="48">
        <v>5</v>
      </c>
      <c r="AV675" s="46" t="s">
        <v>81</v>
      </c>
      <c r="AW675" s="46" t="s">
        <v>81</v>
      </c>
      <c r="AX675" s="48">
        <v>450</v>
      </c>
      <c r="AY675" s="48">
        <v>359.5</v>
      </c>
      <c r="AZ675" s="48">
        <v>324.89999999999998</v>
      </c>
      <c r="BA675" s="48">
        <v>292.5</v>
      </c>
      <c r="BB675" s="46"/>
      <c r="BC675" s="46"/>
      <c r="BD675" s="48">
        <v>73.77</v>
      </c>
      <c r="BE675" s="46"/>
      <c r="BF675" s="48">
        <v>0.27</v>
      </c>
      <c r="BG675" s="48">
        <v>0</v>
      </c>
      <c r="BH675" s="46"/>
      <c r="BI675" s="48">
        <v>0.27</v>
      </c>
      <c r="BJ675" s="48">
        <v>227.72</v>
      </c>
      <c r="BK675" s="48">
        <v>227.72</v>
      </c>
      <c r="BL675" s="48">
        <v>89</v>
      </c>
      <c r="BM675" s="46"/>
      <c r="BN675" s="46"/>
      <c r="BO675" s="48">
        <v>0.27</v>
      </c>
      <c r="BP675" s="48">
        <v>0.28000000000000003</v>
      </c>
      <c r="BQ675" s="48">
        <v>0</v>
      </c>
      <c r="BR675" s="48">
        <v>74.599999999999994</v>
      </c>
      <c r="BS675" s="48">
        <v>230.32</v>
      </c>
      <c r="BT675" s="46"/>
      <c r="BU675" s="48">
        <v>0</v>
      </c>
      <c r="BV675" s="39">
        <v>969</v>
      </c>
      <c r="BW675" s="39">
        <f t="shared" si="60"/>
        <v>5</v>
      </c>
      <c r="BX675" s="39">
        <f>IF(COUNTIF($C$2:C675,C675)=1,1,0)</f>
        <v>1</v>
      </c>
      <c r="BY675" s="39">
        <f t="shared" si="61"/>
        <v>0</v>
      </c>
      <c r="BZ675" s="39" t="b">
        <f t="shared" si="62"/>
        <v>0</v>
      </c>
      <c r="CA675" s="39" t="b">
        <f t="array" ref="CA675">ISNUMBER(SEARCH("Touch Screen",$AI675))</f>
        <v>0</v>
      </c>
      <c r="CB675" s="39" t="b">
        <f t="array" ref="CB675">ISNUMBER(SEARCH("Occupancy Sensor",$AI675))</f>
        <v>0</v>
      </c>
      <c r="CC675" s="39" t="b">
        <f t="array" ref="CC675">ISNUMBER(SEARCH("Full Network Connectivity",$AI675))</f>
        <v>0</v>
      </c>
      <c r="CD675" s="49">
        <f t="shared" si="63"/>
        <v>227.71619999999996</v>
      </c>
      <c r="CE675" s="50">
        <f t="shared" si="65"/>
        <v>2.1</v>
      </c>
      <c r="CF675" s="39">
        <f t="shared" si="64"/>
        <v>5</v>
      </c>
      <c r="CG675" s="49">
        <f>IF($BW675=1,($Q675*'2. Monitor Criteria'!$C$4)+('2. Monitor Criteria'!$D$4*'1. Data'!$CE675)+'2. Monitor Criteria'!$C$6,IF('1. Data'!$BW675=2,($Q675*'2. Monitor Criteria'!$C$4)+('2. Monitor Criteria'!$D$4*'1. Data'!$CE675)+'2. Monitor Criteria'!$D$6,IF('1. Data'!$BW675=5,($Q675*'2. Monitor Criteria'!$C$4)+('2. Monitor Criteria'!$D$4*'1. Data'!$CE675)+'2. Monitor Criteria'!$F$6,($Q675*'2. Monitor Criteria'!$C$4)+('2. Monitor Criteria'!$D$4*'1. Data'!$CE675)+'2. Monitor Criteria'!$E$6)))</f>
        <v>147.53876</v>
      </c>
      <c r="CH675" s="51">
        <f>CD675-('2. Monitor Criteria'!$D$4*CE675)</f>
        <v>219.33719999999997</v>
      </c>
      <c r="CI675" s="49">
        <f>IF($BY675=0,CH675,IF($BY675=1,CH675-('2. Monitor Criteria'!$B$10*'1. Data'!CG675),CH675-('2. Monitor Criteria'!$C$10*'1. Data'!CG675)))</f>
        <v>219.33719999999997</v>
      </c>
      <c r="CJ675" s="51">
        <f>IF($CA675=TRUE,CI675-(CG675*'2. Monitor Criteria'!$E$10),CI675)</f>
        <v>219.33719999999997</v>
      </c>
      <c r="CK675" s="51">
        <f>IF($BZ675=TRUE,CJ675-('1. Data'!CG675*'2. Monitor Criteria'!$D$10),CJ675)</f>
        <v>219.33719999999997</v>
      </c>
      <c r="CL675" s="40"/>
    </row>
    <row r="676" spans="1:90" s="39" customFormat="1" ht="15.75" customHeight="1" x14ac:dyDescent="0.2">
      <c r="A676" s="39">
        <v>970</v>
      </c>
      <c r="B676" s="46" t="s">
        <v>1053</v>
      </c>
      <c r="C676" s="46" t="s">
        <v>1140</v>
      </c>
      <c r="D676" s="47">
        <v>42794</v>
      </c>
      <c r="E676" s="46" t="s">
        <v>74</v>
      </c>
      <c r="F676" s="46"/>
      <c r="G676" s="46" t="s">
        <v>1307</v>
      </c>
      <c r="H676" s="46" t="s">
        <v>75</v>
      </c>
      <c r="I676" s="46" t="s">
        <v>76</v>
      </c>
      <c r="J676" s="46"/>
      <c r="K676" s="46" t="s">
        <v>77</v>
      </c>
      <c r="L676" s="46"/>
      <c r="M676" s="48">
        <v>1000</v>
      </c>
      <c r="N676" s="48">
        <v>13.2</v>
      </c>
      <c r="O676" s="48">
        <v>23.5</v>
      </c>
      <c r="P676" s="48">
        <v>27</v>
      </c>
      <c r="Q676" s="48">
        <v>311.5</v>
      </c>
      <c r="R676" s="48">
        <v>1.78</v>
      </c>
      <c r="S676" s="48">
        <v>1440</v>
      </c>
      <c r="T676" s="48">
        <v>2560</v>
      </c>
      <c r="U676" s="48">
        <v>3.7</v>
      </c>
      <c r="V676" s="48">
        <v>11834</v>
      </c>
      <c r="W676" s="48">
        <v>60</v>
      </c>
      <c r="X676" s="48">
        <v>0.4</v>
      </c>
      <c r="Y676" s="46" t="s">
        <v>78</v>
      </c>
      <c r="Z676" s="46" t="s">
        <v>83</v>
      </c>
      <c r="AA676" s="46"/>
      <c r="AB676" s="46"/>
      <c r="AC676" s="46" t="s">
        <v>81</v>
      </c>
      <c r="AD676" s="46" t="s">
        <v>80</v>
      </c>
      <c r="AE676" s="46" t="s">
        <v>386</v>
      </c>
      <c r="AF676" s="46" t="s">
        <v>1141</v>
      </c>
      <c r="AG676" s="46" t="s">
        <v>99</v>
      </c>
      <c r="AH676" s="46"/>
      <c r="AI676" s="46" t="s">
        <v>99</v>
      </c>
      <c r="AJ676" s="46" t="s">
        <v>83</v>
      </c>
      <c r="AK676" s="46" t="s">
        <v>84</v>
      </c>
      <c r="AL676" s="46" t="s">
        <v>1141</v>
      </c>
      <c r="AM676" s="46" t="s">
        <v>83</v>
      </c>
      <c r="AN676" s="46" t="s">
        <v>83</v>
      </c>
      <c r="AO676" s="46" t="s">
        <v>83</v>
      </c>
      <c r="AP676" s="46" t="s">
        <v>91</v>
      </c>
      <c r="AQ676" s="46"/>
      <c r="AR676" s="46" t="s">
        <v>81</v>
      </c>
      <c r="AS676" s="46" t="s">
        <v>86</v>
      </c>
      <c r="AT676" s="46"/>
      <c r="AU676" s="48">
        <v>1</v>
      </c>
      <c r="AV676" s="46" t="s">
        <v>81</v>
      </c>
      <c r="AW676" s="46" t="s">
        <v>81</v>
      </c>
      <c r="AX676" s="48">
        <v>350</v>
      </c>
      <c r="AY676" s="48">
        <v>351.7</v>
      </c>
      <c r="AZ676" s="48">
        <v>311.89999999999998</v>
      </c>
      <c r="BA676" s="48">
        <v>200.1</v>
      </c>
      <c r="BB676" s="46"/>
      <c r="BC676" s="46"/>
      <c r="BD676" s="48">
        <v>19.690000000000001</v>
      </c>
      <c r="BE676" s="46"/>
      <c r="BF676" s="48">
        <v>0.2</v>
      </c>
      <c r="BG676" s="48">
        <v>0.19</v>
      </c>
      <c r="BH676" s="46"/>
      <c r="BI676" s="48">
        <v>0.16</v>
      </c>
      <c r="BJ676" s="48">
        <v>61.51</v>
      </c>
      <c r="BK676" s="48">
        <v>61.51</v>
      </c>
      <c r="BL676" s="48">
        <v>73.900000000000006</v>
      </c>
      <c r="BM676" s="46"/>
      <c r="BN676" s="46"/>
      <c r="BO676" s="48">
        <v>0.21</v>
      </c>
      <c r="BP676" s="48">
        <v>0.26</v>
      </c>
      <c r="BQ676" s="48">
        <v>0.25</v>
      </c>
      <c r="BR676" s="48">
        <v>19.850000000000001</v>
      </c>
      <c r="BS676" s="48">
        <v>62.34</v>
      </c>
      <c r="BT676" s="46"/>
      <c r="BU676" s="48">
        <v>0</v>
      </c>
      <c r="BV676" s="39">
        <v>970</v>
      </c>
      <c r="BW676" s="39">
        <f t="shared" si="60"/>
        <v>4</v>
      </c>
      <c r="BX676" s="39">
        <f>IF(COUNTIF($C$2:C676,C676)=1,1,0)</f>
        <v>1</v>
      </c>
      <c r="BY676" s="39">
        <f t="shared" si="61"/>
        <v>0</v>
      </c>
      <c r="BZ676" s="39" t="b">
        <f t="shared" si="62"/>
        <v>0</v>
      </c>
      <c r="CA676" s="39" t="b">
        <f t="array" ref="CA676">ISNUMBER(SEARCH("Touch Screen",$AI676))</f>
        <v>0</v>
      </c>
      <c r="CB676" s="39" t="b">
        <f t="array" ref="CB676">ISNUMBER(SEARCH("Occupancy Sensor",$AI676))</f>
        <v>0</v>
      </c>
      <c r="CC676" s="39" t="b">
        <f t="array" ref="CC676">ISNUMBER(SEARCH("Full Network Connectivity",$AI676))</f>
        <v>0</v>
      </c>
      <c r="CD676" s="49">
        <f t="shared" si="63"/>
        <v>61.508339999999997</v>
      </c>
      <c r="CE676" s="50">
        <f t="shared" si="65"/>
        <v>3.7</v>
      </c>
      <c r="CF676" s="39">
        <f t="shared" si="64"/>
        <v>4</v>
      </c>
      <c r="CG676" s="49">
        <f>IF($BW676=1,($Q676*'2. Monitor Criteria'!$C$4)+('2. Monitor Criteria'!$D$4*'1. Data'!$CE676)+'2. Monitor Criteria'!$C$6,IF('1. Data'!$BW676=2,($Q676*'2. Monitor Criteria'!$C$4)+('2. Monitor Criteria'!$D$4*'1. Data'!$CE676)+'2. Monitor Criteria'!$D$6,IF('1. Data'!$BW676=5,($Q676*'2. Monitor Criteria'!$C$4)+('2. Monitor Criteria'!$D$4*'1. Data'!$CE676)+'2. Monitor Criteria'!$F$6,($Q676*'2. Monitor Criteria'!$C$4)+('2. Monitor Criteria'!$D$4*'1. Data'!$CE676)+'2. Monitor Criteria'!$E$6)))</f>
        <v>61.557500000000005</v>
      </c>
      <c r="CH676" s="51">
        <f>CD676-('2. Monitor Criteria'!$D$4*CE676)</f>
        <v>46.745339999999999</v>
      </c>
      <c r="CI676" s="49">
        <f>IF($BY676=0,CH676,IF($BY676=1,CH676-('2. Monitor Criteria'!$B$10*'1. Data'!CG676),CH676-('2. Monitor Criteria'!$C$10*'1. Data'!CG676)))</f>
        <v>46.745339999999999</v>
      </c>
      <c r="CJ676" s="51">
        <f>IF($CA676=TRUE,CI676-(CG676*'2. Monitor Criteria'!$E$10),CI676)</f>
        <v>46.745339999999999</v>
      </c>
      <c r="CK676" s="51">
        <f>IF($BZ676=TRUE,CJ676-('1. Data'!CG676*'2. Monitor Criteria'!$D$10),CJ676)</f>
        <v>46.745339999999999</v>
      </c>
      <c r="CL676" s="40"/>
    </row>
    <row r="677" spans="1:90" s="39" customFormat="1" ht="15.75" customHeight="1" x14ac:dyDescent="0.2">
      <c r="A677" s="39">
        <v>971</v>
      </c>
      <c r="B677" s="46" t="s">
        <v>1053</v>
      </c>
      <c r="C677" s="46" t="s">
        <v>1278</v>
      </c>
      <c r="D677" s="47">
        <v>42824</v>
      </c>
      <c r="E677" s="46" t="s">
        <v>74</v>
      </c>
      <c r="F677" s="46"/>
      <c r="G677" s="46" t="s">
        <v>1307</v>
      </c>
      <c r="H677" s="46" t="s">
        <v>75</v>
      </c>
      <c r="I677" s="46" t="s">
        <v>88</v>
      </c>
      <c r="J677" s="46"/>
      <c r="K677" s="46" t="s">
        <v>77</v>
      </c>
      <c r="L677" s="46"/>
      <c r="M677" s="48">
        <v>1200</v>
      </c>
      <c r="N677" s="48">
        <v>15.5</v>
      </c>
      <c r="O677" s="48">
        <v>27.5</v>
      </c>
      <c r="P677" s="48">
        <v>31.5</v>
      </c>
      <c r="Q677" s="48">
        <v>437.55</v>
      </c>
      <c r="R677" s="48">
        <v>1.78</v>
      </c>
      <c r="S677" s="48">
        <v>1080</v>
      </c>
      <c r="T677" s="48">
        <v>1920</v>
      </c>
      <c r="U677" s="48">
        <v>2.1</v>
      </c>
      <c r="V677" s="48">
        <v>4739</v>
      </c>
      <c r="W677" s="48">
        <v>60</v>
      </c>
      <c r="X677" s="48">
        <v>0.3</v>
      </c>
      <c r="Y677" s="46" t="s">
        <v>83</v>
      </c>
      <c r="Z677" s="46" t="s">
        <v>83</v>
      </c>
      <c r="AA677" s="46"/>
      <c r="AB677" s="46"/>
      <c r="AC677" s="46" t="s">
        <v>81</v>
      </c>
      <c r="AD677" s="46" t="s">
        <v>80</v>
      </c>
      <c r="AE677" s="46" t="s">
        <v>1305</v>
      </c>
      <c r="AF677" s="46" t="s">
        <v>1453</v>
      </c>
      <c r="AG677" s="46" t="s">
        <v>83</v>
      </c>
      <c r="AH677" s="46"/>
      <c r="AI677" s="46" t="s">
        <v>83</v>
      </c>
      <c r="AJ677" s="46" t="s">
        <v>83</v>
      </c>
      <c r="AK677" s="46" t="s">
        <v>792</v>
      </c>
      <c r="AL677" s="46" t="s">
        <v>1453</v>
      </c>
      <c r="AM677" s="46" t="s">
        <v>83</v>
      </c>
      <c r="AN677" s="46" t="s">
        <v>83</v>
      </c>
      <c r="AO677" s="46" t="s">
        <v>83</v>
      </c>
      <c r="AP677" s="46" t="s">
        <v>91</v>
      </c>
      <c r="AQ677" s="46"/>
      <c r="AR677" s="46" t="s">
        <v>81</v>
      </c>
      <c r="AS677" s="46" t="s">
        <v>86</v>
      </c>
      <c r="AT677" s="46"/>
      <c r="AU677" s="48">
        <v>10</v>
      </c>
      <c r="AV677" s="46" t="s">
        <v>81</v>
      </c>
      <c r="AW677" s="46" t="s">
        <v>81</v>
      </c>
      <c r="AX677" s="48">
        <v>350</v>
      </c>
      <c r="AY677" s="48">
        <v>381.1</v>
      </c>
      <c r="AZ677" s="48">
        <v>366.2</v>
      </c>
      <c r="BA677" s="48">
        <v>207</v>
      </c>
      <c r="BB677" s="46"/>
      <c r="BC677" s="46"/>
      <c r="BD677" s="48">
        <v>28.59</v>
      </c>
      <c r="BE677" s="46"/>
      <c r="BF677" s="48">
        <v>0.2</v>
      </c>
      <c r="BG677" s="48">
        <v>0</v>
      </c>
      <c r="BH677" s="46"/>
      <c r="BI677" s="48">
        <v>0</v>
      </c>
      <c r="BJ677" s="48">
        <v>88.8</v>
      </c>
      <c r="BK677" s="48">
        <v>88.8</v>
      </c>
      <c r="BL677" s="48">
        <v>89.2</v>
      </c>
      <c r="BM677" s="46"/>
      <c r="BN677" s="46"/>
      <c r="BO677" s="48">
        <v>0</v>
      </c>
      <c r="BP677" s="48">
        <v>0.22</v>
      </c>
      <c r="BQ677" s="46"/>
      <c r="BR677" s="48">
        <v>28.63</v>
      </c>
      <c r="BS677" s="48">
        <v>89.03</v>
      </c>
      <c r="BT677" s="46"/>
      <c r="BU677" s="48">
        <v>0</v>
      </c>
      <c r="BV677" s="39">
        <v>971</v>
      </c>
      <c r="BW677" s="39">
        <f t="shared" si="60"/>
        <v>5</v>
      </c>
      <c r="BX677" s="39">
        <f>IF(COUNTIF($C$2:C677,C677)=1,1,0)</f>
        <v>1</v>
      </c>
      <c r="BY677" s="39">
        <f t="shared" si="61"/>
        <v>0</v>
      </c>
      <c r="BZ677" s="39" t="b">
        <f t="shared" si="62"/>
        <v>0</v>
      </c>
      <c r="CA677" s="39" t="b">
        <f t="array" ref="CA677">ISNUMBER(SEARCH("Touch Screen",$AI677))</f>
        <v>0</v>
      </c>
      <c r="CB677" s="39" t="b">
        <f t="array" ref="CB677">ISNUMBER(SEARCH("Occupancy Sensor",$AI677))</f>
        <v>0</v>
      </c>
      <c r="CC677" s="39" t="b">
        <f t="array" ref="CC677">ISNUMBER(SEARCH("Full Network Connectivity",$AI677))</f>
        <v>0</v>
      </c>
      <c r="CD677" s="49">
        <f t="shared" si="63"/>
        <v>88.795739999999995</v>
      </c>
      <c r="CE677" s="50">
        <f t="shared" si="65"/>
        <v>2.1</v>
      </c>
      <c r="CF677" s="39">
        <f t="shared" si="64"/>
        <v>5</v>
      </c>
      <c r="CG677" s="49">
        <f>IF($BW677=1,($Q677*'2. Monitor Criteria'!$C$4)+('2. Monitor Criteria'!$D$4*'1. Data'!$CE677)+'2. Monitor Criteria'!$C$6,IF('1. Data'!$BW677=2,($Q677*'2. Monitor Criteria'!$C$4)+('2. Monitor Criteria'!$D$4*'1. Data'!$CE677)+'2. Monitor Criteria'!$D$6,IF('1. Data'!$BW677=5,($Q677*'2. Monitor Criteria'!$C$4)+('2. Monitor Criteria'!$D$4*'1. Data'!$CE677)+'2. Monitor Criteria'!$F$6,($Q677*'2. Monitor Criteria'!$C$4)+('2. Monitor Criteria'!$D$4*'1. Data'!$CE677)+'2. Monitor Criteria'!$E$6)))</f>
        <v>77.727649999999997</v>
      </c>
      <c r="CH677" s="51">
        <f>CD677-('2. Monitor Criteria'!$D$4*CE677)</f>
        <v>80.41673999999999</v>
      </c>
      <c r="CI677" s="49">
        <f>IF($BY677=0,CH677,IF($BY677=1,CH677-('2. Monitor Criteria'!$B$10*'1. Data'!CG677),CH677-('2. Monitor Criteria'!$C$10*'1. Data'!CG677)))</f>
        <v>80.41673999999999</v>
      </c>
      <c r="CJ677" s="51">
        <f>IF($CA677=TRUE,CI677-(CG677*'2. Monitor Criteria'!$E$10),CI677)</f>
        <v>80.41673999999999</v>
      </c>
      <c r="CK677" s="51">
        <f>IF($BZ677=TRUE,CJ677-('1. Data'!CG677*'2. Monitor Criteria'!$D$10),CJ677)</f>
        <v>80.41673999999999</v>
      </c>
      <c r="CL677" s="40"/>
    </row>
    <row r="678" spans="1:90" s="39" customFormat="1" ht="15.75" customHeight="1" x14ac:dyDescent="0.2">
      <c r="A678" s="39">
        <v>974</v>
      </c>
      <c r="B678" s="46" t="s">
        <v>1053</v>
      </c>
      <c r="C678" s="46" t="s">
        <v>1261</v>
      </c>
      <c r="D678" s="47">
        <v>42942</v>
      </c>
      <c r="E678" s="46" t="s">
        <v>74</v>
      </c>
      <c r="F678" s="46"/>
      <c r="G678" s="46" t="s">
        <v>1309</v>
      </c>
      <c r="H678" s="46" t="s">
        <v>75</v>
      </c>
      <c r="I678" s="46" t="s">
        <v>88</v>
      </c>
      <c r="J678" s="46"/>
      <c r="K678" s="46" t="s">
        <v>77</v>
      </c>
      <c r="L678" s="46"/>
      <c r="M678" s="48">
        <v>1000</v>
      </c>
      <c r="N678" s="48">
        <v>13.2</v>
      </c>
      <c r="O678" s="48">
        <v>23.5</v>
      </c>
      <c r="P678" s="48">
        <v>27</v>
      </c>
      <c r="Q678" s="48">
        <v>311.5</v>
      </c>
      <c r="R678" s="48">
        <v>1.78</v>
      </c>
      <c r="S678" s="48">
        <v>1440</v>
      </c>
      <c r="T678" s="48">
        <v>2560</v>
      </c>
      <c r="U678" s="48">
        <v>3.7</v>
      </c>
      <c r="V678" s="48">
        <v>11834</v>
      </c>
      <c r="W678" s="48">
        <v>60</v>
      </c>
      <c r="X678" s="48">
        <v>0.4</v>
      </c>
      <c r="Y678" s="46" t="s">
        <v>83</v>
      </c>
      <c r="Z678" s="46" t="s">
        <v>83</v>
      </c>
      <c r="AA678" s="46"/>
      <c r="AB678" s="46"/>
      <c r="AC678" s="46" t="s">
        <v>81</v>
      </c>
      <c r="AD678" s="46" t="s">
        <v>80</v>
      </c>
      <c r="AE678" s="46" t="s">
        <v>239</v>
      </c>
      <c r="AF678" s="46"/>
      <c r="AG678" s="46" t="s">
        <v>83</v>
      </c>
      <c r="AH678" s="46"/>
      <c r="AI678" s="46" t="s">
        <v>83</v>
      </c>
      <c r="AJ678" s="46" t="s">
        <v>83</v>
      </c>
      <c r="AK678" s="46" t="s">
        <v>84</v>
      </c>
      <c r="AL678" s="46"/>
      <c r="AM678" s="46" t="s">
        <v>83</v>
      </c>
      <c r="AN678" s="46" t="s">
        <v>83</v>
      </c>
      <c r="AO678" s="46" t="s">
        <v>83</v>
      </c>
      <c r="AP678" s="46" t="s">
        <v>91</v>
      </c>
      <c r="AQ678" s="46"/>
      <c r="AR678" s="46" t="s">
        <v>81</v>
      </c>
      <c r="AS678" s="46" t="s">
        <v>86</v>
      </c>
      <c r="AT678" s="46"/>
      <c r="AU678" s="48">
        <v>5</v>
      </c>
      <c r="AV678" s="46" t="s">
        <v>81</v>
      </c>
      <c r="AW678" s="46" t="s">
        <v>81</v>
      </c>
      <c r="AX678" s="48">
        <v>300</v>
      </c>
      <c r="AY678" s="48">
        <v>380.5</v>
      </c>
      <c r="AZ678" s="48">
        <v>344.8</v>
      </c>
      <c r="BA678" s="48">
        <v>200</v>
      </c>
      <c r="BB678" s="46"/>
      <c r="BC678" s="46"/>
      <c r="BD678" s="48">
        <v>18.57</v>
      </c>
      <c r="BE678" s="46"/>
      <c r="BF678" s="48">
        <v>0.2</v>
      </c>
      <c r="BG678" s="48">
        <v>0</v>
      </c>
      <c r="BH678" s="46"/>
      <c r="BI678" s="48">
        <v>0.16</v>
      </c>
      <c r="BJ678" s="48">
        <v>58.21</v>
      </c>
      <c r="BK678" s="48">
        <v>58.21</v>
      </c>
      <c r="BL678" s="48">
        <v>73.900000000000006</v>
      </c>
      <c r="BM678" s="46"/>
      <c r="BN678" s="46"/>
      <c r="BO678" s="48">
        <v>0.21</v>
      </c>
      <c r="BP678" s="48">
        <v>0.23</v>
      </c>
      <c r="BQ678" s="46"/>
      <c r="BR678" s="48">
        <v>18.62</v>
      </c>
      <c r="BS678" s="48">
        <v>58.42</v>
      </c>
      <c r="BT678" s="46"/>
      <c r="BU678" s="48">
        <v>0</v>
      </c>
      <c r="BV678" s="39">
        <v>974</v>
      </c>
      <c r="BW678" s="39">
        <f t="shared" si="60"/>
        <v>4</v>
      </c>
      <c r="BX678" s="39">
        <f>IF(COUNTIF($C$2:C678,C678)=1,1,0)</f>
        <v>1</v>
      </c>
      <c r="BY678" s="39">
        <f t="shared" si="61"/>
        <v>0</v>
      </c>
      <c r="BZ678" s="39" t="b">
        <f t="shared" si="62"/>
        <v>0</v>
      </c>
      <c r="CA678" s="39" t="b">
        <f t="array" ref="CA678">ISNUMBER(SEARCH("Touch Screen",$AI678))</f>
        <v>0</v>
      </c>
      <c r="CB678" s="39" t="b">
        <f t="array" ref="CB678">ISNUMBER(SEARCH("Occupancy Sensor",$AI678))</f>
        <v>0</v>
      </c>
      <c r="CC678" s="39" t="b">
        <f t="array" ref="CC678">ISNUMBER(SEARCH("Full Network Connectivity",$AI678))</f>
        <v>0</v>
      </c>
      <c r="CD678" s="49">
        <f t="shared" si="63"/>
        <v>58.074419999999989</v>
      </c>
      <c r="CE678" s="50">
        <f t="shared" si="65"/>
        <v>3.7</v>
      </c>
      <c r="CF678" s="39">
        <f t="shared" si="64"/>
        <v>4</v>
      </c>
      <c r="CG678" s="49">
        <f>IF($BW678=1,($Q678*'2. Monitor Criteria'!$C$4)+('2. Monitor Criteria'!$D$4*'1. Data'!$CE678)+'2. Monitor Criteria'!$C$6,IF('1. Data'!$BW678=2,($Q678*'2. Monitor Criteria'!$C$4)+('2. Monitor Criteria'!$D$4*'1. Data'!$CE678)+'2. Monitor Criteria'!$D$6,IF('1. Data'!$BW678=5,($Q678*'2. Monitor Criteria'!$C$4)+('2. Monitor Criteria'!$D$4*'1. Data'!$CE678)+'2. Monitor Criteria'!$F$6,($Q678*'2. Monitor Criteria'!$C$4)+('2. Monitor Criteria'!$D$4*'1. Data'!$CE678)+'2. Monitor Criteria'!$E$6)))</f>
        <v>61.557500000000005</v>
      </c>
      <c r="CH678" s="51">
        <f>CD678-('2. Monitor Criteria'!$D$4*CE678)</f>
        <v>43.311419999999984</v>
      </c>
      <c r="CI678" s="49">
        <f>IF($BY678=0,CH678,IF($BY678=1,CH678-('2. Monitor Criteria'!$B$10*'1. Data'!CG678),CH678-('2. Monitor Criteria'!$C$10*'1. Data'!CG678)))</f>
        <v>43.311419999999984</v>
      </c>
      <c r="CJ678" s="51">
        <f>IF($CA678=TRUE,CI678-(CG678*'2. Monitor Criteria'!$E$10),CI678)</f>
        <v>43.311419999999984</v>
      </c>
      <c r="CK678" s="51">
        <f>IF($BZ678=TRUE,CJ678-('1. Data'!CG678*'2. Monitor Criteria'!$D$10),CJ678)</f>
        <v>43.311419999999984</v>
      </c>
      <c r="CL678" s="40"/>
    </row>
    <row r="679" spans="1:90" s="39" customFormat="1" ht="15.75" customHeight="1" x14ac:dyDescent="0.2">
      <c r="A679" s="39">
        <v>975</v>
      </c>
      <c r="B679" s="46" t="s">
        <v>1053</v>
      </c>
      <c r="C679" s="46" t="s">
        <v>1459</v>
      </c>
      <c r="D679" s="47">
        <v>42963</v>
      </c>
      <c r="E679" s="46" t="s">
        <v>74</v>
      </c>
      <c r="F679" s="46"/>
      <c r="G679" s="46" t="s">
        <v>1309</v>
      </c>
      <c r="H679" s="46" t="s">
        <v>75</v>
      </c>
      <c r="I679" s="46" t="s">
        <v>88</v>
      </c>
      <c r="J679" s="46"/>
      <c r="K679" s="46" t="s">
        <v>77</v>
      </c>
      <c r="L679" s="46"/>
      <c r="M679" s="48">
        <v>1000</v>
      </c>
      <c r="N679" s="48">
        <v>13.2</v>
      </c>
      <c r="O679" s="48">
        <v>23.5</v>
      </c>
      <c r="P679" s="48">
        <v>27</v>
      </c>
      <c r="Q679" s="48">
        <v>311.5</v>
      </c>
      <c r="R679" s="48">
        <v>1.78</v>
      </c>
      <c r="S679" s="48">
        <v>1440</v>
      </c>
      <c r="T679" s="48">
        <v>2560</v>
      </c>
      <c r="U679" s="48">
        <v>3.7</v>
      </c>
      <c r="V679" s="48">
        <v>11834</v>
      </c>
      <c r="W679" s="48">
        <v>60</v>
      </c>
      <c r="X679" s="48">
        <v>0.3</v>
      </c>
      <c r="Y679" s="46" t="s">
        <v>83</v>
      </c>
      <c r="Z679" s="46" t="s">
        <v>83</v>
      </c>
      <c r="AA679" s="46"/>
      <c r="AB679" s="46"/>
      <c r="AC679" s="46" t="s">
        <v>81</v>
      </c>
      <c r="AD679" s="46" t="s">
        <v>80</v>
      </c>
      <c r="AE679" s="46" t="s">
        <v>239</v>
      </c>
      <c r="AF679" s="46"/>
      <c r="AG679" s="46" t="s">
        <v>83</v>
      </c>
      <c r="AH679" s="46"/>
      <c r="AI679" s="46" t="s">
        <v>83</v>
      </c>
      <c r="AJ679" s="46" t="s">
        <v>83</v>
      </c>
      <c r="AK679" s="46" t="s">
        <v>84</v>
      </c>
      <c r="AL679" s="46"/>
      <c r="AM679" s="46" t="s">
        <v>83</v>
      </c>
      <c r="AN679" s="46" t="s">
        <v>83</v>
      </c>
      <c r="AO679" s="46" t="s">
        <v>83</v>
      </c>
      <c r="AP679" s="46" t="s">
        <v>91</v>
      </c>
      <c r="AQ679" s="46"/>
      <c r="AR679" s="46" t="s">
        <v>81</v>
      </c>
      <c r="AS679" s="46" t="s">
        <v>86</v>
      </c>
      <c r="AT679" s="46"/>
      <c r="AU679" s="48">
        <v>5</v>
      </c>
      <c r="AV679" s="46" t="s">
        <v>81</v>
      </c>
      <c r="AW679" s="46" t="s">
        <v>81</v>
      </c>
      <c r="AX679" s="48">
        <v>300</v>
      </c>
      <c r="AY679" s="48">
        <v>356.2</v>
      </c>
      <c r="AZ679" s="48">
        <v>351.9</v>
      </c>
      <c r="BA679" s="48">
        <v>200</v>
      </c>
      <c r="BB679" s="46"/>
      <c r="BC679" s="46"/>
      <c r="BD679" s="48">
        <v>18.600000000000001</v>
      </c>
      <c r="BE679" s="46"/>
      <c r="BF679" s="48">
        <v>0.2</v>
      </c>
      <c r="BG679" s="48">
        <v>0</v>
      </c>
      <c r="BH679" s="46"/>
      <c r="BI679" s="48">
        <v>0.06</v>
      </c>
      <c r="BJ679" s="48">
        <v>58.3</v>
      </c>
      <c r="BK679" s="48">
        <v>58.3</v>
      </c>
      <c r="BL679" s="48">
        <v>73.900000000000006</v>
      </c>
      <c r="BM679" s="46"/>
      <c r="BN679" s="46"/>
      <c r="BO679" s="48">
        <v>0.18</v>
      </c>
      <c r="BP679" s="48">
        <v>0.24</v>
      </c>
      <c r="BQ679" s="46"/>
      <c r="BR679" s="48">
        <v>19.5</v>
      </c>
      <c r="BS679" s="48">
        <v>61.2</v>
      </c>
      <c r="BT679" s="46"/>
      <c r="BU679" s="48">
        <v>0</v>
      </c>
      <c r="BV679" s="39">
        <v>975</v>
      </c>
      <c r="BW679" s="39">
        <f t="shared" si="60"/>
        <v>4</v>
      </c>
      <c r="BX679" s="39">
        <f>IF(COUNTIF($C$2:C679,C679)=1,1,0)</f>
        <v>1</v>
      </c>
      <c r="BY679" s="39">
        <f t="shared" si="61"/>
        <v>0</v>
      </c>
      <c r="BZ679" s="39" t="b">
        <f t="shared" si="62"/>
        <v>0</v>
      </c>
      <c r="CA679" s="39" t="b">
        <f t="array" ref="CA679">ISNUMBER(SEARCH("Touch Screen",$AI679))</f>
        <v>0</v>
      </c>
      <c r="CB679" s="39" t="b">
        <f t="array" ref="CB679">ISNUMBER(SEARCH("Occupancy Sensor",$AI679))</f>
        <v>0</v>
      </c>
      <c r="CC679" s="39" t="b">
        <f t="array" ref="CC679">ISNUMBER(SEARCH("Full Network Connectivity",$AI679))</f>
        <v>0</v>
      </c>
      <c r="CD679" s="49">
        <f t="shared" si="63"/>
        <v>58.166399999999996</v>
      </c>
      <c r="CE679" s="50">
        <f t="shared" si="65"/>
        <v>3.7</v>
      </c>
      <c r="CF679" s="39">
        <f t="shared" si="64"/>
        <v>4</v>
      </c>
      <c r="CG679" s="49">
        <f>IF($BW679=1,($Q679*'2. Monitor Criteria'!$C$4)+('2. Monitor Criteria'!$D$4*'1. Data'!$CE679)+'2. Monitor Criteria'!$C$6,IF('1. Data'!$BW679=2,($Q679*'2. Monitor Criteria'!$C$4)+('2. Monitor Criteria'!$D$4*'1. Data'!$CE679)+'2. Monitor Criteria'!$D$6,IF('1. Data'!$BW679=5,($Q679*'2. Monitor Criteria'!$C$4)+('2. Monitor Criteria'!$D$4*'1. Data'!$CE679)+'2. Monitor Criteria'!$F$6,($Q679*'2. Monitor Criteria'!$C$4)+('2. Monitor Criteria'!$D$4*'1. Data'!$CE679)+'2. Monitor Criteria'!$E$6)))</f>
        <v>61.557500000000005</v>
      </c>
      <c r="CH679" s="51">
        <f>CD679-('2. Monitor Criteria'!$D$4*CE679)</f>
        <v>43.403399999999991</v>
      </c>
      <c r="CI679" s="49">
        <f>IF($BY679=0,CH679,IF($BY679=1,CH679-('2. Monitor Criteria'!$B$10*'1. Data'!CG679),CH679-('2. Monitor Criteria'!$C$10*'1. Data'!CG679)))</f>
        <v>43.403399999999991</v>
      </c>
      <c r="CJ679" s="51">
        <f>IF($CA679=TRUE,CI679-(CG679*'2. Monitor Criteria'!$E$10),CI679)</f>
        <v>43.403399999999991</v>
      </c>
      <c r="CK679" s="51">
        <f>IF($BZ679=TRUE,CJ679-('1. Data'!CG679*'2. Monitor Criteria'!$D$10),CJ679)</f>
        <v>43.403399999999991</v>
      </c>
      <c r="CL679" s="40"/>
    </row>
    <row r="680" spans="1:90" s="39" customFormat="1" ht="15.75" customHeight="1" x14ac:dyDescent="0.2">
      <c r="A680" s="39">
        <v>978</v>
      </c>
      <c r="B680" s="46" t="s">
        <v>1053</v>
      </c>
      <c r="C680" s="46" t="s">
        <v>1240</v>
      </c>
      <c r="D680" s="47">
        <v>42818</v>
      </c>
      <c r="E680" s="46" t="s">
        <v>74</v>
      </c>
      <c r="F680" s="46"/>
      <c r="G680" s="46" t="s">
        <v>1307</v>
      </c>
      <c r="H680" s="46" t="s">
        <v>75</v>
      </c>
      <c r="I680" s="46" t="s">
        <v>76</v>
      </c>
      <c r="J680" s="46"/>
      <c r="K680" s="46" t="s">
        <v>77</v>
      </c>
      <c r="L680" s="46"/>
      <c r="M680" s="48">
        <v>1000</v>
      </c>
      <c r="N680" s="48">
        <v>11.9</v>
      </c>
      <c r="O680" s="48">
        <v>21.4</v>
      </c>
      <c r="P680" s="48">
        <v>24.5</v>
      </c>
      <c r="Q680" s="48">
        <v>256.47000000000003</v>
      </c>
      <c r="R680" s="48">
        <v>1.78</v>
      </c>
      <c r="S680" s="48">
        <v>1080</v>
      </c>
      <c r="T680" s="48">
        <v>1920</v>
      </c>
      <c r="U680" s="48">
        <v>2.1</v>
      </c>
      <c r="V680" s="48">
        <v>8085</v>
      </c>
      <c r="W680" s="48">
        <v>60</v>
      </c>
      <c r="X680" s="48">
        <v>0.4</v>
      </c>
      <c r="Y680" s="46" t="s">
        <v>83</v>
      </c>
      <c r="Z680" s="46" t="s">
        <v>83</v>
      </c>
      <c r="AA680" s="46"/>
      <c r="AB680" s="46"/>
      <c r="AC680" s="46" t="s">
        <v>81</v>
      </c>
      <c r="AD680" s="46" t="s">
        <v>81</v>
      </c>
      <c r="AE680" s="46" t="s">
        <v>1294</v>
      </c>
      <c r="AF680" s="46" t="s">
        <v>148</v>
      </c>
      <c r="AG680" s="46" t="s">
        <v>99</v>
      </c>
      <c r="AH680" s="46"/>
      <c r="AI680" s="46" t="s">
        <v>99</v>
      </c>
      <c r="AJ680" s="46" t="s">
        <v>83</v>
      </c>
      <c r="AK680" s="46" t="s">
        <v>84</v>
      </c>
      <c r="AL680" s="46" t="s">
        <v>148</v>
      </c>
      <c r="AM680" s="46" t="s">
        <v>83</v>
      </c>
      <c r="AN680" s="46" t="s">
        <v>83</v>
      </c>
      <c r="AO680" s="46" t="s">
        <v>83</v>
      </c>
      <c r="AP680" s="46" t="s">
        <v>91</v>
      </c>
      <c r="AQ680" s="46"/>
      <c r="AR680" s="46" t="s">
        <v>81</v>
      </c>
      <c r="AS680" s="46" t="s">
        <v>86</v>
      </c>
      <c r="AT680" s="46"/>
      <c r="AU680" s="48">
        <v>5</v>
      </c>
      <c r="AV680" s="46" t="s">
        <v>81</v>
      </c>
      <c r="AW680" s="46" t="s">
        <v>81</v>
      </c>
      <c r="AX680" s="48">
        <v>400</v>
      </c>
      <c r="AY680" s="48">
        <v>374.8</v>
      </c>
      <c r="AZ680" s="48">
        <v>359.3</v>
      </c>
      <c r="BA680" s="48">
        <v>200</v>
      </c>
      <c r="BB680" s="46"/>
      <c r="BC680" s="46"/>
      <c r="BD680" s="48">
        <v>16.72</v>
      </c>
      <c r="BE680" s="46"/>
      <c r="BF680" s="48">
        <v>0.2</v>
      </c>
      <c r="BG680" s="48">
        <v>0.2</v>
      </c>
      <c r="BH680" s="46"/>
      <c r="BI680" s="48">
        <v>0.1</v>
      </c>
      <c r="BJ680" s="48">
        <v>52.63</v>
      </c>
      <c r="BK680" s="48">
        <v>52.63</v>
      </c>
      <c r="BL680" s="48">
        <v>57</v>
      </c>
      <c r="BM680" s="46"/>
      <c r="BN680" s="46"/>
      <c r="BO680" s="48">
        <v>0.2</v>
      </c>
      <c r="BP680" s="48">
        <v>0.32</v>
      </c>
      <c r="BQ680" s="48">
        <v>0.2</v>
      </c>
      <c r="BR680" s="48">
        <v>16.75</v>
      </c>
      <c r="BS680" s="48">
        <v>53.18</v>
      </c>
      <c r="BT680" s="46"/>
      <c r="BU680" s="48">
        <v>0</v>
      </c>
      <c r="BV680" s="39">
        <v>978</v>
      </c>
      <c r="BW680" s="39">
        <f t="shared" si="60"/>
        <v>3</v>
      </c>
      <c r="BX680" s="39">
        <f>IF(COUNTIF($C$2:C680,C680)=1,1,0)</f>
        <v>1</v>
      </c>
      <c r="BY680" s="39">
        <f t="shared" si="61"/>
        <v>0</v>
      </c>
      <c r="BZ680" s="39" t="b">
        <f t="shared" si="62"/>
        <v>0</v>
      </c>
      <c r="CA680" s="39" t="b">
        <f t="array" ref="CA680">ISNUMBER(SEARCH("Touch Screen",$AI680))</f>
        <v>0</v>
      </c>
      <c r="CB680" s="39" t="b">
        <f t="array" ref="CB680">ISNUMBER(SEARCH("Occupancy Sensor",$AI680))</f>
        <v>0</v>
      </c>
      <c r="CC680" s="39" t="b">
        <f t="array" ref="CC680">ISNUMBER(SEARCH("Full Network Connectivity",$AI680))</f>
        <v>0</v>
      </c>
      <c r="CD680" s="49">
        <f t="shared" si="63"/>
        <v>52.402319999999996</v>
      </c>
      <c r="CE680" s="50">
        <f t="shared" si="65"/>
        <v>2.1</v>
      </c>
      <c r="CF680" s="39">
        <f t="shared" si="64"/>
        <v>3</v>
      </c>
      <c r="CG680" s="49">
        <f>IF($BW680=1,($Q680*'2. Monitor Criteria'!$C$4)+('2. Monitor Criteria'!$D$4*'1. Data'!$CE680)+'2. Monitor Criteria'!$C$6,IF('1. Data'!$BW680=2,($Q680*'2. Monitor Criteria'!$C$4)+('2. Monitor Criteria'!$D$4*'1. Data'!$CE680)+'2. Monitor Criteria'!$D$6,IF('1. Data'!$BW680=5,($Q680*'2. Monitor Criteria'!$C$4)+('2. Monitor Criteria'!$D$4*'1. Data'!$CE680)+'2. Monitor Criteria'!$F$6,($Q680*'2. Monitor Criteria'!$C$4)+('2. Monitor Criteria'!$D$4*'1. Data'!$CE680)+'2. Monitor Criteria'!$E$6)))</f>
        <v>48.404810000000012</v>
      </c>
      <c r="CH680" s="51">
        <f>CD680-('2. Monitor Criteria'!$D$4*CE680)</f>
        <v>44.023319999999998</v>
      </c>
      <c r="CI680" s="49">
        <f>IF($BY680=0,CH680,IF($BY680=1,CH680-('2. Monitor Criteria'!$B$10*'1. Data'!CG680),CH680-('2. Monitor Criteria'!$C$10*'1. Data'!CG680)))</f>
        <v>44.023319999999998</v>
      </c>
      <c r="CJ680" s="51">
        <f>IF($CA680=TRUE,CI680-(CG680*'2. Monitor Criteria'!$E$10),CI680)</f>
        <v>44.023319999999998</v>
      </c>
      <c r="CK680" s="51">
        <f>IF($BZ680=TRUE,CJ680-('1. Data'!CG680*'2. Monitor Criteria'!$D$10),CJ680)</f>
        <v>44.023319999999998</v>
      </c>
      <c r="CL680" s="40"/>
    </row>
    <row r="681" spans="1:90" s="39" customFormat="1" ht="15.75" customHeight="1" x14ac:dyDescent="0.2">
      <c r="A681" s="39">
        <v>979</v>
      </c>
      <c r="B681" s="46" t="s">
        <v>1053</v>
      </c>
      <c r="C681" s="46" t="s">
        <v>1263</v>
      </c>
      <c r="D681" s="47">
        <v>42855</v>
      </c>
      <c r="E681" s="46" t="s">
        <v>74</v>
      </c>
      <c r="F681" s="46"/>
      <c r="G681" s="46" t="s">
        <v>1307</v>
      </c>
      <c r="H681" s="46" t="s">
        <v>75</v>
      </c>
      <c r="I681" s="46" t="s">
        <v>88</v>
      </c>
      <c r="J681" s="46"/>
      <c r="K681" s="46" t="s">
        <v>77</v>
      </c>
      <c r="L681" s="46"/>
      <c r="M681" s="48">
        <v>3000</v>
      </c>
      <c r="N681" s="48">
        <v>13.2</v>
      </c>
      <c r="O681" s="48">
        <v>23.5</v>
      </c>
      <c r="P681" s="48">
        <v>27</v>
      </c>
      <c r="Q681" s="48">
        <v>311.37</v>
      </c>
      <c r="R681" s="48">
        <v>1.78</v>
      </c>
      <c r="S681" s="48">
        <v>1080</v>
      </c>
      <c r="T681" s="48">
        <v>1920</v>
      </c>
      <c r="U681" s="48">
        <v>2.1</v>
      </c>
      <c r="V681" s="48">
        <v>6660</v>
      </c>
      <c r="W681" s="48">
        <v>60</v>
      </c>
      <c r="X681" s="48">
        <v>33.1</v>
      </c>
      <c r="Y681" s="46" t="s">
        <v>78</v>
      </c>
      <c r="Z681" s="46" t="s">
        <v>83</v>
      </c>
      <c r="AA681" s="46"/>
      <c r="AB681" s="46"/>
      <c r="AC681" s="46" t="s">
        <v>81</v>
      </c>
      <c r="AD681" s="46" t="s">
        <v>81</v>
      </c>
      <c r="AE681" s="46" t="s">
        <v>127</v>
      </c>
      <c r="AF681" s="46"/>
      <c r="AG681" s="46" t="s">
        <v>83</v>
      </c>
      <c r="AH681" s="46"/>
      <c r="AI681" s="46" t="s">
        <v>83</v>
      </c>
      <c r="AJ681" s="46" t="s">
        <v>83</v>
      </c>
      <c r="AK681" s="46" t="s">
        <v>84</v>
      </c>
      <c r="AL681" s="46"/>
      <c r="AM681" s="46" t="s">
        <v>83</v>
      </c>
      <c r="AN681" s="46" t="s">
        <v>83</v>
      </c>
      <c r="AO681" s="46" t="s">
        <v>83</v>
      </c>
      <c r="AP681" s="46" t="s">
        <v>91</v>
      </c>
      <c r="AQ681" s="46"/>
      <c r="AR681" s="46" t="s">
        <v>81</v>
      </c>
      <c r="AS681" s="46" t="s">
        <v>86</v>
      </c>
      <c r="AT681" s="46"/>
      <c r="AU681" s="48">
        <v>1</v>
      </c>
      <c r="AV681" s="46" t="s">
        <v>81</v>
      </c>
      <c r="AW681" s="46" t="s">
        <v>81</v>
      </c>
      <c r="AX681" s="48">
        <v>300</v>
      </c>
      <c r="AY681" s="48">
        <v>349.6</v>
      </c>
      <c r="AZ681" s="48">
        <v>331.7</v>
      </c>
      <c r="BA681" s="48">
        <v>200.6</v>
      </c>
      <c r="BB681" s="46"/>
      <c r="BC681" s="46"/>
      <c r="BD681" s="48">
        <v>16.89</v>
      </c>
      <c r="BE681" s="46"/>
      <c r="BF681" s="48">
        <v>0.14000000000000001</v>
      </c>
      <c r="BG681" s="48">
        <v>0.12</v>
      </c>
      <c r="BH681" s="46"/>
      <c r="BI681" s="48">
        <v>0.1</v>
      </c>
      <c r="BJ681" s="48">
        <v>52.61</v>
      </c>
      <c r="BK681" s="48">
        <v>52.61</v>
      </c>
      <c r="BL681" s="48">
        <v>64</v>
      </c>
      <c r="BM681" s="46"/>
      <c r="BN681" s="46"/>
      <c r="BO681" s="48">
        <v>0.13</v>
      </c>
      <c r="BP681" s="48">
        <v>0.18</v>
      </c>
      <c r="BQ681" s="48">
        <v>0.15</v>
      </c>
      <c r="BR681" s="48">
        <v>16.850000000000001</v>
      </c>
      <c r="BS681" s="48">
        <v>52.67</v>
      </c>
      <c r="BT681" s="46"/>
      <c r="BU681" s="48">
        <v>0</v>
      </c>
      <c r="BV681" s="39">
        <v>979</v>
      </c>
      <c r="BW681" s="39">
        <f t="shared" si="60"/>
        <v>4</v>
      </c>
      <c r="BX681" s="39">
        <f>IF(COUNTIF($C$2:C681,C681)=1,1,0)</f>
        <v>1</v>
      </c>
      <c r="BY681" s="39">
        <f t="shared" si="61"/>
        <v>0</v>
      </c>
      <c r="BZ681" s="39" t="b">
        <f t="shared" si="62"/>
        <v>0</v>
      </c>
      <c r="CA681" s="39" t="b">
        <f t="array" ref="CA681">ISNUMBER(SEARCH("Touch Screen",$AI681))</f>
        <v>0</v>
      </c>
      <c r="CB681" s="39" t="b">
        <f t="array" ref="CB681">ISNUMBER(SEARCH("Occupancy Sensor",$AI681))</f>
        <v>0</v>
      </c>
      <c r="CC681" s="39" t="b">
        <f t="array" ref="CC681">ISNUMBER(SEARCH("Full Network Connectivity",$AI681))</f>
        <v>0</v>
      </c>
      <c r="CD681" s="49">
        <f t="shared" si="63"/>
        <v>52.581900000000005</v>
      </c>
      <c r="CE681" s="50">
        <f t="shared" si="65"/>
        <v>2.1</v>
      </c>
      <c r="CF681" s="39">
        <f t="shared" si="64"/>
        <v>4</v>
      </c>
      <c r="CG681" s="49">
        <f>IF($BW681=1,($Q681*'2. Monitor Criteria'!$C$4)+('2. Monitor Criteria'!$D$4*'1. Data'!$CE681)+'2. Monitor Criteria'!$C$6,IF('1. Data'!$BW681=2,($Q681*'2. Monitor Criteria'!$C$4)+('2. Monitor Criteria'!$D$4*'1. Data'!$CE681)+'2. Monitor Criteria'!$D$6,IF('1. Data'!$BW681=5,($Q681*'2. Monitor Criteria'!$C$4)+('2. Monitor Criteria'!$D$4*'1. Data'!$CE681)+'2. Monitor Criteria'!$F$6,($Q681*'2. Monitor Criteria'!$C$4)+('2. Monitor Criteria'!$D$4*'1. Data'!$CE681)+'2. Monitor Criteria'!$E$6)))</f>
        <v>55.157510000000002</v>
      </c>
      <c r="CH681" s="51">
        <f>CD681-('2. Monitor Criteria'!$D$4*CE681)</f>
        <v>44.2029</v>
      </c>
      <c r="CI681" s="49">
        <f>IF($BY681=0,CH681,IF($BY681=1,CH681-('2. Monitor Criteria'!$B$10*'1. Data'!CG681),CH681-('2. Monitor Criteria'!$C$10*'1. Data'!CG681)))</f>
        <v>44.2029</v>
      </c>
      <c r="CJ681" s="51">
        <f>IF($CA681=TRUE,CI681-(CG681*'2. Monitor Criteria'!$E$10),CI681)</f>
        <v>44.2029</v>
      </c>
      <c r="CK681" s="51">
        <f>IF($BZ681=TRUE,CJ681-('1. Data'!CG681*'2. Monitor Criteria'!$D$10),CJ681)</f>
        <v>44.2029</v>
      </c>
      <c r="CL681" s="40"/>
    </row>
    <row r="682" spans="1:90" s="39" customFormat="1" ht="15.75" customHeight="1" x14ac:dyDescent="0.2">
      <c r="A682" s="39">
        <v>981</v>
      </c>
      <c r="B682" s="46" t="s">
        <v>1053</v>
      </c>
      <c r="C682" s="46" t="s">
        <v>1280</v>
      </c>
      <c r="D682" s="47">
        <v>42895</v>
      </c>
      <c r="E682" s="46" t="s">
        <v>74</v>
      </c>
      <c r="F682" s="46"/>
      <c r="G682" s="46" t="s">
        <v>1307</v>
      </c>
      <c r="H682" s="46" t="s">
        <v>75</v>
      </c>
      <c r="I682" s="46" t="s">
        <v>85</v>
      </c>
      <c r="J682" s="46" t="s">
        <v>937</v>
      </c>
      <c r="K682" s="46" t="s">
        <v>77</v>
      </c>
      <c r="L682" s="46"/>
      <c r="M682" s="48">
        <v>1000</v>
      </c>
      <c r="N682" s="48">
        <v>15.5</v>
      </c>
      <c r="O682" s="48">
        <v>27.5</v>
      </c>
      <c r="P682" s="48">
        <v>31.5</v>
      </c>
      <c r="Q682" s="48">
        <v>423.99</v>
      </c>
      <c r="R682" s="48">
        <v>1.78</v>
      </c>
      <c r="S682" s="48">
        <v>1440</v>
      </c>
      <c r="T682" s="48">
        <v>2560</v>
      </c>
      <c r="U682" s="48">
        <v>3.7</v>
      </c>
      <c r="V682" s="48">
        <v>8695</v>
      </c>
      <c r="W682" s="48">
        <v>60</v>
      </c>
      <c r="X682" s="48">
        <v>0.4</v>
      </c>
      <c r="Y682" s="46" t="s">
        <v>83</v>
      </c>
      <c r="Z682" s="46" t="s">
        <v>83</v>
      </c>
      <c r="AA682" s="46"/>
      <c r="AB682" s="46"/>
      <c r="AC682" s="46" t="s">
        <v>81</v>
      </c>
      <c r="AD682" s="46" t="s">
        <v>81</v>
      </c>
      <c r="AE682" s="46" t="s">
        <v>1100</v>
      </c>
      <c r="AF682" s="46" t="s">
        <v>148</v>
      </c>
      <c r="AG682" s="46" t="s">
        <v>83</v>
      </c>
      <c r="AH682" s="46"/>
      <c r="AI682" s="46" t="s">
        <v>83</v>
      </c>
      <c r="AJ682" s="46" t="s">
        <v>83</v>
      </c>
      <c r="AK682" s="46" t="s">
        <v>84</v>
      </c>
      <c r="AL682" s="46" t="s">
        <v>148</v>
      </c>
      <c r="AM682" s="46" t="s">
        <v>83</v>
      </c>
      <c r="AN682" s="46" t="s">
        <v>83</v>
      </c>
      <c r="AO682" s="46" t="s">
        <v>83</v>
      </c>
      <c r="AP682" s="46" t="s">
        <v>91</v>
      </c>
      <c r="AQ682" s="46"/>
      <c r="AR682" s="46" t="s">
        <v>81</v>
      </c>
      <c r="AS682" s="46" t="s">
        <v>86</v>
      </c>
      <c r="AT682" s="46"/>
      <c r="AU682" s="48">
        <v>5</v>
      </c>
      <c r="AV682" s="46" t="s">
        <v>81</v>
      </c>
      <c r="AW682" s="46" t="s">
        <v>81</v>
      </c>
      <c r="AX682" s="48">
        <v>300</v>
      </c>
      <c r="AY682" s="48">
        <v>314.2</v>
      </c>
      <c r="AZ682" s="48">
        <v>276.3</v>
      </c>
      <c r="BA682" s="48">
        <v>200</v>
      </c>
      <c r="BB682" s="46"/>
      <c r="BC682" s="46"/>
      <c r="BD682" s="48">
        <v>34.65</v>
      </c>
      <c r="BE682" s="46"/>
      <c r="BF682" s="48">
        <v>0.17</v>
      </c>
      <c r="BG682" s="48">
        <v>0</v>
      </c>
      <c r="BH682" s="46"/>
      <c r="BI682" s="48">
        <v>0.11</v>
      </c>
      <c r="BJ682" s="48">
        <v>107.2</v>
      </c>
      <c r="BK682" s="48">
        <v>107.2</v>
      </c>
      <c r="BL682" s="48">
        <v>144.4</v>
      </c>
      <c r="BM682" s="46"/>
      <c r="BN682" s="46"/>
      <c r="BO682" s="48">
        <v>0.17</v>
      </c>
      <c r="BP682" s="48">
        <v>0.24</v>
      </c>
      <c r="BQ682" s="48">
        <v>0</v>
      </c>
      <c r="BR682" s="48">
        <v>34.979999999999997</v>
      </c>
      <c r="BS682" s="48">
        <v>108.62</v>
      </c>
      <c r="BT682" s="46"/>
      <c r="BU682" s="48">
        <v>0</v>
      </c>
      <c r="BV682" s="39">
        <v>981</v>
      </c>
      <c r="BW682" s="39">
        <f t="shared" si="60"/>
        <v>5</v>
      </c>
      <c r="BX682" s="39">
        <f>IF(COUNTIF($C$2:C682,C682)=1,1,0)</f>
        <v>1</v>
      </c>
      <c r="BY682" s="39">
        <f t="shared" si="61"/>
        <v>0</v>
      </c>
      <c r="BZ682" s="39" t="b">
        <f t="shared" si="62"/>
        <v>0</v>
      </c>
      <c r="CA682" s="39" t="b">
        <f t="array" ref="CA682">ISNUMBER(SEARCH("Touch Screen",$AI682))</f>
        <v>0</v>
      </c>
      <c r="CB682" s="39" t="b">
        <f t="array" ref="CB682">ISNUMBER(SEARCH("Occupancy Sensor",$AI682))</f>
        <v>0</v>
      </c>
      <c r="CC682" s="39" t="b">
        <f t="array" ref="CC682">ISNUMBER(SEARCH("Full Network Connectivity",$AI682))</f>
        <v>0</v>
      </c>
      <c r="CD682" s="49">
        <f t="shared" si="63"/>
        <v>107.20487999999999</v>
      </c>
      <c r="CE682" s="50">
        <f t="shared" si="65"/>
        <v>3.7</v>
      </c>
      <c r="CF682" s="39">
        <f t="shared" si="64"/>
        <v>5</v>
      </c>
      <c r="CG682" s="49">
        <f>IF($BW682=1,($Q682*'2. Monitor Criteria'!$C$4)+('2. Monitor Criteria'!$D$4*'1. Data'!$CE682)+'2. Monitor Criteria'!$C$6,IF('1. Data'!$BW682=2,($Q682*'2. Monitor Criteria'!$C$4)+('2. Monitor Criteria'!$D$4*'1. Data'!$CE682)+'2. Monitor Criteria'!$D$6,IF('1. Data'!$BW682=5,($Q682*'2. Monitor Criteria'!$C$4)+('2. Monitor Criteria'!$D$4*'1. Data'!$CE682)+'2. Monitor Criteria'!$F$6,($Q682*'2. Monitor Criteria'!$C$4)+('2. Monitor Criteria'!$D$4*'1. Data'!$CE682)+'2. Monitor Criteria'!$E$6)))</f>
        <v>82.443770000000001</v>
      </c>
      <c r="CH682" s="51">
        <f>CD682-('2. Monitor Criteria'!$D$4*CE682)</f>
        <v>92.441879999999983</v>
      </c>
      <c r="CI682" s="49">
        <f>IF($BY682=0,CH682,IF($BY682=1,CH682-('2. Monitor Criteria'!$B$10*'1. Data'!CG682),CH682-('2. Monitor Criteria'!$C$10*'1. Data'!CG682)))</f>
        <v>92.441879999999983</v>
      </c>
      <c r="CJ682" s="51">
        <f>IF($CA682=TRUE,CI682-(CG682*'2. Monitor Criteria'!$E$10),CI682)</f>
        <v>92.441879999999983</v>
      </c>
      <c r="CK682" s="51">
        <f>IF($BZ682=TRUE,CJ682-('1. Data'!CG682*'2. Monitor Criteria'!$D$10),CJ682)</f>
        <v>92.441879999999983</v>
      </c>
      <c r="CL682" s="40"/>
    </row>
    <row r="683" spans="1:90" s="39" customFormat="1" ht="15.75" customHeight="1" x14ac:dyDescent="0.2">
      <c r="A683" s="39">
        <v>982</v>
      </c>
      <c r="B683" s="46" t="s">
        <v>1053</v>
      </c>
      <c r="C683" s="46" t="s">
        <v>1264</v>
      </c>
      <c r="D683" s="47">
        <v>42969</v>
      </c>
      <c r="E683" s="46" t="s">
        <v>74</v>
      </c>
      <c r="F683" s="46"/>
      <c r="G683" s="46" t="s">
        <v>1309</v>
      </c>
      <c r="H683" s="46" t="s">
        <v>75</v>
      </c>
      <c r="I683" s="46" t="s">
        <v>88</v>
      </c>
      <c r="J683" s="46"/>
      <c r="K683" s="46" t="s">
        <v>77</v>
      </c>
      <c r="L683" s="46"/>
      <c r="M683" s="48">
        <v>1000</v>
      </c>
      <c r="N683" s="48">
        <v>13.2</v>
      </c>
      <c r="O683" s="48">
        <v>23.5</v>
      </c>
      <c r="P683" s="48">
        <v>27</v>
      </c>
      <c r="Q683" s="48">
        <v>311.5</v>
      </c>
      <c r="R683" s="48">
        <v>1.78</v>
      </c>
      <c r="S683" s="48">
        <v>1080</v>
      </c>
      <c r="T683" s="48">
        <v>1920</v>
      </c>
      <c r="U683" s="48">
        <v>2.1</v>
      </c>
      <c r="V683" s="48">
        <v>6657</v>
      </c>
      <c r="W683" s="48">
        <v>60</v>
      </c>
      <c r="X683" s="48">
        <v>0.3</v>
      </c>
      <c r="Y683" s="46" t="s">
        <v>83</v>
      </c>
      <c r="Z683" s="46" t="s">
        <v>83</v>
      </c>
      <c r="AA683" s="46"/>
      <c r="AB683" s="46"/>
      <c r="AC683" s="46" t="s">
        <v>81</v>
      </c>
      <c r="AD683" s="46" t="s">
        <v>81</v>
      </c>
      <c r="AE683" s="46" t="s">
        <v>1301</v>
      </c>
      <c r="AF683" s="46"/>
      <c r="AG683" s="46" t="s">
        <v>99</v>
      </c>
      <c r="AH683" s="46"/>
      <c r="AI683" s="46" t="s">
        <v>83</v>
      </c>
      <c r="AJ683" s="46" t="s">
        <v>83</v>
      </c>
      <c r="AK683" s="46" t="s">
        <v>84</v>
      </c>
      <c r="AL683" s="46"/>
      <c r="AM683" s="46" t="s">
        <v>83</v>
      </c>
      <c r="AN683" s="46" t="s">
        <v>83</v>
      </c>
      <c r="AO683" s="46" t="s">
        <v>83</v>
      </c>
      <c r="AP683" s="46" t="s">
        <v>91</v>
      </c>
      <c r="AQ683" s="46"/>
      <c r="AR683" s="46" t="s">
        <v>81</v>
      </c>
      <c r="AS683" s="46" t="s">
        <v>86</v>
      </c>
      <c r="AT683" s="46"/>
      <c r="AU683" s="48">
        <v>5</v>
      </c>
      <c r="AV683" s="46" t="s">
        <v>81</v>
      </c>
      <c r="AW683" s="46" t="s">
        <v>81</v>
      </c>
      <c r="AX683" s="48">
        <v>400</v>
      </c>
      <c r="AY683" s="48">
        <v>432</v>
      </c>
      <c r="AZ683" s="48">
        <v>411</v>
      </c>
      <c r="BA683" s="48">
        <v>200</v>
      </c>
      <c r="BB683" s="46"/>
      <c r="BC683" s="46"/>
      <c r="BD683" s="48">
        <v>20.03</v>
      </c>
      <c r="BE683" s="46"/>
      <c r="BF683" s="48">
        <v>0.28999999999999998</v>
      </c>
      <c r="BG683" s="48">
        <v>0.28999999999999998</v>
      </c>
      <c r="BH683" s="46"/>
      <c r="BI683" s="48">
        <v>0.16</v>
      </c>
      <c r="BJ683" s="48">
        <v>63.06</v>
      </c>
      <c r="BK683" s="48">
        <v>63.06</v>
      </c>
      <c r="BL683" s="48">
        <v>64</v>
      </c>
      <c r="BM683" s="46"/>
      <c r="BN683" s="46"/>
      <c r="BO683" s="48">
        <v>0.24</v>
      </c>
      <c r="BP683" s="48">
        <v>0.32</v>
      </c>
      <c r="BQ683" s="48">
        <v>0.32</v>
      </c>
      <c r="BR683" s="48">
        <v>20.18</v>
      </c>
      <c r="BS683" s="48">
        <v>63.69</v>
      </c>
      <c r="BT683" s="46"/>
      <c r="BU683" s="48">
        <v>0</v>
      </c>
      <c r="BV683" s="39">
        <v>982</v>
      </c>
      <c r="BW683" s="39">
        <f t="shared" si="60"/>
        <v>4</v>
      </c>
      <c r="BX683" s="39">
        <f>IF(COUNTIF($C$2:C683,C683)=1,1,0)</f>
        <v>1</v>
      </c>
      <c r="BY683" s="39">
        <f t="shared" si="61"/>
        <v>0</v>
      </c>
      <c r="BZ683" s="39" t="b">
        <f t="shared" si="62"/>
        <v>0</v>
      </c>
      <c r="CA683" s="39" t="b">
        <f t="array" ref="CA683">ISNUMBER(SEARCH("Touch Screen",$AI683))</f>
        <v>0</v>
      </c>
      <c r="CB683" s="39" t="b">
        <f t="array" ref="CB683">ISNUMBER(SEARCH("Occupancy Sensor",$AI683))</f>
        <v>0</v>
      </c>
      <c r="CC683" s="39" t="b">
        <f t="array" ref="CC683">ISNUMBER(SEARCH("Full Network Connectivity",$AI683))</f>
        <v>0</v>
      </c>
      <c r="CD683" s="49">
        <f t="shared" si="63"/>
        <v>63.06324</v>
      </c>
      <c r="CE683" s="50">
        <f t="shared" si="65"/>
        <v>2.1</v>
      </c>
      <c r="CF683" s="39">
        <f t="shared" si="64"/>
        <v>4</v>
      </c>
      <c r="CG683" s="49">
        <f>IF($BW683=1,($Q683*'2. Monitor Criteria'!$C$4)+('2. Monitor Criteria'!$D$4*'1. Data'!$CE683)+'2. Monitor Criteria'!$C$6,IF('1. Data'!$BW683=2,($Q683*'2. Monitor Criteria'!$C$4)+('2. Monitor Criteria'!$D$4*'1. Data'!$CE683)+'2. Monitor Criteria'!$D$6,IF('1. Data'!$BW683=5,($Q683*'2. Monitor Criteria'!$C$4)+('2. Monitor Criteria'!$D$4*'1. Data'!$CE683)+'2. Monitor Criteria'!$F$6,($Q683*'2. Monitor Criteria'!$C$4)+('2. Monitor Criteria'!$D$4*'1. Data'!$CE683)+'2. Monitor Criteria'!$E$6)))</f>
        <v>55.173500000000004</v>
      </c>
      <c r="CH683" s="51">
        <f>CD683-('2. Monitor Criteria'!$D$4*CE683)</f>
        <v>54.684240000000003</v>
      </c>
      <c r="CI683" s="49">
        <f>IF($BY683=0,CH683,IF($BY683=1,CH683-('2. Monitor Criteria'!$B$10*'1. Data'!CG683),CH683-('2. Monitor Criteria'!$C$10*'1. Data'!CG683)))</f>
        <v>54.684240000000003</v>
      </c>
      <c r="CJ683" s="51">
        <f>IF($CA683=TRUE,CI683-(CG683*'2. Monitor Criteria'!$E$10),CI683)</f>
        <v>54.684240000000003</v>
      </c>
      <c r="CK683" s="51">
        <f>IF($BZ683=TRUE,CJ683-('1. Data'!CG683*'2. Monitor Criteria'!$D$10),CJ683)</f>
        <v>54.684240000000003</v>
      </c>
      <c r="CL683" s="40"/>
    </row>
    <row r="684" spans="1:90" s="39" customFormat="1" ht="15.75" customHeight="1" x14ac:dyDescent="0.2">
      <c r="A684" s="39">
        <v>983</v>
      </c>
      <c r="B684" s="46" t="s">
        <v>1142</v>
      </c>
      <c r="C684" s="46" t="s">
        <v>1143</v>
      </c>
      <c r="D684" s="47">
        <v>42041</v>
      </c>
      <c r="E684" s="46" t="s">
        <v>74</v>
      </c>
      <c r="F684" s="46"/>
      <c r="G684" s="46" t="s">
        <v>1307</v>
      </c>
      <c r="H684" s="46" t="s">
        <v>75</v>
      </c>
      <c r="I684" s="46" t="s">
        <v>85</v>
      </c>
      <c r="J684" s="46" t="s">
        <v>119</v>
      </c>
      <c r="K684" s="46" t="s">
        <v>77</v>
      </c>
      <c r="L684" s="46"/>
      <c r="M684" s="48">
        <v>700</v>
      </c>
      <c r="N684" s="48">
        <v>11.6</v>
      </c>
      <c r="O684" s="48">
        <v>6.5</v>
      </c>
      <c r="P684" s="48">
        <v>13.3</v>
      </c>
      <c r="Q684" s="48">
        <v>75.319999999999993</v>
      </c>
      <c r="R684" s="48">
        <v>1.78</v>
      </c>
      <c r="S684" s="48">
        <v>1080</v>
      </c>
      <c r="T684" s="48">
        <v>1920</v>
      </c>
      <c r="U684" s="48">
        <v>2.1</v>
      </c>
      <c r="V684" s="48">
        <v>27531</v>
      </c>
      <c r="W684" s="48">
        <v>60</v>
      </c>
      <c r="X684" s="48">
        <v>75</v>
      </c>
      <c r="Y684" s="46" t="s">
        <v>204</v>
      </c>
      <c r="Z684" s="46" t="s">
        <v>83</v>
      </c>
      <c r="AA684" s="46"/>
      <c r="AB684" s="46"/>
      <c r="AC684" s="46" t="s">
        <v>80</v>
      </c>
      <c r="AD684" s="46" t="s">
        <v>81</v>
      </c>
      <c r="AE684" s="46" t="s">
        <v>85</v>
      </c>
      <c r="AF684" s="46" t="s">
        <v>399</v>
      </c>
      <c r="AG684" s="46" t="s">
        <v>83</v>
      </c>
      <c r="AH684" s="46"/>
      <c r="AI684" s="46" t="s">
        <v>83</v>
      </c>
      <c r="AJ684" s="46" t="s">
        <v>83</v>
      </c>
      <c r="AK684" s="46" t="s">
        <v>85</v>
      </c>
      <c r="AL684" s="46" t="s">
        <v>399</v>
      </c>
      <c r="AM684" s="46" t="s">
        <v>83</v>
      </c>
      <c r="AN684" s="46" t="s">
        <v>83</v>
      </c>
      <c r="AO684" s="46" t="s">
        <v>83</v>
      </c>
      <c r="AP684" s="46" t="s">
        <v>85</v>
      </c>
      <c r="AQ684" s="46" t="s">
        <v>1144</v>
      </c>
      <c r="AR684" s="46" t="s">
        <v>81</v>
      </c>
      <c r="AS684" s="46" t="s">
        <v>86</v>
      </c>
      <c r="AT684" s="46"/>
      <c r="AU684" s="46"/>
      <c r="AV684" s="46" t="s">
        <v>81</v>
      </c>
      <c r="AW684" s="46" t="s">
        <v>81</v>
      </c>
      <c r="AX684" s="48">
        <v>250</v>
      </c>
      <c r="AY684" s="48">
        <v>137.5</v>
      </c>
      <c r="AZ684" s="46"/>
      <c r="BA684" s="48">
        <v>137.5</v>
      </c>
      <c r="BB684" s="46"/>
      <c r="BC684" s="46"/>
      <c r="BD684" s="48">
        <v>6.47</v>
      </c>
      <c r="BE684" s="46"/>
      <c r="BF684" s="48">
        <v>0.96</v>
      </c>
      <c r="BG684" s="46"/>
      <c r="BH684" s="46"/>
      <c r="BI684" s="48">
        <v>0.27</v>
      </c>
      <c r="BJ684" s="48">
        <v>25.3</v>
      </c>
      <c r="BK684" s="48">
        <v>25.3</v>
      </c>
      <c r="BL684" s="48">
        <v>39.35</v>
      </c>
      <c r="BM684" s="46"/>
      <c r="BN684" s="46"/>
      <c r="BO684" s="48">
        <v>0.3</v>
      </c>
      <c r="BP684" s="48">
        <v>0.99</v>
      </c>
      <c r="BQ684" s="46"/>
      <c r="BR684" s="48">
        <v>6.68</v>
      </c>
      <c r="BS684" s="48">
        <v>26.12</v>
      </c>
      <c r="BT684" s="46"/>
      <c r="BU684" s="48">
        <v>0</v>
      </c>
      <c r="BV684" s="39">
        <v>983</v>
      </c>
      <c r="BW684" s="39">
        <f t="shared" si="60"/>
        <v>1</v>
      </c>
      <c r="BX684" s="39">
        <f>IF(COUNTIF($C$2:C684,C684)=1,1,0)</f>
        <v>1</v>
      </c>
      <c r="BY684" s="39">
        <f t="shared" si="61"/>
        <v>0</v>
      </c>
      <c r="BZ684" s="39" t="b">
        <f t="shared" si="62"/>
        <v>0</v>
      </c>
      <c r="CA684" s="39" t="b">
        <f t="array" ref="CA684">ISNUMBER(SEARCH("Touch Screen",$AI684))</f>
        <v>0</v>
      </c>
      <c r="CB684" s="39" t="b">
        <f t="array" ref="CB684">ISNUMBER(SEARCH("Occupancy Sensor",$AI684))</f>
        <v>0</v>
      </c>
      <c r="CC684" s="39" t="b">
        <f t="array" ref="CC684">ISNUMBER(SEARCH("Full Network Connectivity",$AI684))</f>
        <v>0</v>
      </c>
      <c r="CD684" s="49">
        <f t="shared" si="63"/>
        <v>25.303260000000002</v>
      </c>
      <c r="CE684" s="50">
        <f t="shared" si="65"/>
        <v>2.1</v>
      </c>
      <c r="CF684" s="39">
        <f t="shared" si="64"/>
        <v>1</v>
      </c>
      <c r="CG684" s="49">
        <f>IF($BW684=1,($Q684*'2. Monitor Criteria'!$C$4)+('2. Monitor Criteria'!$D$4*'1. Data'!$CE684)+'2. Monitor Criteria'!$C$6,IF('1. Data'!$BW684=2,($Q684*'2. Monitor Criteria'!$C$4)+('2. Monitor Criteria'!$D$4*'1. Data'!$CE684)+'2. Monitor Criteria'!$D$6,IF('1. Data'!$BW684=5,($Q684*'2. Monitor Criteria'!$C$4)+('2. Monitor Criteria'!$D$4*'1. Data'!$CE684)+'2. Monitor Criteria'!$F$6,($Q684*'2. Monitor Criteria'!$C$4)+('2. Monitor Criteria'!$D$4*'1. Data'!$CE684)+'2. Monitor Criteria'!$E$6)))</f>
        <v>26.423360000000002</v>
      </c>
      <c r="CH684" s="51">
        <f>CD684-('2. Monitor Criteria'!$D$4*CE684)</f>
        <v>16.92426</v>
      </c>
      <c r="CI684" s="49">
        <f>IF($BY684=0,CH684,IF($BY684=1,CH684-('2. Monitor Criteria'!$B$10*'1. Data'!CG684),CH684-('2. Monitor Criteria'!$C$10*'1. Data'!CG684)))</f>
        <v>16.92426</v>
      </c>
      <c r="CJ684" s="51">
        <f>IF($CA684=TRUE,CI684-(CG684*'2. Monitor Criteria'!$E$10),CI684)</f>
        <v>16.92426</v>
      </c>
      <c r="CK684" s="51">
        <f>IF($BZ684=TRUE,CJ684-('1. Data'!CG684*'2. Monitor Criteria'!$D$10),CJ684)</f>
        <v>16.92426</v>
      </c>
      <c r="CL684" s="40"/>
    </row>
    <row r="685" spans="1:90" s="39" customFormat="1" ht="15.75" customHeight="1" x14ac:dyDescent="0.2">
      <c r="A685" s="39">
        <v>985</v>
      </c>
      <c r="B685" s="46" t="s">
        <v>1145</v>
      </c>
      <c r="C685" s="46" t="s">
        <v>1146</v>
      </c>
      <c r="D685" s="47">
        <v>42690</v>
      </c>
      <c r="E685" s="46" t="s">
        <v>312</v>
      </c>
      <c r="F685" s="46"/>
      <c r="G685" s="46" t="s">
        <v>1307</v>
      </c>
      <c r="H685" s="46" t="s">
        <v>75</v>
      </c>
      <c r="I685" s="46" t="s">
        <v>85</v>
      </c>
      <c r="J685" s="46" t="s">
        <v>119</v>
      </c>
      <c r="K685" s="46" t="s">
        <v>77</v>
      </c>
      <c r="L685" s="46"/>
      <c r="M685" s="48">
        <v>800</v>
      </c>
      <c r="N685" s="48">
        <v>12</v>
      </c>
      <c r="O685" s="48">
        <v>21</v>
      </c>
      <c r="P685" s="48">
        <v>24</v>
      </c>
      <c r="Q685" s="48">
        <v>242</v>
      </c>
      <c r="R685" s="48">
        <v>1.78</v>
      </c>
      <c r="S685" s="48">
        <v>1080</v>
      </c>
      <c r="T685" s="48">
        <v>1920</v>
      </c>
      <c r="U685" s="48">
        <v>2</v>
      </c>
      <c r="V685" s="48">
        <v>9</v>
      </c>
      <c r="W685" s="48">
        <v>75</v>
      </c>
      <c r="X685" s="48">
        <v>0.8</v>
      </c>
      <c r="Y685" s="46" t="s">
        <v>114</v>
      </c>
      <c r="Z685" s="46" t="s">
        <v>83</v>
      </c>
      <c r="AA685" s="46"/>
      <c r="AB685" s="46"/>
      <c r="AC685" s="46" t="s">
        <v>81</v>
      </c>
      <c r="AD685" s="46" t="s">
        <v>81</v>
      </c>
      <c r="AE685" s="46" t="s">
        <v>93</v>
      </c>
      <c r="AF685" s="46"/>
      <c r="AG685" s="46" t="s">
        <v>99</v>
      </c>
      <c r="AH685" s="46"/>
      <c r="AI685" s="46" t="s">
        <v>99</v>
      </c>
      <c r="AJ685" s="46" t="s">
        <v>83</v>
      </c>
      <c r="AK685" s="46" t="s">
        <v>94</v>
      </c>
      <c r="AL685" s="46"/>
      <c r="AM685" s="46" t="s">
        <v>83</v>
      </c>
      <c r="AN685" s="46" t="s">
        <v>83</v>
      </c>
      <c r="AO685" s="46" t="s">
        <v>83</v>
      </c>
      <c r="AP685" s="46" t="s">
        <v>91</v>
      </c>
      <c r="AQ685" s="46"/>
      <c r="AR685" s="46" t="s">
        <v>81</v>
      </c>
      <c r="AS685" s="46" t="s">
        <v>226</v>
      </c>
      <c r="AT685" s="46"/>
      <c r="AU685" s="48">
        <v>1</v>
      </c>
      <c r="AV685" s="46" t="s">
        <v>81</v>
      </c>
      <c r="AW685" s="46" t="s">
        <v>80</v>
      </c>
      <c r="AX685" s="48">
        <v>157</v>
      </c>
      <c r="AY685" s="48">
        <v>157</v>
      </c>
      <c r="AZ685" s="48">
        <v>157</v>
      </c>
      <c r="BA685" s="48">
        <v>157</v>
      </c>
      <c r="BB685" s="46"/>
      <c r="BC685" s="46"/>
      <c r="BD685" s="48">
        <v>16.100000000000001</v>
      </c>
      <c r="BE685" s="46"/>
      <c r="BF685" s="48">
        <v>0.3</v>
      </c>
      <c r="BG685" s="46"/>
      <c r="BH685" s="46"/>
      <c r="BI685" s="48">
        <v>0.2</v>
      </c>
      <c r="BJ685" s="48">
        <v>51.3</v>
      </c>
      <c r="BK685" s="48">
        <v>51.3</v>
      </c>
      <c r="BL685" s="48">
        <v>54.1</v>
      </c>
      <c r="BM685" s="46"/>
      <c r="BN685" s="46"/>
      <c r="BO685" s="48">
        <v>0.3</v>
      </c>
      <c r="BP685" s="48">
        <v>0.4</v>
      </c>
      <c r="BQ685" s="46"/>
      <c r="BR685" s="48">
        <v>16</v>
      </c>
      <c r="BS685" s="48">
        <v>51.6</v>
      </c>
      <c r="BT685" s="46"/>
      <c r="BU685" s="48">
        <v>0</v>
      </c>
      <c r="BV685" s="39">
        <v>985</v>
      </c>
      <c r="BW685" s="39">
        <f t="shared" si="60"/>
        <v>3</v>
      </c>
      <c r="BX685" s="39">
        <f>IF(COUNTIF($C$2:C685,C685)=1,1,0)</f>
        <v>1</v>
      </c>
      <c r="BY685" s="39">
        <f t="shared" si="61"/>
        <v>0</v>
      </c>
      <c r="BZ685" s="39" t="b">
        <f t="shared" si="62"/>
        <v>0</v>
      </c>
      <c r="CA685" s="39" t="b">
        <f t="array" ref="CA685">ISNUMBER(SEARCH("Touch Screen",$AI685))</f>
        <v>0</v>
      </c>
      <c r="CB685" s="39" t="b">
        <f t="array" ref="CB685">ISNUMBER(SEARCH("Occupancy Sensor",$AI685))</f>
        <v>0</v>
      </c>
      <c r="CC685" s="39" t="b">
        <f t="array" ref="CC685">ISNUMBER(SEARCH("Full Network Connectivity",$AI685))</f>
        <v>0</v>
      </c>
      <c r="CD685" s="49">
        <f t="shared" si="63"/>
        <v>51.070799999999998</v>
      </c>
      <c r="CE685" s="50">
        <f t="shared" si="65"/>
        <v>2</v>
      </c>
      <c r="CF685" s="39">
        <f t="shared" si="64"/>
        <v>3</v>
      </c>
      <c r="CG685" s="49">
        <f>IF($BW685=1,($Q685*'2. Monitor Criteria'!$C$4)+('2. Monitor Criteria'!$D$4*'1. Data'!$CE685)+'2. Monitor Criteria'!$C$6,IF('1. Data'!$BW685=2,($Q685*'2. Monitor Criteria'!$C$4)+('2. Monitor Criteria'!$D$4*'1. Data'!$CE685)+'2. Monitor Criteria'!$D$6,IF('1. Data'!$BW685=5,($Q685*'2. Monitor Criteria'!$C$4)+('2. Monitor Criteria'!$D$4*'1. Data'!$CE685)+'2. Monitor Criteria'!$F$6,($Q685*'2. Monitor Criteria'!$C$4)+('2. Monitor Criteria'!$D$4*'1. Data'!$CE685)+'2. Monitor Criteria'!$E$6)))</f>
        <v>46.225999999999999</v>
      </c>
      <c r="CH685" s="51">
        <f>CD685-('2. Monitor Criteria'!$D$4*CE685)</f>
        <v>43.090800000000002</v>
      </c>
      <c r="CI685" s="49">
        <f>IF($BY685=0,CH685,IF($BY685=1,CH685-('2. Monitor Criteria'!$B$10*'1. Data'!CG685),CH685-('2. Monitor Criteria'!$C$10*'1. Data'!CG685)))</f>
        <v>43.090800000000002</v>
      </c>
      <c r="CJ685" s="51">
        <f>IF($CA685=TRUE,CI685-(CG685*'2. Monitor Criteria'!$E$10),CI685)</f>
        <v>43.090800000000002</v>
      </c>
      <c r="CK685" s="51">
        <f>IF($BZ685=TRUE,CJ685-('1. Data'!CG685*'2. Monitor Criteria'!$D$10),CJ685)</f>
        <v>43.090800000000002</v>
      </c>
      <c r="CL685" s="40"/>
    </row>
    <row r="686" spans="1:90" s="39" customFormat="1" ht="15.75" customHeight="1" x14ac:dyDescent="0.2">
      <c r="A686" s="39">
        <v>17</v>
      </c>
      <c r="B686" s="46" t="s">
        <v>72</v>
      </c>
      <c r="C686" s="46" t="s">
        <v>124</v>
      </c>
      <c r="D686" s="47">
        <v>42736</v>
      </c>
      <c r="E686" s="46" t="s">
        <v>74</v>
      </c>
      <c r="F686" s="46"/>
      <c r="G686" s="46" t="s">
        <v>1307</v>
      </c>
      <c r="H686" s="46" t="s">
        <v>75</v>
      </c>
      <c r="I686" s="46" t="s">
        <v>88</v>
      </c>
      <c r="J686" s="46"/>
      <c r="K686" s="46" t="s">
        <v>77</v>
      </c>
      <c r="L686" s="46"/>
      <c r="M686" s="48">
        <v>1000</v>
      </c>
      <c r="N686" s="48">
        <v>13.6</v>
      </c>
      <c r="O686" s="48">
        <v>24.2</v>
      </c>
      <c r="P686" s="48">
        <v>27.7</v>
      </c>
      <c r="Q686" s="48">
        <v>330.23</v>
      </c>
      <c r="R686" s="48">
        <v>1.78</v>
      </c>
      <c r="S686" s="48">
        <v>2160</v>
      </c>
      <c r="T686" s="48">
        <v>3840</v>
      </c>
      <c r="U686" s="48">
        <v>8.3000000000000007</v>
      </c>
      <c r="V686" s="48">
        <v>25117</v>
      </c>
      <c r="W686" s="48">
        <v>60</v>
      </c>
      <c r="X686" s="48">
        <v>0.4</v>
      </c>
      <c r="Y686" s="46" t="s">
        <v>83</v>
      </c>
      <c r="Z686" s="46" t="s">
        <v>83</v>
      </c>
      <c r="AA686" s="46"/>
      <c r="AB686" s="46"/>
      <c r="AC686" s="46" t="s">
        <v>81</v>
      </c>
      <c r="AD686" s="46" t="s">
        <v>81</v>
      </c>
      <c r="AE686" s="46" t="s">
        <v>82</v>
      </c>
      <c r="AF686" s="46"/>
      <c r="AG686" s="46" t="s">
        <v>83</v>
      </c>
      <c r="AH686" s="46"/>
      <c r="AI686" s="46" t="s">
        <v>83</v>
      </c>
      <c r="AJ686" s="46" t="s">
        <v>83</v>
      </c>
      <c r="AK686" s="46" t="s">
        <v>84</v>
      </c>
      <c r="AL686" s="46"/>
      <c r="AM686" s="46" t="s">
        <v>83</v>
      </c>
      <c r="AN686" s="46" t="s">
        <v>83</v>
      </c>
      <c r="AO686" s="46" t="s">
        <v>83</v>
      </c>
      <c r="AP686" s="46" t="s">
        <v>91</v>
      </c>
      <c r="AQ686" s="46"/>
      <c r="AR686" s="46" t="s">
        <v>81</v>
      </c>
      <c r="AS686" s="46" t="s">
        <v>86</v>
      </c>
      <c r="AT686" s="46"/>
      <c r="AU686" s="48">
        <v>5</v>
      </c>
      <c r="AV686" s="46" t="s">
        <v>81</v>
      </c>
      <c r="AW686" s="46" t="s">
        <v>81</v>
      </c>
      <c r="AX686" s="48">
        <v>350</v>
      </c>
      <c r="AY686" s="48">
        <v>355.9</v>
      </c>
      <c r="AZ686" s="48">
        <v>287.5</v>
      </c>
      <c r="BA686" s="48">
        <v>200</v>
      </c>
      <c r="BB686" s="46"/>
      <c r="BC686" s="46"/>
      <c r="BD686" s="48">
        <v>32.83</v>
      </c>
      <c r="BE686" s="46"/>
      <c r="BF686" s="48">
        <v>0.38</v>
      </c>
      <c r="BG686" s="48">
        <v>0</v>
      </c>
      <c r="BH686" s="46"/>
      <c r="BI686" s="48">
        <v>0.32</v>
      </c>
      <c r="BJ686" s="48">
        <v>102.82</v>
      </c>
      <c r="BK686" s="48">
        <v>102.82</v>
      </c>
      <c r="BL686" s="48">
        <v>105.9</v>
      </c>
      <c r="BM686" s="46"/>
      <c r="BN686" s="46"/>
      <c r="BO686" s="48">
        <v>0.32</v>
      </c>
      <c r="BP686" s="48">
        <v>0.38</v>
      </c>
      <c r="BQ686" s="48">
        <v>0</v>
      </c>
      <c r="BR686" s="48">
        <v>32.85</v>
      </c>
      <c r="BS686" s="48">
        <v>102.88</v>
      </c>
      <c r="BT686" s="46"/>
      <c r="BU686" s="48">
        <v>0</v>
      </c>
      <c r="BV686" s="39">
        <v>17</v>
      </c>
      <c r="BW686" s="39">
        <f t="shared" si="60"/>
        <v>4</v>
      </c>
      <c r="BX686" s="39">
        <f>IF(COUNTIF($C$2:C686,C686)=1,1,0)</f>
        <v>1</v>
      </c>
      <c r="BY686" s="39">
        <f t="shared" si="61"/>
        <v>0</v>
      </c>
      <c r="BZ686" s="39" t="b">
        <f t="shared" si="62"/>
        <v>0</v>
      </c>
      <c r="CA686" s="39" t="b">
        <f t="array" ref="CA686">ISNUMBER(SEARCH("Touch Screen",$AI686))</f>
        <v>0</v>
      </c>
      <c r="CB686" s="39" t="b">
        <f t="array" ref="CB686">ISNUMBER(SEARCH("Occupancy Sensor",$AI686))</f>
        <v>0</v>
      </c>
      <c r="CC686" s="39" t="b">
        <f t="array" ref="CC686">ISNUMBER(SEARCH("Full Network Connectivity",$AI686))</f>
        <v>0</v>
      </c>
      <c r="CD686" s="49">
        <f t="shared" si="63"/>
        <v>102.82049999999998</v>
      </c>
      <c r="CE686" s="50">
        <f t="shared" si="65"/>
        <v>8.3000000000000007</v>
      </c>
      <c r="CF686" s="39">
        <f t="shared" si="64"/>
        <v>9</v>
      </c>
      <c r="CG686" s="49">
        <f>IF($BW686=1,($Q686*'2. Monitor Criteria'!$C$4)+('2. Monitor Criteria'!$D$4*'1. Data'!$CE686)+'2. Monitor Criteria'!$C$6,IF('1. Data'!$BW686=2,($Q686*'2. Monitor Criteria'!$C$4)+('2. Monitor Criteria'!$D$4*'1. Data'!$CE686)+'2. Monitor Criteria'!$D$6,IF('1. Data'!$BW686=5,($Q686*'2. Monitor Criteria'!$C$4)+('2. Monitor Criteria'!$D$4*'1. Data'!$CE686)+'2. Monitor Criteria'!$F$6,($Q686*'2. Monitor Criteria'!$C$4)+('2. Monitor Criteria'!$D$4*'1. Data'!$CE686)+'2. Monitor Criteria'!$E$6)))</f>
        <v>82.21529000000001</v>
      </c>
      <c r="CH686" s="51">
        <f>CD686-('2. Monitor Criteria'!$D$4*CE686)</f>
        <v>69.703499999999977</v>
      </c>
      <c r="CI686" s="49">
        <f>IF($BY686=0,CH686,IF($BY686=1,CH686-('2. Monitor Criteria'!$B$10*'1. Data'!CG686),CH686-('2. Monitor Criteria'!$C$10*'1. Data'!CG686)))</f>
        <v>69.703499999999977</v>
      </c>
      <c r="CJ686" s="51">
        <f>IF($CA686=TRUE,CI686-(CG686*'2. Monitor Criteria'!$E$10),CI686)</f>
        <v>69.703499999999977</v>
      </c>
      <c r="CK686" s="51">
        <f>IF($BZ686=TRUE,CJ686-('1. Data'!CG686*'2. Monitor Criteria'!$D$10),CJ686)</f>
        <v>69.703499999999977</v>
      </c>
    </row>
    <row r="687" spans="1:90" s="39" customFormat="1" ht="15.75" customHeight="1" x14ac:dyDescent="0.2">
      <c r="A687" s="39">
        <v>24</v>
      </c>
      <c r="B687" s="46" t="s">
        <v>72</v>
      </c>
      <c r="C687" s="46" t="s">
        <v>132</v>
      </c>
      <c r="D687" s="47">
        <v>42380</v>
      </c>
      <c r="E687" s="46" t="s">
        <v>74</v>
      </c>
      <c r="F687" s="46"/>
      <c r="G687" s="46" t="s">
        <v>1307</v>
      </c>
      <c r="H687" s="46" t="s">
        <v>75</v>
      </c>
      <c r="I687" s="46" t="s">
        <v>76</v>
      </c>
      <c r="J687" s="46"/>
      <c r="K687" s="46" t="s">
        <v>77</v>
      </c>
      <c r="L687" s="46"/>
      <c r="M687" s="48">
        <v>1000</v>
      </c>
      <c r="N687" s="48">
        <v>11.7</v>
      </c>
      <c r="O687" s="48">
        <v>20.8</v>
      </c>
      <c r="P687" s="48">
        <v>23.8</v>
      </c>
      <c r="Q687" s="48">
        <v>242.18</v>
      </c>
      <c r="R687" s="48">
        <v>1.78</v>
      </c>
      <c r="S687" s="48">
        <v>2160</v>
      </c>
      <c r="T687" s="48">
        <v>3840</v>
      </c>
      <c r="U687" s="48">
        <v>8.3000000000000007</v>
      </c>
      <c r="V687" s="48">
        <v>34249</v>
      </c>
      <c r="W687" s="48">
        <v>60</v>
      </c>
      <c r="X687" s="48">
        <v>102</v>
      </c>
      <c r="Y687" s="46" t="s">
        <v>78</v>
      </c>
      <c r="Z687" s="46" t="s">
        <v>83</v>
      </c>
      <c r="AA687" s="46"/>
      <c r="AB687" s="46"/>
      <c r="AC687" s="46" t="s">
        <v>81</v>
      </c>
      <c r="AD687" s="46" t="s">
        <v>81</v>
      </c>
      <c r="AE687" s="46" t="s">
        <v>133</v>
      </c>
      <c r="AF687" s="46" t="s">
        <v>118</v>
      </c>
      <c r="AG687" s="46" t="s">
        <v>98</v>
      </c>
      <c r="AH687" s="46"/>
      <c r="AI687" s="46" t="s">
        <v>99</v>
      </c>
      <c r="AJ687" s="46" t="s">
        <v>83</v>
      </c>
      <c r="AK687" s="46" t="s">
        <v>84</v>
      </c>
      <c r="AL687" s="46" t="s">
        <v>118</v>
      </c>
      <c r="AM687" s="46" t="s">
        <v>83</v>
      </c>
      <c r="AN687" s="46" t="s">
        <v>83</v>
      </c>
      <c r="AO687" s="46" t="s">
        <v>83</v>
      </c>
      <c r="AP687" s="46" t="s">
        <v>91</v>
      </c>
      <c r="AQ687" s="46"/>
      <c r="AR687" s="46" t="s">
        <v>81</v>
      </c>
      <c r="AS687" s="46" t="s">
        <v>100</v>
      </c>
      <c r="AT687" s="46"/>
      <c r="AU687" s="48">
        <v>1</v>
      </c>
      <c r="AV687" s="46" t="s">
        <v>81</v>
      </c>
      <c r="AW687" s="46" t="s">
        <v>81</v>
      </c>
      <c r="AX687" s="48">
        <v>350</v>
      </c>
      <c r="AY687" s="48">
        <v>368.5</v>
      </c>
      <c r="AZ687" s="48">
        <v>330.5</v>
      </c>
      <c r="BA687" s="48">
        <v>201.6</v>
      </c>
      <c r="BB687" s="46"/>
      <c r="BC687" s="46"/>
      <c r="BD687" s="48">
        <v>25.13</v>
      </c>
      <c r="BE687" s="46"/>
      <c r="BF687" s="48">
        <v>0.21</v>
      </c>
      <c r="BG687" s="46"/>
      <c r="BH687" s="46"/>
      <c r="BI687" s="48">
        <v>0.11</v>
      </c>
      <c r="BJ687" s="48">
        <v>78.23</v>
      </c>
      <c r="BK687" s="48">
        <v>78.23</v>
      </c>
      <c r="BL687" s="48">
        <v>92.3</v>
      </c>
      <c r="BM687" s="46"/>
      <c r="BN687" s="46"/>
      <c r="BO687" s="48">
        <v>0.13</v>
      </c>
      <c r="BP687" s="48">
        <v>0.23</v>
      </c>
      <c r="BQ687" s="46"/>
      <c r="BR687" s="48">
        <v>25</v>
      </c>
      <c r="BS687" s="48">
        <v>77.94</v>
      </c>
      <c r="BT687" s="46"/>
      <c r="BU687" s="48">
        <v>0</v>
      </c>
      <c r="BV687" s="39">
        <v>24</v>
      </c>
      <c r="BW687" s="39">
        <f t="shared" si="60"/>
        <v>3</v>
      </c>
      <c r="BX687" s="39">
        <f>IF(COUNTIF($C$2:C687,C687)=1,1,0)</f>
        <v>1</v>
      </c>
      <c r="BY687" s="39">
        <f t="shared" si="61"/>
        <v>0</v>
      </c>
      <c r="BZ687" s="39" t="b">
        <f t="shared" si="62"/>
        <v>0</v>
      </c>
      <c r="CA687" s="39" t="b">
        <f t="array" ref="CA687">ISNUMBER(SEARCH("Touch Screen",$AI687))</f>
        <v>0</v>
      </c>
      <c r="CB687" s="39" t="b">
        <f t="array" ref="CB687">ISNUMBER(SEARCH("Occupancy Sensor",$AI687))</f>
        <v>0</v>
      </c>
      <c r="CC687" s="39" t="b">
        <f t="array" ref="CC687">ISNUMBER(SEARCH("Full Network Connectivity",$AI687))</f>
        <v>0</v>
      </c>
      <c r="CD687" s="49">
        <f t="shared" si="63"/>
        <v>78.244319999999988</v>
      </c>
      <c r="CE687" s="50">
        <f t="shared" si="65"/>
        <v>8.3000000000000007</v>
      </c>
      <c r="CF687" s="39">
        <f t="shared" si="64"/>
        <v>8</v>
      </c>
      <c r="CG687" s="49">
        <f>IF($BW687=1,($Q687*'2. Monitor Criteria'!$C$4)+('2. Monitor Criteria'!$D$4*'1. Data'!$CE687)+'2. Monitor Criteria'!$C$6,IF('1. Data'!$BW687=2,($Q687*'2. Monitor Criteria'!$C$4)+('2. Monitor Criteria'!$D$4*'1. Data'!$CE687)+'2. Monitor Criteria'!$D$6,IF('1. Data'!$BW687=5,($Q687*'2. Monitor Criteria'!$C$4)+('2. Monitor Criteria'!$D$4*'1. Data'!$CE687)+'2. Monitor Criteria'!$F$6,($Q687*'2. Monitor Criteria'!$C$4)+('2. Monitor Criteria'!$D$4*'1. Data'!$CE687)+'2. Monitor Criteria'!$E$6)))</f>
        <v>71.385140000000007</v>
      </c>
      <c r="CH687" s="51">
        <f>CD687-('2. Monitor Criteria'!$D$4*CE687)</f>
        <v>45.127319999999983</v>
      </c>
      <c r="CI687" s="49">
        <f>IF($BY687=0,CH687,IF($BY687=1,CH687-('2. Monitor Criteria'!$B$10*'1. Data'!CG687),CH687-('2. Monitor Criteria'!$C$10*'1. Data'!CG687)))</f>
        <v>45.127319999999983</v>
      </c>
      <c r="CJ687" s="51">
        <f>IF($CA687=TRUE,CI687-(CG687*'2. Monitor Criteria'!$E$10),CI687)</f>
        <v>45.127319999999983</v>
      </c>
      <c r="CK687" s="51">
        <f>IF($BZ687=TRUE,CJ687-('1. Data'!CG687*'2. Monitor Criteria'!$D$10),CJ687)</f>
        <v>45.127319999999983</v>
      </c>
    </row>
    <row r="688" spans="1:90" s="39" customFormat="1" ht="15.75" customHeight="1" x14ac:dyDescent="0.2">
      <c r="A688" s="39">
        <v>40</v>
      </c>
      <c r="B688" s="46" t="s">
        <v>72</v>
      </c>
      <c r="C688" s="46" t="s">
        <v>158</v>
      </c>
      <c r="D688" s="47">
        <v>42428</v>
      </c>
      <c r="E688" s="46" t="s">
        <v>74</v>
      </c>
      <c r="F688" s="46"/>
      <c r="G688" s="46" t="s">
        <v>1307</v>
      </c>
      <c r="H688" s="46" t="s">
        <v>75</v>
      </c>
      <c r="I688" s="46" t="s">
        <v>76</v>
      </c>
      <c r="J688" s="46"/>
      <c r="K688" s="46" t="s">
        <v>77</v>
      </c>
      <c r="L688" s="46"/>
      <c r="M688" s="48">
        <v>1300</v>
      </c>
      <c r="N688" s="48">
        <v>13.2</v>
      </c>
      <c r="O688" s="48">
        <v>23.5</v>
      </c>
      <c r="P688" s="48">
        <v>27</v>
      </c>
      <c r="Q688" s="48">
        <v>310.47000000000003</v>
      </c>
      <c r="R688" s="48">
        <v>1.78</v>
      </c>
      <c r="S688" s="48">
        <v>2160</v>
      </c>
      <c r="T688" s="48">
        <v>3840</v>
      </c>
      <c r="U688" s="48">
        <v>8.3000000000000007</v>
      </c>
      <c r="V688" s="48">
        <v>26716</v>
      </c>
      <c r="W688" s="48">
        <v>60</v>
      </c>
      <c r="X688" s="48">
        <v>80</v>
      </c>
      <c r="Y688" s="46" t="s">
        <v>78</v>
      </c>
      <c r="Z688" s="46" t="s">
        <v>83</v>
      </c>
      <c r="AA688" s="46"/>
      <c r="AB688" s="46"/>
      <c r="AC688" s="46" t="s">
        <v>80</v>
      </c>
      <c r="AD688" s="46" t="s">
        <v>81</v>
      </c>
      <c r="AE688" s="46" t="s">
        <v>133</v>
      </c>
      <c r="AF688" s="46" t="s">
        <v>159</v>
      </c>
      <c r="AG688" s="46" t="s">
        <v>98</v>
      </c>
      <c r="AH688" s="46"/>
      <c r="AI688" s="46" t="s">
        <v>99</v>
      </c>
      <c r="AJ688" s="46" t="s">
        <v>83</v>
      </c>
      <c r="AK688" s="46" t="s">
        <v>84</v>
      </c>
      <c r="AL688" s="46" t="s">
        <v>159</v>
      </c>
      <c r="AM688" s="46" t="s">
        <v>83</v>
      </c>
      <c r="AN688" s="46" t="s">
        <v>83</v>
      </c>
      <c r="AO688" s="46" t="s">
        <v>83</v>
      </c>
      <c r="AP688" s="46" t="s">
        <v>91</v>
      </c>
      <c r="AQ688" s="46"/>
      <c r="AR688" s="46" t="s">
        <v>81</v>
      </c>
      <c r="AS688" s="46" t="s">
        <v>100</v>
      </c>
      <c r="AT688" s="46"/>
      <c r="AU688" s="46"/>
      <c r="AV688" s="46" t="s">
        <v>81</v>
      </c>
      <c r="AW688" s="46" t="s">
        <v>81</v>
      </c>
      <c r="AX688" s="48">
        <v>400</v>
      </c>
      <c r="AY688" s="48">
        <v>409.8</v>
      </c>
      <c r="AZ688" s="48">
        <v>322</v>
      </c>
      <c r="BA688" s="48">
        <v>203.7</v>
      </c>
      <c r="BB688" s="46"/>
      <c r="BC688" s="46"/>
      <c r="BD688" s="48">
        <v>26.06</v>
      </c>
      <c r="BE688" s="46"/>
      <c r="BF688" s="48">
        <v>0.22</v>
      </c>
      <c r="BG688" s="46"/>
      <c r="BH688" s="46"/>
      <c r="BI688" s="48">
        <v>0.19</v>
      </c>
      <c r="BJ688" s="48">
        <v>81.17</v>
      </c>
      <c r="BK688" s="48">
        <v>81.17</v>
      </c>
      <c r="BL688" s="48">
        <v>101.9</v>
      </c>
      <c r="BM688" s="46"/>
      <c r="BN688" s="46"/>
      <c r="BO688" s="48">
        <v>0.27</v>
      </c>
      <c r="BP688" s="48">
        <v>0.25</v>
      </c>
      <c r="BQ688" s="46"/>
      <c r="BR688" s="48">
        <v>26.3</v>
      </c>
      <c r="BS688" s="48">
        <v>82.07</v>
      </c>
      <c r="BT688" s="46"/>
      <c r="BU688" s="48">
        <v>0</v>
      </c>
      <c r="BV688" s="39">
        <v>40</v>
      </c>
      <c r="BW688" s="39">
        <f t="shared" si="60"/>
        <v>4</v>
      </c>
      <c r="BX688" s="39">
        <f>IF(COUNTIF($C$2:C688,C688)=1,1,0)</f>
        <v>1</v>
      </c>
      <c r="BY688" s="39">
        <f t="shared" si="61"/>
        <v>0</v>
      </c>
      <c r="BZ688" s="39" t="b">
        <f t="shared" si="62"/>
        <v>0</v>
      </c>
      <c r="CA688" s="39" t="b">
        <f t="array" ref="CA688">ISNUMBER(SEARCH("Touch Screen",$AI688))</f>
        <v>0</v>
      </c>
      <c r="CB688" s="39" t="b">
        <f t="array" ref="CB688">ISNUMBER(SEARCH("Occupancy Sensor",$AI688))</f>
        <v>0</v>
      </c>
      <c r="CC688" s="39" t="b">
        <f t="array" ref="CC688">ISNUMBER(SEARCH("Full Network Connectivity",$AI688))</f>
        <v>0</v>
      </c>
      <c r="CD688" s="49">
        <f t="shared" si="63"/>
        <v>81.152639999999991</v>
      </c>
      <c r="CE688" s="50">
        <f t="shared" si="65"/>
        <v>8.3000000000000007</v>
      </c>
      <c r="CF688" s="39">
        <f t="shared" si="64"/>
        <v>9</v>
      </c>
      <c r="CG688" s="49">
        <f>IF($BW688=1,($Q688*'2. Monitor Criteria'!$C$4)+('2. Monitor Criteria'!$D$4*'1. Data'!$CE688)+'2. Monitor Criteria'!$C$6,IF('1. Data'!$BW688=2,($Q688*'2. Monitor Criteria'!$C$4)+('2. Monitor Criteria'!$D$4*'1. Data'!$CE688)+'2. Monitor Criteria'!$D$6,IF('1. Data'!$BW688=5,($Q688*'2. Monitor Criteria'!$C$4)+('2. Monitor Criteria'!$D$4*'1. Data'!$CE688)+'2. Monitor Criteria'!$F$6,($Q688*'2. Monitor Criteria'!$C$4)+('2. Monitor Criteria'!$D$4*'1. Data'!$CE688)+'2. Monitor Criteria'!$E$6)))</f>
        <v>79.784810000000007</v>
      </c>
      <c r="CH688" s="51">
        <f>CD688-('2. Monitor Criteria'!$D$4*CE688)</f>
        <v>48.035639999999987</v>
      </c>
      <c r="CI688" s="49">
        <f>IF($BY688=0,CH688,IF($BY688=1,CH688-('2. Monitor Criteria'!$B$10*'1. Data'!CG688),CH688-('2. Monitor Criteria'!$C$10*'1. Data'!CG688)))</f>
        <v>48.035639999999987</v>
      </c>
      <c r="CJ688" s="51">
        <f>IF($CA688=TRUE,CI688-(CG688*'2. Monitor Criteria'!$E$10),CI688)</f>
        <v>48.035639999999987</v>
      </c>
      <c r="CK688" s="51">
        <f>IF($BZ688=TRUE,CJ688-('1. Data'!CG688*'2. Monitor Criteria'!$D$10),CJ688)</f>
        <v>48.035639999999987</v>
      </c>
    </row>
    <row r="689" spans="1:89" s="39" customFormat="1" ht="15.75" customHeight="1" x14ac:dyDescent="0.2">
      <c r="A689" s="39">
        <v>63</v>
      </c>
      <c r="B689" s="46" t="s">
        <v>72</v>
      </c>
      <c r="C689" s="46" t="s">
        <v>182</v>
      </c>
      <c r="D689" s="47">
        <v>42628</v>
      </c>
      <c r="E689" s="46" t="s">
        <v>74</v>
      </c>
      <c r="F689" s="46"/>
      <c r="G689" s="46" t="s">
        <v>1307</v>
      </c>
      <c r="H689" s="46" t="s">
        <v>75</v>
      </c>
      <c r="I689" s="46" t="s">
        <v>88</v>
      </c>
      <c r="J689" s="46"/>
      <c r="K689" s="46" t="s">
        <v>77</v>
      </c>
      <c r="L689" s="46"/>
      <c r="M689" s="48">
        <v>1000</v>
      </c>
      <c r="N689" s="48">
        <v>13.6</v>
      </c>
      <c r="O689" s="48">
        <v>24.2</v>
      </c>
      <c r="P689" s="48">
        <v>27.8</v>
      </c>
      <c r="Q689" s="48">
        <v>330.23</v>
      </c>
      <c r="R689" s="48">
        <v>1.78</v>
      </c>
      <c r="S689" s="48">
        <v>2160</v>
      </c>
      <c r="T689" s="48">
        <v>3840</v>
      </c>
      <c r="U689" s="48">
        <v>8.3000000000000007</v>
      </c>
      <c r="V689" s="48">
        <v>25117</v>
      </c>
      <c r="W689" s="48">
        <v>60</v>
      </c>
      <c r="X689" s="48">
        <v>0.3</v>
      </c>
      <c r="Y689" s="46" t="s">
        <v>83</v>
      </c>
      <c r="Z689" s="46" t="s">
        <v>83</v>
      </c>
      <c r="AA689" s="46"/>
      <c r="AB689" s="46"/>
      <c r="AC689" s="46" t="s">
        <v>81</v>
      </c>
      <c r="AD689" s="46" t="s">
        <v>81</v>
      </c>
      <c r="AE689" s="46" t="s">
        <v>82</v>
      </c>
      <c r="AF689" s="46"/>
      <c r="AG689" s="46" t="s">
        <v>83</v>
      </c>
      <c r="AH689" s="46"/>
      <c r="AI689" s="46" t="s">
        <v>83</v>
      </c>
      <c r="AJ689" s="46" t="s">
        <v>83</v>
      </c>
      <c r="AK689" s="46" t="s">
        <v>84</v>
      </c>
      <c r="AL689" s="46"/>
      <c r="AM689" s="46" t="s">
        <v>83</v>
      </c>
      <c r="AN689" s="46" t="s">
        <v>83</v>
      </c>
      <c r="AO689" s="46" t="s">
        <v>83</v>
      </c>
      <c r="AP689" s="46" t="s">
        <v>91</v>
      </c>
      <c r="AQ689" s="46"/>
      <c r="AR689" s="46" t="s">
        <v>81</v>
      </c>
      <c r="AS689" s="46" t="s">
        <v>86</v>
      </c>
      <c r="AT689" s="46"/>
      <c r="AU689" s="48">
        <v>5</v>
      </c>
      <c r="AV689" s="46" t="s">
        <v>81</v>
      </c>
      <c r="AW689" s="46" t="s">
        <v>81</v>
      </c>
      <c r="AX689" s="48">
        <v>330</v>
      </c>
      <c r="AY689" s="48">
        <v>271.5</v>
      </c>
      <c r="AZ689" s="48">
        <v>215.3</v>
      </c>
      <c r="BA689" s="48">
        <v>200</v>
      </c>
      <c r="BB689" s="46"/>
      <c r="BC689" s="46"/>
      <c r="BD689" s="48">
        <v>33.19</v>
      </c>
      <c r="BE689" s="46"/>
      <c r="BF689" s="48">
        <v>0.35</v>
      </c>
      <c r="BG689" s="48">
        <v>0</v>
      </c>
      <c r="BH689" s="46"/>
      <c r="BI689" s="48">
        <v>0.26</v>
      </c>
      <c r="BJ689" s="48">
        <v>103.75</v>
      </c>
      <c r="BK689" s="48">
        <v>103.75</v>
      </c>
      <c r="BL689" s="48">
        <v>105.9</v>
      </c>
      <c r="BM689" s="46"/>
      <c r="BN689" s="46"/>
      <c r="BO689" s="48">
        <v>0.38</v>
      </c>
      <c r="BP689" s="48">
        <v>0.38</v>
      </c>
      <c r="BQ689" s="48">
        <v>0</v>
      </c>
      <c r="BR689" s="48">
        <v>32.56</v>
      </c>
      <c r="BS689" s="48">
        <v>101.99</v>
      </c>
      <c r="BT689" s="46"/>
      <c r="BU689" s="48">
        <v>0</v>
      </c>
      <c r="BV689" s="39">
        <v>63</v>
      </c>
      <c r="BW689" s="39">
        <f t="shared" si="60"/>
        <v>4</v>
      </c>
      <c r="BX689" s="39">
        <f>IF(COUNTIF($C$2:C689,C689)=1,1,0)</f>
        <v>1</v>
      </c>
      <c r="BY689" s="39">
        <f t="shared" si="61"/>
        <v>0</v>
      </c>
      <c r="BZ689" s="39" t="b">
        <f t="shared" si="62"/>
        <v>0</v>
      </c>
      <c r="CA689" s="39" t="b">
        <f t="array" ref="CA689">ISNUMBER(SEARCH("Touch Screen",$AI689))</f>
        <v>0</v>
      </c>
      <c r="CB689" s="39" t="b">
        <f t="array" ref="CB689">ISNUMBER(SEARCH("Occupancy Sensor",$AI689))</f>
        <v>0</v>
      </c>
      <c r="CC689" s="39" t="b">
        <f t="array" ref="CC689">ISNUMBER(SEARCH("Full Network Connectivity",$AI689))</f>
        <v>0</v>
      </c>
      <c r="CD689" s="49">
        <f t="shared" si="63"/>
        <v>103.75343999999998</v>
      </c>
      <c r="CE689" s="50">
        <f t="shared" si="65"/>
        <v>8.3000000000000007</v>
      </c>
      <c r="CF689" s="39">
        <f t="shared" si="64"/>
        <v>9</v>
      </c>
      <c r="CG689" s="49">
        <f>IF($BW689=1,($Q689*'2. Monitor Criteria'!$C$4)+('2. Monitor Criteria'!$D$4*'1. Data'!$CE689)+'2. Monitor Criteria'!$C$6,IF('1. Data'!$BW689=2,($Q689*'2. Monitor Criteria'!$C$4)+('2. Monitor Criteria'!$D$4*'1. Data'!$CE689)+'2. Monitor Criteria'!$D$6,IF('1. Data'!$BW689=5,($Q689*'2. Monitor Criteria'!$C$4)+('2. Monitor Criteria'!$D$4*'1. Data'!$CE689)+'2. Monitor Criteria'!$F$6,($Q689*'2. Monitor Criteria'!$C$4)+('2. Monitor Criteria'!$D$4*'1. Data'!$CE689)+'2. Monitor Criteria'!$E$6)))</f>
        <v>82.21529000000001</v>
      </c>
      <c r="CH689" s="51">
        <f>CD689-('2. Monitor Criteria'!$D$4*CE689)</f>
        <v>70.636439999999979</v>
      </c>
      <c r="CI689" s="49">
        <f>IF($BY689=0,CH689,IF($BY689=1,CH689-('2. Monitor Criteria'!$B$10*'1. Data'!CG689),CH689-('2. Monitor Criteria'!$C$10*'1. Data'!CG689)))</f>
        <v>70.636439999999979</v>
      </c>
      <c r="CJ689" s="51">
        <f>IF($CA689=TRUE,CI689-(CG689*'2. Monitor Criteria'!$E$10),CI689)</f>
        <v>70.636439999999979</v>
      </c>
      <c r="CK689" s="51">
        <f>IF($BZ689=TRUE,CJ689-('1. Data'!CG689*'2. Monitor Criteria'!$D$10),CJ689)</f>
        <v>70.636439999999979</v>
      </c>
    </row>
    <row r="690" spans="1:89" s="39" customFormat="1" ht="15.75" customHeight="1" x14ac:dyDescent="0.2">
      <c r="A690" s="39">
        <v>97</v>
      </c>
      <c r="B690" s="46" t="s">
        <v>206</v>
      </c>
      <c r="C690" s="46" t="s">
        <v>221</v>
      </c>
      <c r="D690" s="47">
        <v>42383</v>
      </c>
      <c r="E690" s="46" t="s">
        <v>74</v>
      </c>
      <c r="F690" s="46"/>
      <c r="G690" s="46" t="s">
        <v>1307</v>
      </c>
      <c r="H690" s="46" t="s">
        <v>75</v>
      </c>
      <c r="I690" s="46" t="s">
        <v>76</v>
      </c>
      <c r="J690" s="46"/>
      <c r="K690" s="46" t="s">
        <v>77</v>
      </c>
      <c r="L690" s="46"/>
      <c r="M690" s="48">
        <v>1000</v>
      </c>
      <c r="N690" s="48">
        <v>13.2</v>
      </c>
      <c r="O690" s="48">
        <v>23.5</v>
      </c>
      <c r="P690" s="48">
        <v>27</v>
      </c>
      <c r="Q690" s="48">
        <v>310.47000000000003</v>
      </c>
      <c r="R690" s="48">
        <v>1.78</v>
      </c>
      <c r="S690" s="48">
        <v>2016</v>
      </c>
      <c r="T690" s="48">
        <v>3840</v>
      </c>
      <c r="U690" s="48">
        <v>8.3000000000000007</v>
      </c>
      <c r="V690" s="48">
        <v>26716</v>
      </c>
      <c r="W690" s="48">
        <v>60</v>
      </c>
      <c r="X690" s="48">
        <v>80</v>
      </c>
      <c r="Y690" s="46" t="s">
        <v>85</v>
      </c>
      <c r="Z690" s="46" t="s">
        <v>83</v>
      </c>
      <c r="AA690" s="46"/>
      <c r="AB690" s="46"/>
      <c r="AC690" s="46" t="s">
        <v>80</v>
      </c>
      <c r="AD690" s="46" t="s">
        <v>81</v>
      </c>
      <c r="AE690" s="46" t="s">
        <v>222</v>
      </c>
      <c r="AF690" s="46"/>
      <c r="AG690" s="46" t="s">
        <v>223</v>
      </c>
      <c r="AH690" s="46" t="s">
        <v>224</v>
      </c>
      <c r="AI690" s="46" t="s">
        <v>99</v>
      </c>
      <c r="AJ690" s="46" t="s">
        <v>83</v>
      </c>
      <c r="AK690" s="46" t="s">
        <v>84</v>
      </c>
      <c r="AL690" s="46"/>
      <c r="AM690" s="46" t="s">
        <v>83</v>
      </c>
      <c r="AN690" s="46" t="s">
        <v>225</v>
      </c>
      <c r="AO690" s="46" t="s">
        <v>83</v>
      </c>
      <c r="AP690" s="46" t="s">
        <v>91</v>
      </c>
      <c r="AQ690" s="46"/>
      <c r="AR690" s="46" t="s">
        <v>81</v>
      </c>
      <c r="AS690" s="46" t="s">
        <v>226</v>
      </c>
      <c r="AT690" s="46"/>
      <c r="AU690" s="48">
        <v>1</v>
      </c>
      <c r="AV690" s="46" t="s">
        <v>81</v>
      </c>
      <c r="AW690" s="46" t="s">
        <v>81</v>
      </c>
      <c r="AX690" s="48">
        <v>300</v>
      </c>
      <c r="AY690" s="48">
        <v>313.8</v>
      </c>
      <c r="AZ690" s="48">
        <v>282.39999999999998</v>
      </c>
      <c r="BA690" s="48">
        <v>203.4</v>
      </c>
      <c r="BB690" s="46"/>
      <c r="BC690" s="46"/>
      <c r="BD690" s="48">
        <v>28</v>
      </c>
      <c r="BE690" s="46"/>
      <c r="BF690" s="48">
        <v>0.28999999999999998</v>
      </c>
      <c r="BG690" s="46"/>
      <c r="BH690" s="46"/>
      <c r="BI690" s="48">
        <v>0.26</v>
      </c>
      <c r="BJ690" s="48">
        <v>87.53</v>
      </c>
      <c r="BK690" s="48">
        <v>87.53</v>
      </c>
      <c r="BL690" s="48">
        <v>101.94</v>
      </c>
      <c r="BM690" s="46"/>
      <c r="BN690" s="46"/>
      <c r="BO690" s="48">
        <v>0.31</v>
      </c>
      <c r="BP690" s="48">
        <v>0.33</v>
      </c>
      <c r="BQ690" s="46"/>
      <c r="BR690" s="48">
        <v>28.3</v>
      </c>
      <c r="BS690" s="48">
        <v>88.79</v>
      </c>
      <c r="BT690" s="46"/>
      <c r="BU690" s="48">
        <v>0</v>
      </c>
      <c r="BV690" s="39">
        <v>97</v>
      </c>
      <c r="BW690" s="39">
        <f t="shared" si="60"/>
        <v>4</v>
      </c>
      <c r="BX690" s="39">
        <f>IF(COUNTIF($C$2:C690,C690)=1,1,0)</f>
        <v>1</v>
      </c>
      <c r="BY690" s="39">
        <f t="shared" si="61"/>
        <v>0</v>
      </c>
      <c r="BZ690" s="39" t="b">
        <f t="shared" si="62"/>
        <v>0</v>
      </c>
      <c r="CA690" s="39" t="b">
        <f t="array" ref="CA690">ISNUMBER(SEARCH("Touch Screen",$AI690))</f>
        <v>0</v>
      </c>
      <c r="CB690" s="39" t="b">
        <f t="array" ref="CB690">ISNUMBER(SEARCH("Occupancy Sensor",$AI690))</f>
        <v>0</v>
      </c>
      <c r="CC690" s="39" t="b">
        <f t="array" ref="CC690">ISNUMBER(SEARCH("Full Network Connectivity",$AI690))</f>
        <v>0</v>
      </c>
      <c r="CD690" s="49">
        <f t="shared" si="63"/>
        <v>87.499259999999978</v>
      </c>
      <c r="CE690" s="50">
        <f t="shared" si="65"/>
        <v>8.3000000000000007</v>
      </c>
      <c r="CF690" s="39">
        <f t="shared" si="64"/>
        <v>9</v>
      </c>
      <c r="CG690" s="49">
        <f>IF($BW690=1,($Q690*'2. Monitor Criteria'!$C$4)+('2. Monitor Criteria'!$D$4*'1. Data'!$CE690)+'2. Monitor Criteria'!$C$6,IF('1. Data'!$BW690=2,($Q690*'2. Monitor Criteria'!$C$4)+('2. Monitor Criteria'!$D$4*'1. Data'!$CE690)+'2. Monitor Criteria'!$D$6,IF('1. Data'!$BW690=5,($Q690*'2. Monitor Criteria'!$C$4)+('2. Monitor Criteria'!$D$4*'1. Data'!$CE690)+'2. Monitor Criteria'!$F$6,($Q690*'2. Monitor Criteria'!$C$4)+('2. Monitor Criteria'!$D$4*'1. Data'!$CE690)+'2. Monitor Criteria'!$E$6)))</f>
        <v>79.784810000000007</v>
      </c>
      <c r="CH690" s="51">
        <f>CD690-('2. Monitor Criteria'!$D$4*CE690)</f>
        <v>54.382259999999974</v>
      </c>
      <c r="CI690" s="49">
        <f>IF($BY690=0,CH690,IF($BY690=1,CH690-('2. Monitor Criteria'!$B$10*'1. Data'!CG690),CH690-('2. Monitor Criteria'!$C$10*'1. Data'!CG690)))</f>
        <v>54.382259999999974</v>
      </c>
      <c r="CJ690" s="51">
        <f>IF($CA690=TRUE,CI690-(CG690*'2. Monitor Criteria'!$E$10),CI690)</f>
        <v>54.382259999999974</v>
      </c>
      <c r="CK690" s="51">
        <f>IF($BZ690=TRUE,CJ690-('1. Data'!CG690*'2. Monitor Criteria'!$D$10),CJ690)</f>
        <v>54.382259999999974</v>
      </c>
    </row>
    <row r="691" spans="1:89" s="39" customFormat="1" ht="15.75" customHeight="1" x14ac:dyDescent="0.2">
      <c r="A691" s="39">
        <v>107</v>
      </c>
      <c r="B691" s="46" t="s">
        <v>206</v>
      </c>
      <c r="C691" s="46" t="s">
        <v>240</v>
      </c>
      <c r="D691" s="47">
        <v>41685</v>
      </c>
      <c r="E691" s="46" t="s">
        <v>74</v>
      </c>
      <c r="F691" s="46" t="s">
        <v>103</v>
      </c>
      <c r="G691" s="46" t="s">
        <v>1307</v>
      </c>
      <c r="H691" s="46" t="s">
        <v>75</v>
      </c>
      <c r="I691" s="46" t="s">
        <v>88</v>
      </c>
      <c r="J691" s="46" t="s">
        <v>103</v>
      </c>
      <c r="K691" s="46" t="s">
        <v>77</v>
      </c>
      <c r="L691" s="46" t="s">
        <v>103</v>
      </c>
      <c r="M691" s="48">
        <v>1000</v>
      </c>
      <c r="N691" s="48">
        <v>13.4</v>
      </c>
      <c r="O691" s="48">
        <v>24.4</v>
      </c>
      <c r="P691" s="48">
        <v>28</v>
      </c>
      <c r="Q691" s="48">
        <v>328.23</v>
      </c>
      <c r="R691" s="48">
        <v>1.78</v>
      </c>
      <c r="S691" s="48">
        <v>2160</v>
      </c>
      <c r="T691" s="48">
        <v>3840</v>
      </c>
      <c r="U691" s="48">
        <v>8.3000000000000007</v>
      </c>
      <c r="V691" s="48">
        <v>25368</v>
      </c>
      <c r="W691" s="48">
        <v>60</v>
      </c>
      <c r="X691" s="48">
        <v>32.299999999999997</v>
      </c>
      <c r="Y691" s="46" t="s">
        <v>83</v>
      </c>
      <c r="Z691" s="46" t="s">
        <v>83</v>
      </c>
      <c r="AA691" s="48">
        <v>89</v>
      </c>
      <c r="AB691" s="48">
        <v>89</v>
      </c>
      <c r="AC691" s="46" t="s">
        <v>81</v>
      </c>
      <c r="AD691" s="46" t="s">
        <v>80</v>
      </c>
      <c r="AE691" s="46" t="s">
        <v>239</v>
      </c>
      <c r="AF691" s="46" t="s">
        <v>103</v>
      </c>
      <c r="AG691" s="46" t="s">
        <v>83</v>
      </c>
      <c r="AH691" s="46" t="s">
        <v>103</v>
      </c>
      <c r="AI691" s="46" t="s">
        <v>83</v>
      </c>
      <c r="AJ691" s="46" t="s">
        <v>83</v>
      </c>
      <c r="AK691" s="46" t="s">
        <v>84</v>
      </c>
      <c r="AL691" s="46" t="s">
        <v>103</v>
      </c>
      <c r="AM691" s="46" t="s">
        <v>83</v>
      </c>
      <c r="AN691" s="46" t="s">
        <v>83</v>
      </c>
      <c r="AO691" s="46" t="s">
        <v>83</v>
      </c>
      <c r="AP691" s="46" t="s">
        <v>91</v>
      </c>
      <c r="AQ691" s="46" t="s">
        <v>103</v>
      </c>
      <c r="AR691" s="46" t="s">
        <v>81</v>
      </c>
      <c r="AS691" s="46" t="s">
        <v>86</v>
      </c>
      <c r="AT691" s="46" t="s">
        <v>103</v>
      </c>
      <c r="AU691" s="48">
        <v>4</v>
      </c>
      <c r="AV691" s="46" t="s">
        <v>81</v>
      </c>
      <c r="AW691" s="46" t="s">
        <v>80</v>
      </c>
      <c r="AX691" s="48">
        <v>300</v>
      </c>
      <c r="AY691" s="48">
        <v>300</v>
      </c>
      <c r="AZ691" s="48">
        <v>238</v>
      </c>
      <c r="BA691" s="48">
        <v>200</v>
      </c>
      <c r="BB691" s="46"/>
      <c r="BC691" s="46"/>
      <c r="BD691" s="48">
        <v>30.45</v>
      </c>
      <c r="BE691" s="46"/>
      <c r="BF691" s="48">
        <v>0.15</v>
      </c>
      <c r="BG691" s="48">
        <v>0.15</v>
      </c>
      <c r="BH691" s="46"/>
      <c r="BI691" s="48">
        <v>0.11</v>
      </c>
      <c r="BJ691" s="48">
        <v>94.21</v>
      </c>
      <c r="BK691" s="48">
        <v>94.21</v>
      </c>
      <c r="BL691" s="48">
        <v>105.5</v>
      </c>
      <c r="BM691" s="46"/>
      <c r="BN691" s="46"/>
      <c r="BO691" s="48">
        <v>0.16</v>
      </c>
      <c r="BP691" s="48">
        <v>0.22</v>
      </c>
      <c r="BQ691" s="48">
        <v>0.22</v>
      </c>
      <c r="BR691" s="48">
        <v>30.07</v>
      </c>
      <c r="BS691" s="48">
        <v>93.45</v>
      </c>
      <c r="BT691" s="46"/>
      <c r="BU691" s="48">
        <v>0</v>
      </c>
      <c r="BV691" s="39">
        <v>107</v>
      </c>
      <c r="BW691" s="39">
        <f t="shared" si="60"/>
        <v>4</v>
      </c>
      <c r="BX691" s="39">
        <f>IF(COUNTIF($C$2:C691,C691)=1,1,0)</f>
        <v>1</v>
      </c>
      <c r="BY691" s="39">
        <f t="shared" si="61"/>
        <v>0</v>
      </c>
      <c r="BZ691" s="39" t="b">
        <f t="shared" si="62"/>
        <v>0</v>
      </c>
      <c r="CA691" s="39" t="b">
        <f t="array" ref="CA691">ISNUMBER(SEARCH("Touch Screen",$AI691))</f>
        <v>0</v>
      </c>
      <c r="CB691" s="39" t="b">
        <f t="array" ref="CB691">ISNUMBER(SEARCH("Occupancy Sensor",$AI691))</f>
        <v>0</v>
      </c>
      <c r="CC691" s="39" t="b">
        <f t="array" ref="CC691">ISNUMBER(SEARCH("Full Network Connectivity",$AI691))</f>
        <v>0</v>
      </c>
      <c r="CD691" s="49">
        <f t="shared" si="63"/>
        <v>94.213799999999992</v>
      </c>
      <c r="CE691" s="50">
        <f t="shared" si="65"/>
        <v>8.3000000000000007</v>
      </c>
      <c r="CF691" s="39">
        <f t="shared" si="64"/>
        <v>9</v>
      </c>
      <c r="CG691" s="49">
        <f>IF($BW691=1,($Q691*'2. Monitor Criteria'!$C$4)+('2. Monitor Criteria'!$D$4*'1. Data'!$CE691)+'2. Monitor Criteria'!$C$6,IF('1. Data'!$BW691=2,($Q691*'2. Monitor Criteria'!$C$4)+('2. Monitor Criteria'!$D$4*'1. Data'!$CE691)+'2. Monitor Criteria'!$D$6,IF('1. Data'!$BW691=5,($Q691*'2. Monitor Criteria'!$C$4)+('2. Monitor Criteria'!$D$4*'1. Data'!$CE691)+'2. Monitor Criteria'!$F$6,($Q691*'2. Monitor Criteria'!$C$4)+('2. Monitor Criteria'!$D$4*'1. Data'!$CE691)+'2. Monitor Criteria'!$E$6)))</f>
        <v>81.969290000000015</v>
      </c>
      <c r="CH691" s="51">
        <f>CD691-('2. Monitor Criteria'!$D$4*CE691)</f>
        <v>61.096799999999988</v>
      </c>
      <c r="CI691" s="49">
        <f>IF($BY691=0,CH691,IF($BY691=1,CH691-('2. Monitor Criteria'!$B$10*'1. Data'!CG691),CH691-('2. Monitor Criteria'!$C$10*'1. Data'!CG691)))</f>
        <v>61.096799999999988</v>
      </c>
      <c r="CJ691" s="51">
        <f>IF($CA691=TRUE,CI691-(CG691*'2. Monitor Criteria'!$E$10),CI691)</f>
        <v>61.096799999999988</v>
      </c>
      <c r="CK691" s="51">
        <f>IF($BZ691=TRUE,CJ691-('1. Data'!CG691*'2. Monitor Criteria'!$D$10),CJ691)</f>
        <v>61.096799999999988</v>
      </c>
    </row>
    <row r="692" spans="1:89" s="39" customFormat="1" ht="15.75" customHeight="1" x14ac:dyDescent="0.2">
      <c r="A692" s="39">
        <v>129</v>
      </c>
      <c r="B692" s="46" t="s">
        <v>206</v>
      </c>
      <c r="C692" s="46" t="s">
        <v>1272</v>
      </c>
      <c r="D692" s="47">
        <v>42905</v>
      </c>
      <c r="E692" s="46" t="s">
        <v>74</v>
      </c>
      <c r="F692" s="46" t="s">
        <v>103</v>
      </c>
      <c r="G692" s="46" t="s">
        <v>1309</v>
      </c>
      <c r="H692" s="46" t="s">
        <v>75</v>
      </c>
      <c r="I692" s="46" t="s">
        <v>85</v>
      </c>
      <c r="J692" s="46" t="s">
        <v>119</v>
      </c>
      <c r="K692" s="46" t="s">
        <v>77</v>
      </c>
      <c r="L692" s="46" t="s">
        <v>103</v>
      </c>
      <c r="M692" s="48">
        <v>1000</v>
      </c>
      <c r="N692" s="48">
        <v>13.4</v>
      </c>
      <c r="O692" s="48">
        <v>24.4</v>
      </c>
      <c r="P692" s="48">
        <v>28</v>
      </c>
      <c r="Q692" s="48">
        <v>328.46</v>
      </c>
      <c r="R692" s="48">
        <v>1.78</v>
      </c>
      <c r="S692" s="48">
        <v>2160</v>
      </c>
      <c r="T692" s="48">
        <v>3840</v>
      </c>
      <c r="U692" s="48">
        <v>8.3000000000000007</v>
      </c>
      <c r="V692" s="48">
        <v>25252</v>
      </c>
      <c r="W692" s="48">
        <v>60</v>
      </c>
      <c r="X692" s="48">
        <v>32</v>
      </c>
      <c r="Y692" s="46" t="s">
        <v>83</v>
      </c>
      <c r="Z692" s="46" t="s">
        <v>83</v>
      </c>
      <c r="AA692" s="46"/>
      <c r="AB692" s="46"/>
      <c r="AC692" s="46" t="s">
        <v>81</v>
      </c>
      <c r="AD692" s="46" t="s">
        <v>80</v>
      </c>
      <c r="AE692" s="46" t="s">
        <v>1302</v>
      </c>
      <c r="AF692" s="46" t="s">
        <v>103</v>
      </c>
      <c r="AG692" s="46" t="s">
        <v>99</v>
      </c>
      <c r="AH692" s="46" t="s">
        <v>103</v>
      </c>
      <c r="AI692" s="46" t="s">
        <v>99</v>
      </c>
      <c r="AJ692" s="46" t="s">
        <v>83</v>
      </c>
      <c r="AK692" s="46" t="s">
        <v>84</v>
      </c>
      <c r="AL692" s="46" t="s">
        <v>103</v>
      </c>
      <c r="AM692" s="46" t="s">
        <v>83</v>
      </c>
      <c r="AN692" s="46" t="s">
        <v>83</v>
      </c>
      <c r="AO692" s="46" t="s">
        <v>83</v>
      </c>
      <c r="AP692" s="46" t="s">
        <v>91</v>
      </c>
      <c r="AQ692" s="46" t="s">
        <v>103</v>
      </c>
      <c r="AR692" s="46" t="s">
        <v>81</v>
      </c>
      <c r="AS692" s="46" t="s">
        <v>86</v>
      </c>
      <c r="AT692" s="46" t="s">
        <v>103</v>
      </c>
      <c r="AU692" s="48">
        <v>0</v>
      </c>
      <c r="AV692" s="46" t="s">
        <v>81</v>
      </c>
      <c r="AW692" s="46" t="s">
        <v>81</v>
      </c>
      <c r="AX692" s="48">
        <v>300</v>
      </c>
      <c r="AY692" s="48">
        <v>299.10000000000002</v>
      </c>
      <c r="AZ692" s="48">
        <v>273.10000000000002</v>
      </c>
      <c r="BA692" s="48">
        <v>200</v>
      </c>
      <c r="BB692" s="46"/>
      <c r="BC692" s="46"/>
      <c r="BD692" s="48">
        <v>30.74</v>
      </c>
      <c r="BE692" s="46"/>
      <c r="BF692" s="48">
        <v>0.26</v>
      </c>
      <c r="BG692" s="46"/>
      <c r="BH692" s="46"/>
      <c r="BI692" s="48">
        <v>0.19</v>
      </c>
      <c r="BJ692" s="48">
        <v>95.73</v>
      </c>
      <c r="BK692" s="48">
        <v>95.73</v>
      </c>
      <c r="BL692" s="48">
        <v>105.5</v>
      </c>
      <c r="BM692" s="46"/>
      <c r="BN692" s="46"/>
      <c r="BO692" s="48">
        <v>0.25</v>
      </c>
      <c r="BP692" s="48">
        <v>0.3</v>
      </c>
      <c r="BQ692" s="46"/>
      <c r="BR692" s="48">
        <v>30.99</v>
      </c>
      <c r="BS692" s="48">
        <v>96.71</v>
      </c>
      <c r="BT692" s="46"/>
      <c r="BU692" s="48">
        <v>0</v>
      </c>
      <c r="BV692" s="39">
        <v>129</v>
      </c>
      <c r="BW692" s="39">
        <f t="shared" si="60"/>
        <v>4</v>
      </c>
      <c r="BX692" s="39">
        <f>IF(COUNTIF($C$2:C692,C692)=1,1,0)</f>
        <v>1</v>
      </c>
      <c r="BY692" s="39">
        <f t="shared" si="61"/>
        <v>0</v>
      </c>
      <c r="BZ692" s="39" t="b">
        <f t="shared" si="62"/>
        <v>0</v>
      </c>
      <c r="CA692" s="39" t="b">
        <f t="array" ref="CA692">ISNUMBER(SEARCH("Touch Screen",$AI692))</f>
        <v>0</v>
      </c>
      <c r="CB692" s="39" t="b">
        <f t="array" ref="CB692">ISNUMBER(SEARCH("Occupancy Sensor",$AI692))</f>
        <v>0</v>
      </c>
      <c r="CC692" s="39" t="b">
        <f t="array" ref="CC692">ISNUMBER(SEARCH("Full Network Connectivity",$AI692))</f>
        <v>0</v>
      </c>
      <c r="CD692" s="49">
        <f t="shared" si="63"/>
        <v>95.729279999999989</v>
      </c>
      <c r="CE692" s="50">
        <f t="shared" si="65"/>
        <v>8.3000000000000007</v>
      </c>
      <c r="CF692" s="39">
        <f t="shared" si="64"/>
        <v>9</v>
      </c>
      <c r="CG692" s="49">
        <f>IF($BW692=1,($Q692*'2. Monitor Criteria'!$C$4)+('2. Monitor Criteria'!$D$4*'1. Data'!$CE692)+'2. Monitor Criteria'!$C$6,IF('1. Data'!$BW692=2,($Q692*'2. Monitor Criteria'!$C$4)+('2. Monitor Criteria'!$D$4*'1. Data'!$CE692)+'2. Monitor Criteria'!$D$6,IF('1. Data'!$BW692=5,($Q692*'2. Monitor Criteria'!$C$4)+('2. Monitor Criteria'!$D$4*'1. Data'!$CE692)+'2. Monitor Criteria'!$F$6,($Q692*'2. Monitor Criteria'!$C$4)+('2. Monitor Criteria'!$D$4*'1. Data'!$CE692)+'2. Monitor Criteria'!$E$6)))</f>
        <v>81.997580000000013</v>
      </c>
      <c r="CH692" s="51">
        <f>CD692-('2. Monitor Criteria'!$D$4*CE692)</f>
        <v>62.612279999999984</v>
      </c>
      <c r="CI692" s="49">
        <f>IF($BY692=0,CH692,IF($BY692=1,CH692-('2. Monitor Criteria'!$B$10*'1. Data'!CG692),CH692-('2. Monitor Criteria'!$C$10*'1. Data'!CG692)))</f>
        <v>62.612279999999984</v>
      </c>
      <c r="CJ692" s="51">
        <f>IF($CA692=TRUE,CI692-(CG692*'2. Monitor Criteria'!$E$10),CI692)</f>
        <v>62.612279999999984</v>
      </c>
      <c r="CK692" s="51">
        <f>IF($BZ692=TRUE,CJ692-('1. Data'!CG692*'2. Monitor Criteria'!$D$10),CJ692)</f>
        <v>62.612279999999984</v>
      </c>
    </row>
    <row r="693" spans="1:89" s="39" customFormat="1" ht="15.75" customHeight="1" x14ac:dyDescent="0.2">
      <c r="A693" s="39">
        <v>242</v>
      </c>
      <c r="B693" s="46" t="s">
        <v>334</v>
      </c>
      <c r="C693" s="46" t="s">
        <v>395</v>
      </c>
      <c r="D693" s="47">
        <v>42382</v>
      </c>
      <c r="E693" s="46" t="s">
        <v>74</v>
      </c>
      <c r="F693" s="46" t="s">
        <v>110</v>
      </c>
      <c r="G693" s="46" t="s">
        <v>1307</v>
      </c>
      <c r="H693" s="46" t="s">
        <v>75</v>
      </c>
      <c r="I693" s="46" t="s">
        <v>88</v>
      </c>
      <c r="J693" s="46"/>
      <c r="K693" s="46" t="s">
        <v>77</v>
      </c>
      <c r="L693" s="46"/>
      <c r="M693" s="48">
        <v>1000</v>
      </c>
      <c r="N693" s="48">
        <v>13.4</v>
      </c>
      <c r="O693" s="48">
        <v>24.4</v>
      </c>
      <c r="P693" s="48">
        <v>27.8</v>
      </c>
      <c r="Q693" s="48">
        <v>332.61</v>
      </c>
      <c r="R693" s="48">
        <v>1.78</v>
      </c>
      <c r="S693" s="48">
        <v>2160</v>
      </c>
      <c r="T693" s="48">
        <v>3840</v>
      </c>
      <c r="U693" s="48">
        <v>8.3000000000000007</v>
      </c>
      <c r="V693" s="48">
        <v>24937</v>
      </c>
      <c r="W693" s="48">
        <v>60</v>
      </c>
      <c r="X693" s="48">
        <v>0.3</v>
      </c>
      <c r="Y693" s="46" t="s">
        <v>83</v>
      </c>
      <c r="Z693" s="46" t="s">
        <v>83</v>
      </c>
      <c r="AA693" s="46"/>
      <c r="AB693" s="46"/>
      <c r="AC693" s="46" t="s">
        <v>81</v>
      </c>
      <c r="AD693" s="46" t="s">
        <v>80</v>
      </c>
      <c r="AE693" s="46" t="s">
        <v>386</v>
      </c>
      <c r="AF693" s="46" t="s">
        <v>387</v>
      </c>
      <c r="AG693" s="46" t="s">
        <v>83</v>
      </c>
      <c r="AH693" s="46"/>
      <c r="AI693" s="46" t="s">
        <v>83</v>
      </c>
      <c r="AJ693" s="46" t="s">
        <v>83</v>
      </c>
      <c r="AK693" s="46" t="s">
        <v>84</v>
      </c>
      <c r="AL693" s="46" t="s">
        <v>387</v>
      </c>
      <c r="AM693" s="46" t="s">
        <v>83</v>
      </c>
      <c r="AN693" s="46" t="s">
        <v>83</v>
      </c>
      <c r="AO693" s="46" t="s">
        <v>83</v>
      </c>
      <c r="AP693" s="46" t="s">
        <v>91</v>
      </c>
      <c r="AQ693" s="46"/>
      <c r="AR693" s="46" t="s">
        <v>81</v>
      </c>
      <c r="AS693" s="46" t="s">
        <v>86</v>
      </c>
      <c r="AT693" s="46"/>
      <c r="AU693" s="48">
        <v>5</v>
      </c>
      <c r="AV693" s="46" t="s">
        <v>81</v>
      </c>
      <c r="AW693" s="46" t="s">
        <v>81</v>
      </c>
      <c r="AX693" s="48">
        <v>300</v>
      </c>
      <c r="AY693" s="48">
        <v>285.60000000000002</v>
      </c>
      <c r="AZ693" s="48">
        <v>224.7</v>
      </c>
      <c r="BA693" s="48">
        <v>200.1</v>
      </c>
      <c r="BB693" s="46"/>
      <c r="BC693" s="46"/>
      <c r="BD693" s="48">
        <v>29.4</v>
      </c>
      <c r="BE693" s="46"/>
      <c r="BF693" s="48">
        <v>0.33</v>
      </c>
      <c r="BG693" s="48">
        <v>0.27</v>
      </c>
      <c r="BH693" s="46"/>
      <c r="BI693" s="48">
        <v>0.2</v>
      </c>
      <c r="BJ693" s="48">
        <v>92.02</v>
      </c>
      <c r="BK693" s="48">
        <v>92.02</v>
      </c>
      <c r="BL693" s="48">
        <v>106.4</v>
      </c>
      <c r="BM693" s="46"/>
      <c r="BN693" s="46"/>
      <c r="BO693" s="48">
        <v>0.26</v>
      </c>
      <c r="BP693" s="48">
        <v>0.39</v>
      </c>
      <c r="BQ693" s="48">
        <v>0.33</v>
      </c>
      <c r="BR693" s="48">
        <v>29.9</v>
      </c>
      <c r="BS693" s="48">
        <v>93.89</v>
      </c>
      <c r="BT693" s="46"/>
      <c r="BU693" s="48">
        <v>0</v>
      </c>
      <c r="BV693" s="39">
        <v>242</v>
      </c>
      <c r="BW693" s="39">
        <f t="shared" si="60"/>
        <v>4</v>
      </c>
      <c r="BX693" s="39">
        <f>IF(COUNTIF($C$2:C693,C693)=1,1,0)</f>
        <v>1</v>
      </c>
      <c r="BY693" s="39">
        <f t="shared" si="61"/>
        <v>0</v>
      </c>
      <c r="BZ693" s="39" t="b">
        <f t="shared" si="62"/>
        <v>0</v>
      </c>
      <c r="CA693" s="39" t="b">
        <f t="array" ref="CA693">ISNUMBER(SEARCH("Touch Screen",$AI693))</f>
        <v>0</v>
      </c>
      <c r="CB693" s="39" t="b">
        <f t="array" ref="CB693">ISNUMBER(SEARCH("Occupancy Sensor",$AI693))</f>
        <v>0</v>
      </c>
      <c r="CC693" s="39" t="b">
        <f t="array" ref="CC693">ISNUMBER(SEARCH("Full Network Connectivity",$AI693))</f>
        <v>0</v>
      </c>
      <c r="CD693" s="49">
        <f t="shared" si="63"/>
        <v>92.019419999999982</v>
      </c>
      <c r="CE693" s="50">
        <f t="shared" si="65"/>
        <v>8.3000000000000007</v>
      </c>
      <c r="CF693" s="39">
        <f t="shared" si="64"/>
        <v>9</v>
      </c>
      <c r="CG693" s="49">
        <f>IF($BW693=1,($Q693*'2. Monitor Criteria'!$C$4)+('2. Monitor Criteria'!$D$4*'1. Data'!$CE693)+'2. Monitor Criteria'!$C$6,IF('1. Data'!$BW693=2,($Q693*'2. Monitor Criteria'!$C$4)+('2. Monitor Criteria'!$D$4*'1. Data'!$CE693)+'2. Monitor Criteria'!$D$6,IF('1. Data'!$BW693=5,($Q693*'2. Monitor Criteria'!$C$4)+('2. Monitor Criteria'!$D$4*'1. Data'!$CE693)+'2. Monitor Criteria'!$F$6,($Q693*'2. Monitor Criteria'!$C$4)+('2. Monitor Criteria'!$D$4*'1. Data'!$CE693)+'2. Monitor Criteria'!$E$6)))</f>
        <v>82.508030000000005</v>
      </c>
      <c r="CH693" s="51">
        <f>CD693-('2. Monitor Criteria'!$D$4*CE693)</f>
        <v>58.902419999999978</v>
      </c>
      <c r="CI693" s="49">
        <f>IF($BY693=0,CH693,IF($BY693=1,CH693-('2. Monitor Criteria'!$B$10*'1. Data'!CG693),CH693-('2. Monitor Criteria'!$C$10*'1. Data'!CG693)))</f>
        <v>58.902419999999978</v>
      </c>
      <c r="CJ693" s="51">
        <f>IF($CA693=TRUE,CI693-(CG693*'2. Monitor Criteria'!$E$10),CI693)</f>
        <v>58.902419999999978</v>
      </c>
      <c r="CK693" s="51">
        <f>IF($BZ693=TRUE,CJ693-('1. Data'!CG693*'2. Monitor Criteria'!$D$10),CJ693)</f>
        <v>58.902419999999978</v>
      </c>
    </row>
    <row r="694" spans="1:89" s="39" customFormat="1" ht="15.75" customHeight="1" x14ac:dyDescent="0.2">
      <c r="A694" s="39">
        <v>264</v>
      </c>
      <c r="B694" s="46" t="s">
        <v>334</v>
      </c>
      <c r="C694" s="46" t="s">
        <v>1275</v>
      </c>
      <c r="D694" s="47">
        <v>42825</v>
      </c>
      <c r="E694" s="46" t="s">
        <v>74</v>
      </c>
      <c r="F694" s="46"/>
      <c r="G694" s="46" t="s">
        <v>1307</v>
      </c>
      <c r="H694" s="46" t="s">
        <v>75</v>
      </c>
      <c r="I694" s="46" t="s">
        <v>76</v>
      </c>
      <c r="J694" s="46"/>
      <c r="K694" s="46" t="s">
        <v>77</v>
      </c>
      <c r="L694" s="46"/>
      <c r="M694" s="48">
        <v>1300</v>
      </c>
      <c r="N694" s="48">
        <v>15.5</v>
      </c>
      <c r="O694" s="48">
        <v>27.5</v>
      </c>
      <c r="P694" s="48">
        <v>31.5</v>
      </c>
      <c r="Q694" s="48">
        <v>242.04</v>
      </c>
      <c r="R694" s="48">
        <v>1.78</v>
      </c>
      <c r="S694" s="48">
        <v>4320</v>
      </c>
      <c r="T694" s="48">
        <v>7680</v>
      </c>
      <c r="U694" s="48">
        <v>33.200000000000003</v>
      </c>
      <c r="V694" s="48">
        <v>137075</v>
      </c>
      <c r="W694" s="48">
        <v>60</v>
      </c>
      <c r="X694" s="48">
        <v>0.5</v>
      </c>
      <c r="Y694" s="46" t="s">
        <v>83</v>
      </c>
      <c r="Z694" s="46" t="s">
        <v>83</v>
      </c>
      <c r="AA694" s="46"/>
      <c r="AB694" s="46"/>
      <c r="AC694" s="46" t="s">
        <v>81</v>
      </c>
      <c r="AD694" s="46" t="s">
        <v>80</v>
      </c>
      <c r="AE694" s="46" t="s">
        <v>966</v>
      </c>
      <c r="AF694" s="46" t="s">
        <v>220</v>
      </c>
      <c r="AG694" s="46" t="s">
        <v>83</v>
      </c>
      <c r="AH694" s="46"/>
      <c r="AI694" s="46" t="s">
        <v>83</v>
      </c>
      <c r="AJ694" s="46" t="s">
        <v>83</v>
      </c>
      <c r="AK694" s="46" t="s">
        <v>84</v>
      </c>
      <c r="AL694" s="46" t="s">
        <v>220</v>
      </c>
      <c r="AM694" s="46" t="s">
        <v>83</v>
      </c>
      <c r="AN694" s="46" t="s">
        <v>83</v>
      </c>
      <c r="AO694" s="46" t="s">
        <v>83</v>
      </c>
      <c r="AP694" s="46" t="s">
        <v>91</v>
      </c>
      <c r="AQ694" s="46"/>
      <c r="AR694" s="46" t="s">
        <v>81</v>
      </c>
      <c r="AS694" s="46" t="s">
        <v>86</v>
      </c>
      <c r="AT694" s="46"/>
      <c r="AU694" s="48">
        <v>5</v>
      </c>
      <c r="AV694" s="46" t="s">
        <v>81</v>
      </c>
      <c r="AW694" s="46" t="s">
        <v>81</v>
      </c>
      <c r="AX694" s="48">
        <v>400</v>
      </c>
      <c r="AY694" s="48">
        <v>385.6</v>
      </c>
      <c r="AZ694" s="48">
        <v>163.80000000000001</v>
      </c>
      <c r="BA694" s="48">
        <v>200.1</v>
      </c>
      <c r="BB694" s="46"/>
      <c r="BC694" s="46"/>
      <c r="BD694" s="48">
        <v>65.5</v>
      </c>
      <c r="BE694" s="46"/>
      <c r="BF694" s="48">
        <v>0.22</v>
      </c>
      <c r="BG694" s="48">
        <v>0.16</v>
      </c>
      <c r="BH694" s="46"/>
      <c r="BI694" s="48">
        <v>0.14000000000000001</v>
      </c>
      <c r="BJ694" s="48">
        <v>202.08</v>
      </c>
      <c r="BK694" s="48">
        <v>202.08</v>
      </c>
      <c r="BL694" s="48">
        <v>244.8</v>
      </c>
      <c r="BM694" s="46"/>
      <c r="BN694" s="46"/>
      <c r="BO694" s="48">
        <v>0.2</v>
      </c>
      <c r="BP694" s="48">
        <v>0.27</v>
      </c>
      <c r="BQ694" s="48">
        <v>0.23</v>
      </c>
      <c r="BR694" s="48">
        <v>65.5</v>
      </c>
      <c r="BS694" s="48">
        <v>202.36</v>
      </c>
      <c r="BT694" s="46"/>
      <c r="BU694" s="48">
        <v>0</v>
      </c>
      <c r="BV694" s="39">
        <v>264</v>
      </c>
      <c r="BW694" s="39">
        <f t="shared" si="60"/>
        <v>3</v>
      </c>
      <c r="BX694" s="39">
        <f>IF(COUNTIF($C$2:C694,C694)=1,1,0)</f>
        <v>1</v>
      </c>
      <c r="BY694" s="39">
        <f t="shared" si="61"/>
        <v>0</v>
      </c>
      <c r="BZ694" s="39" t="b">
        <f t="shared" si="62"/>
        <v>0</v>
      </c>
      <c r="CA694" s="39" t="b">
        <f t="array" ref="CA694">ISNUMBER(SEARCH("Touch Screen",$AI694))</f>
        <v>0</v>
      </c>
      <c r="CB694" s="39" t="b">
        <f t="array" ref="CB694">ISNUMBER(SEARCH("Occupancy Sensor",$AI694))</f>
        <v>0</v>
      </c>
      <c r="CC694" s="39" t="b">
        <f t="array" ref="CC694">ISNUMBER(SEARCH("Full Network Connectivity",$AI694))</f>
        <v>0</v>
      </c>
      <c r="CD694" s="49">
        <f t="shared" si="63"/>
        <v>202.07567999999998</v>
      </c>
      <c r="CE694" s="50">
        <f t="shared" si="65"/>
        <v>33.200000000000003</v>
      </c>
      <c r="CF694" s="39">
        <f t="shared" si="64"/>
        <v>10</v>
      </c>
      <c r="CG694" s="49">
        <f>IF($BW694=1,($Q694*'2. Monitor Criteria'!$C$4)+('2. Monitor Criteria'!$D$4*'1. Data'!$CE694)+'2. Monitor Criteria'!$C$6,IF('1. Data'!$BW694=2,($Q694*'2. Monitor Criteria'!$C$4)+('2. Monitor Criteria'!$D$4*'1. Data'!$CE694)+'2. Monitor Criteria'!$D$6,IF('1. Data'!$BW694=5,($Q694*'2. Monitor Criteria'!$C$4)+('2. Monitor Criteria'!$D$4*'1. Data'!$CE694)+'2. Monitor Criteria'!$F$6,($Q694*'2. Monitor Criteria'!$C$4)+('2. Monitor Criteria'!$D$4*'1. Data'!$CE694)+'2. Monitor Criteria'!$E$6)))</f>
        <v>170.71892</v>
      </c>
      <c r="CH694" s="51">
        <f>CD694-('2. Monitor Criteria'!$D$4*CE694)</f>
        <v>69.607679999999959</v>
      </c>
      <c r="CI694" s="49">
        <f>IF($BY694=0,CH694,IF($BY694=1,CH694-('2. Monitor Criteria'!$B$10*'1. Data'!CG694),CH694-('2. Monitor Criteria'!$C$10*'1. Data'!CG694)))</f>
        <v>69.607679999999959</v>
      </c>
      <c r="CJ694" s="51">
        <f>IF($CA694=TRUE,CI694-(CG694*'2. Monitor Criteria'!$E$10),CI694)</f>
        <v>69.607679999999959</v>
      </c>
      <c r="CK694" s="51">
        <f>IF($BZ694=TRUE,CJ694-('1. Data'!CG694*'2. Monitor Criteria'!$D$10),CJ694)</f>
        <v>69.607679999999959</v>
      </c>
    </row>
    <row r="695" spans="1:89" s="39" customFormat="1" ht="15.75" customHeight="1" x14ac:dyDescent="0.2">
      <c r="A695" s="39">
        <v>278</v>
      </c>
      <c r="B695" s="46" t="s">
        <v>430</v>
      </c>
      <c r="C695" s="46" t="s">
        <v>454</v>
      </c>
      <c r="D695" s="47">
        <v>42552</v>
      </c>
      <c r="E695" s="46" t="s">
        <v>74</v>
      </c>
      <c r="F695" s="46"/>
      <c r="G695" s="46" t="s">
        <v>1307</v>
      </c>
      <c r="H695" s="46" t="s">
        <v>75</v>
      </c>
      <c r="I695" s="46" t="s">
        <v>76</v>
      </c>
      <c r="J695" s="46"/>
      <c r="K695" s="46" t="s">
        <v>77</v>
      </c>
      <c r="L695" s="46"/>
      <c r="M695" s="48">
        <v>1000</v>
      </c>
      <c r="N695" s="48">
        <v>27.6</v>
      </c>
      <c r="O695" s="48">
        <v>15.4</v>
      </c>
      <c r="P695" s="48">
        <v>31.5</v>
      </c>
      <c r="Q695" s="48">
        <v>425.04</v>
      </c>
      <c r="R695" s="48">
        <v>1.78</v>
      </c>
      <c r="S695" s="48">
        <v>2160</v>
      </c>
      <c r="T695" s="48">
        <v>3840</v>
      </c>
      <c r="U695" s="48">
        <v>8.3000000000000007</v>
      </c>
      <c r="V695" s="48">
        <v>19504</v>
      </c>
      <c r="W695" s="48">
        <v>60</v>
      </c>
      <c r="X695" s="48">
        <v>0.3</v>
      </c>
      <c r="Y695" s="46" t="s">
        <v>83</v>
      </c>
      <c r="Z695" s="46" t="s">
        <v>83</v>
      </c>
      <c r="AA695" s="46"/>
      <c r="AB695" s="46"/>
      <c r="AC695" s="46" t="s">
        <v>81</v>
      </c>
      <c r="AD695" s="46" t="s">
        <v>80</v>
      </c>
      <c r="AE695" s="46" t="s">
        <v>444</v>
      </c>
      <c r="AF695" s="46" t="s">
        <v>448</v>
      </c>
      <c r="AG695" s="46" t="s">
        <v>434</v>
      </c>
      <c r="AH695" s="46"/>
      <c r="AI695" s="46" t="s">
        <v>435</v>
      </c>
      <c r="AJ695" s="46" t="s">
        <v>83</v>
      </c>
      <c r="AK695" s="46" t="s">
        <v>94</v>
      </c>
      <c r="AL695" s="46" t="s">
        <v>448</v>
      </c>
      <c r="AM695" s="46" t="s">
        <v>83</v>
      </c>
      <c r="AN695" s="46" t="s">
        <v>83</v>
      </c>
      <c r="AO695" s="46" t="s">
        <v>83</v>
      </c>
      <c r="AP695" s="46" t="s">
        <v>91</v>
      </c>
      <c r="AQ695" s="46"/>
      <c r="AR695" s="46" t="s">
        <v>81</v>
      </c>
      <c r="AS695" s="46" t="s">
        <v>86</v>
      </c>
      <c r="AT695" s="46"/>
      <c r="AU695" s="46"/>
      <c r="AV695" s="46" t="s">
        <v>80</v>
      </c>
      <c r="AW695" s="46" t="s">
        <v>81</v>
      </c>
      <c r="AX695" s="48">
        <v>300</v>
      </c>
      <c r="AY695" s="48">
        <v>406</v>
      </c>
      <c r="AZ695" s="48">
        <v>201.6</v>
      </c>
      <c r="BA695" s="48">
        <v>200</v>
      </c>
      <c r="BB695" s="48">
        <v>20.51</v>
      </c>
      <c r="BC695" s="48">
        <v>47.87</v>
      </c>
      <c r="BD695" s="48">
        <v>34.11</v>
      </c>
      <c r="BE695" s="46"/>
      <c r="BF695" s="48">
        <v>0.57999999999999996</v>
      </c>
      <c r="BG695" s="48">
        <v>0.3</v>
      </c>
      <c r="BH695" s="46"/>
      <c r="BI695" s="48">
        <v>0.28000000000000003</v>
      </c>
      <c r="BJ695" s="48">
        <v>107.89</v>
      </c>
      <c r="BK695" s="46"/>
      <c r="BL695" s="48">
        <v>131.1</v>
      </c>
      <c r="BM695" s="48">
        <v>20.72</v>
      </c>
      <c r="BN695" s="48">
        <v>47.21</v>
      </c>
      <c r="BO695" s="48">
        <v>0.28000000000000003</v>
      </c>
      <c r="BP695" s="48">
        <v>0.57999999999999996</v>
      </c>
      <c r="BQ695" s="48">
        <v>0.3</v>
      </c>
      <c r="BR695" s="48">
        <v>34.049999999999997</v>
      </c>
      <c r="BS695" s="48">
        <v>107.68</v>
      </c>
      <c r="BT695" s="46"/>
      <c r="BU695" s="48">
        <v>0</v>
      </c>
      <c r="BV695" s="39">
        <v>278</v>
      </c>
      <c r="BW695" s="39">
        <f t="shared" si="60"/>
        <v>5</v>
      </c>
      <c r="BX695" s="39">
        <f>IF(COUNTIF($C$2:C695,C695)=1,1,0)</f>
        <v>1</v>
      </c>
      <c r="BY695" s="39">
        <f t="shared" si="61"/>
        <v>0</v>
      </c>
      <c r="BZ695" s="39" t="b">
        <f t="shared" si="62"/>
        <v>1</v>
      </c>
      <c r="CA695" s="39" t="b">
        <f t="array" ref="CA695">ISNUMBER(SEARCH("Touch Screen",$AI695))</f>
        <v>0</v>
      </c>
      <c r="CB695" s="39" t="b">
        <f t="array" ref="CB695">ISNUMBER(SEARCH("Occupancy Sensor",$AI695))</f>
        <v>0</v>
      </c>
      <c r="CC695" s="39" t="b">
        <f t="array" ref="CC695">ISNUMBER(SEARCH("Full Network Connectivity",$AI695))</f>
        <v>0</v>
      </c>
      <c r="CD695" s="49">
        <f t="shared" si="63"/>
        <v>107.88378</v>
      </c>
      <c r="CE695" s="50">
        <f t="shared" si="65"/>
        <v>8.3000000000000007</v>
      </c>
      <c r="CF695" s="39">
        <f t="shared" si="64"/>
        <v>10</v>
      </c>
      <c r="CG695" s="49">
        <f>IF($BW695=1,($Q695*'2. Monitor Criteria'!$C$4)+('2. Monitor Criteria'!$D$4*'1. Data'!$CE695)+'2. Monitor Criteria'!$C$6,IF('1. Data'!$BW695=2,($Q695*'2. Monitor Criteria'!$C$4)+('2. Monitor Criteria'!$D$4*'1. Data'!$CE695)+'2. Monitor Criteria'!$D$6,IF('1. Data'!$BW695=5,($Q695*'2. Monitor Criteria'!$C$4)+('2. Monitor Criteria'!$D$4*'1. Data'!$CE695)+'2. Monitor Criteria'!$F$6,($Q695*'2. Monitor Criteria'!$C$4)+('2. Monitor Criteria'!$D$4*'1. Data'!$CE695)+'2. Monitor Criteria'!$E$6)))</f>
        <v>100.92692000000001</v>
      </c>
      <c r="CH695" s="51">
        <f>CD695-('2. Monitor Criteria'!$D$4*CE695)</f>
        <v>74.766779999999997</v>
      </c>
      <c r="CI695" s="49">
        <f>IF($BY695=0,CH695,IF($BY695=1,CH695-('2. Monitor Criteria'!$B$10*'1. Data'!CG695),CH695-('2. Monitor Criteria'!$C$10*'1. Data'!CG695)))</f>
        <v>74.766779999999997</v>
      </c>
      <c r="CJ695" s="51">
        <f>IF($CA695=TRUE,CI695-(CG695*'2. Monitor Criteria'!$E$10),CI695)</f>
        <v>74.766779999999997</v>
      </c>
      <c r="CK695" s="51">
        <f>IF($BZ695=TRUE,CJ695-('1. Data'!CG695*'2. Monitor Criteria'!$D$10),CJ695)</f>
        <v>69.720433999999997</v>
      </c>
    </row>
    <row r="696" spans="1:89" s="39" customFormat="1" ht="15.75" customHeight="1" x14ac:dyDescent="0.2">
      <c r="A696" s="39">
        <v>300</v>
      </c>
      <c r="B696" s="46" t="s">
        <v>463</v>
      </c>
      <c r="C696" s="46" t="s">
        <v>480</v>
      </c>
      <c r="D696" s="47">
        <v>42186</v>
      </c>
      <c r="E696" s="46" t="s">
        <v>74</v>
      </c>
      <c r="F696" s="46" t="s">
        <v>481</v>
      </c>
      <c r="G696" s="46" t="s">
        <v>1307</v>
      </c>
      <c r="H696" s="46" t="s">
        <v>75</v>
      </c>
      <c r="I696" s="46" t="s">
        <v>76</v>
      </c>
      <c r="J696" s="46"/>
      <c r="K696" s="46" t="s">
        <v>77</v>
      </c>
      <c r="L696" s="46"/>
      <c r="M696" s="48">
        <v>1000</v>
      </c>
      <c r="N696" s="48">
        <v>13.2</v>
      </c>
      <c r="O696" s="48">
        <v>23.4</v>
      </c>
      <c r="P696" s="48">
        <v>26.9</v>
      </c>
      <c r="Q696" s="48">
        <v>309.2</v>
      </c>
      <c r="R696" s="48">
        <v>1.78</v>
      </c>
      <c r="S696" s="48">
        <v>2160</v>
      </c>
      <c r="T696" s="48">
        <v>3840</v>
      </c>
      <c r="U696" s="48">
        <v>8.3000000000000007</v>
      </c>
      <c r="V696" s="48">
        <v>26825</v>
      </c>
      <c r="W696" s="48">
        <v>60</v>
      </c>
      <c r="X696" s="48">
        <v>0.3</v>
      </c>
      <c r="Y696" s="46" t="s">
        <v>83</v>
      </c>
      <c r="Z696" s="46" t="s">
        <v>83</v>
      </c>
      <c r="AA696" s="46"/>
      <c r="AB696" s="46"/>
      <c r="AC696" s="46" t="s">
        <v>81</v>
      </c>
      <c r="AD696" s="46" t="s">
        <v>80</v>
      </c>
      <c r="AE696" s="46" t="s">
        <v>386</v>
      </c>
      <c r="AF696" s="46" t="s">
        <v>482</v>
      </c>
      <c r="AG696" s="46" t="s">
        <v>83</v>
      </c>
      <c r="AH696" s="46"/>
      <c r="AI696" s="46" t="s">
        <v>83</v>
      </c>
      <c r="AJ696" s="46" t="s">
        <v>83</v>
      </c>
      <c r="AK696" s="46" t="s">
        <v>84</v>
      </c>
      <c r="AL696" s="46" t="s">
        <v>482</v>
      </c>
      <c r="AM696" s="46" t="s">
        <v>83</v>
      </c>
      <c r="AN696" s="46" t="s">
        <v>83</v>
      </c>
      <c r="AO696" s="46" t="s">
        <v>83</v>
      </c>
      <c r="AP696" s="46" t="s">
        <v>91</v>
      </c>
      <c r="AQ696" s="46"/>
      <c r="AR696" s="46" t="s">
        <v>81</v>
      </c>
      <c r="AS696" s="46" t="s">
        <v>86</v>
      </c>
      <c r="AT696" s="46"/>
      <c r="AU696" s="48">
        <v>1</v>
      </c>
      <c r="AV696" s="46" t="s">
        <v>81</v>
      </c>
      <c r="AW696" s="46" t="s">
        <v>81</v>
      </c>
      <c r="AX696" s="48">
        <v>450</v>
      </c>
      <c r="AY696" s="48">
        <v>449.7</v>
      </c>
      <c r="AZ696" s="48">
        <v>270.39999999999998</v>
      </c>
      <c r="BA696" s="48">
        <v>200.5</v>
      </c>
      <c r="BB696" s="46"/>
      <c r="BC696" s="46"/>
      <c r="BD696" s="48">
        <v>22</v>
      </c>
      <c r="BE696" s="46"/>
      <c r="BF696" s="48">
        <v>0.25</v>
      </c>
      <c r="BG696" s="46"/>
      <c r="BH696" s="46"/>
      <c r="BI696" s="48">
        <v>0.13</v>
      </c>
      <c r="BJ696" s="48">
        <v>68.88</v>
      </c>
      <c r="BK696" s="48">
        <v>68.88</v>
      </c>
      <c r="BL696" s="48">
        <v>101.7</v>
      </c>
      <c r="BM696" s="46"/>
      <c r="BN696" s="46"/>
      <c r="BO696" s="48">
        <v>0.19</v>
      </c>
      <c r="BP696" s="48">
        <v>0.33</v>
      </c>
      <c r="BQ696" s="46"/>
      <c r="BR696" s="48">
        <v>22.79</v>
      </c>
      <c r="BS696" s="48">
        <v>71.75</v>
      </c>
      <c r="BT696" s="46"/>
      <c r="BU696" s="48">
        <v>0</v>
      </c>
      <c r="BV696" s="39">
        <v>300</v>
      </c>
      <c r="BW696" s="39">
        <f t="shared" si="60"/>
        <v>4</v>
      </c>
      <c r="BX696" s="39">
        <f>IF(COUNTIF($C$2:C696,C696)=1,1,0)</f>
        <v>1</v>
      </c>
      <c r="BY696" s="39">
        <f t="shared" si="61"/>
        <v>0</v>
      </c>
      <c r="BZ696" s="39" t="b">
        <f t="shared" si="62"/>
        <v>0</v>
      </c>
      <c r="CA696" s="39" t="b">
        <f t="array" ref="CA696">ISNUMBER(SEARCH("Touch Screen",$AI696))</f>
        <v>0</v>
      </c>
      <c r="CB696" s="39" t="b">
        <f t="array" ref="CB696">ISNUMBER(SEARCH("Occupancy Sensor",$AI696))</f>
        <v>0</v>
      </c>
      <c r="CC696" s="39" t="b">
        <f t="array" ref="CC696">ISNUMBER(SEARCH("Full Network Connectivity",$AI696))</f>
        <v>0</v>
      </c>
      <c r="CD696" s="49">
        <f t="shared" si="63"/>
        <v>68.875499999999988</v>
      </c>
      <c r="CE696" s="50">
        <f t="shared" si="65"/>
        <v>8.3000000000000007</v>
      </c>
      <c r="CF696" s="39">
        <f t="shared" si="64"/>
        <v>9</v>
      </c>
      <c r="CG696" s="49">
        <f>IF($BW696=1,($Q696*'2. Monitor Criteria'!$C$4)+('2. Monitor Criteria'!$D$4*'1. Data'!$CE696)+'2. Monitor Criteria'!$C$6,IF('1. Data'!$BW696=2,($Q696*'2. Monitor Criteria'!$C$4)+('2. Monitor Criteria'!$D$4*'1. Data'!$CE696)+'2. Monitor Criteria'!$D$6,IF('1. Data'!$BW696=5,($Q696*'2. Monitor Criteria'!$C$4)+('2. Monitor Criteria'!$D$4*'1. Data'!$CE696)+'2. Monitor Criteria'!$F$6,($Q696*'2. Monitor Criteria'!$C$4)+('2. Monitor Criteria'!$D$4*'1. Data'!$CE696)+'2. Monitor Criteria'!$E$6)))</f>
        <v>79.628600000000006</v>
      </c>
      <c r="CH696" s="51">
        <f>CD696-('2. Monitor Criteria'!$D$4*CE696)</f>
        <v>35.758499999999984</v>
      </c>
      <c r="CI696" s="49">
        <f>IF($BY696=0,CH696,IF($BY696=1,CH696-('2. Monitor Criteria'!$B$10*'1. Data'!CG696),CH696-('2. Monitor Criteria'!$C$10*'1. Data'!CG696)))</f>
        <v>35.758499999999984</v>
      </c>
      <c r="CJ696" s="51">
        <f>IF($CA696=TRUE,CI696-(CG696*'2. Monitor Criteria'!$E$10),CI696)</f>
        <v>35.758499999999984</v>
      </c>
      <c r="CK696" s="51">
        <f>IF($BZ696=TRUE,CJ696-('1. Data'!CG696*'2. Monitor Criteria'!$D$10),CJ696)</f>
        <v>35.758499999999984</v>
      </c>
    </row>
    <row r="697" spans="1:89" s="39" customFormat="1" ht="15.75" customHeight="1" x14ac:dyDescent="0.2">
      <c r="A697" s="39">
        <v>433</v>
      </c>
      <c r="B697" s="46" t="s">
        <v>588</v>
      </c>
      <c r="C697" s="46" t="s">
        <v>1273</v>
      </c>
      <c r="D697" s="47">
        <v>42905</v>
      </c>
      <c r="E697" s="46" t="s">
        <v>590</v>
      </c>
      <c r="F697" s="46"/>
      <c r="G697" s="46" t="s">
        <v>1309</v>
      </c>
      <c r="H697" s="46" t="s">
        <v>75</v>
      </c>
      <c r="I697" s="46" t="s">
        <v>88</v>
      </c>
      <c r="J697" s="46"/>
      <c r="K697" s="46" t="s">
        <v>77</v>
      </c>
      <c r="L697" s="46"/>
      <c r="M697" s="48">
        <v>1000</v>
      </c>
      <c r="N697" s="48">
        <v>13.4</v>
      </c>
      <c r="O697" s="48">
        <v>24.4</v>
      </c>
      <c r="P697" s="48">
        <v>28</v>
      </c>
      <c r="Q697" s="48">
        <v>335</v>
      </c>
      <c r="R697" s="48">
        <v>1.78</v>
      </c>
      <c r="S697" s="48">
        <v>2160</v>
      </c>
      <c r="T697" s="48">
        <v>3840</v>
      </c>
      <c r="U697" s="48">
        <v>8.3000000000000007</v>
      </c>
      <c r="V697" s="48">
        <v>318</v>
      </c>
      <c r="W697" s="48">
        <v>60</v>
      </c>
      <c r="X697" s="48">
        <v>0.7</v>
      </c>
      <c r="Y697" s="46" t="s">
        <v>114</v>
      </c>
      <c r="Z697" s="46" t="s">
        <v>83</v>
      </c>
      <c r="AA697" s="46"/>
      <c r="AB697" s="46"/>
      <c r="AC697" s="46" t="s">
        <v>81</v>
      </c>
      <c r="AD697" s="46" t="s">
        <v>81</v>
      </c>
      <c r="AE697" s="46" t="s">
        <v>136</v>
      </c>
      <c r="AF697" s="46" t="s">
        <v>137</v>
      </c>
      <c r="AG697" s="46" t="s">
        <v>83</v>
      </c>
      <c r="AH697" s="46"/>
      <c r="AI697" s="46" t="s">
        <v>83</v>
      </c>
      <c r="AJ697" s="46" t="s">
        <v>83</v>
      </c>
      <c r="AK697" s="46" t="s">
        <v>84</v>
      </c>
      <c r="AL697" s="46" t="s">
        <v>137</v>
      </c>
      <c r="AM697" s="46" t="s">
        <v>83</v>
      </c>
      <c r="AN697" s="46" t="s">
        <v>83</v>
      </c>
      <c r="AO697" s="46" t="s">
        <v>83</v>
      </c>
      <c r="AP697" s="46" t="s">
        <v>91</v>
      </c>
      <c r="AQ697" s="46"/>
      <c r="AR697" s="46" t="s">
        <v>81</v>
      </c>
      <c r="AS697" s="46" t="s">
        <v>86</v>
      </c>
      <c r="AT697" s="46"/>
      <c r="AU697" s="48">
        <v>0</v>
      </c>
      <c r="AV697" s="46" t="s">
        <v>81</v>
      </c>
      <c r="AW697" s="46" t="s">
        <v>81</v>
      </c>
      <c r="AX697" s="48">
        <v>265.10000000000002</v>
      </c>
      <c r="AY697" s="48">
        <v>265.10000000000002</v>
      </c>
      <c r="AZ697" s="48">
        <v>249.2</v>
      </c>
      <c r="BA697" s="48">
        <v>203.2</v>
      </c>
      <c r="BB697" s="46"/>
      <c r="BC697" s="46"/>
      <c r="BD697" s="48">
        <v>29.41</v>
      </c>
      <c r="BE697" s="46"/>
      <c r="BF697" s="48">
        <v>0.33</v>
      </c>
      <c r="BG697" s="48">
        <v>0.16</v>
      </c>
      <c r="BH697" s="48">
        <v>0.5</v>
      </c>
      <c r="BI697" s="48">
        <v>0.28000000000000003</v>
      </c>
      <c r="BJ697" s="48">
        <v>92.07</v>
      </c>
      <c r="BK697" s="48">
        <v>92.07</v>
      </c>
      <c r="BL697" s="48">
        <v>106.8</v>
      </c>
      <c r="BM697" s="46"/>
      <c r="BN697" s="46"/>
      <c r="BO697" s="48">
        <v>0.4</v>
      </c>
      <c r="BP697" s="48">
        <v>0.45</v>
      </c>
      <c r="BQ697" s="48">
        <v>0.25</v>
      </c>
      <c r="BR697" s="48">
        <v>29.04</v>
      </c>
      <c r="BS697" s="48">
        <v>91.6</v>
      </c>
      <c r="BT697" s="46"/>
      <c r="BU697" s="48">
        <v>1</v>
      </c>
      <c r="BV697" s="39">
        <v>433</v>
      </c>
      <c r="BW697" s="39">
        <f t="shared" si="60"/>
        <v>4</v>
      </c>
      <c r="BX697" s="39">
        <f>IF(COUNTIF($C$2:C697,C697)=1,1,0)</f>
        <v>1</v>
      </c>
      <c r="BY697" s="39">
        <f t="shared" si="61"/>
        <v>0</v>
      </c>
      <c r="BZ697" s="39" t="b">
        <f t="shared" si="62"/>
        <v>0</v>
      </c>
      <c r="CA697" s="39" t="b">
        <f t="array" ref="CA697">ISNUMBER(SEARCH("Touch Screen",$AI697))</f>
        <v>0</v>
      </c>
      <c r="CB697" s="39" t="b">
        <f t="array" ref="CB697">ISNUMBER(SEARCH("Occupancy Sensor",$AI697))</f>
        <v>0</v>
      </c>
      <c r="CC697" s="39" t="b">
        <f t="array" ref="CC697">ISNUMBER(SEARCH("Full Network Connectivity",$AI697))</f>
        <v>0</v>
      </c>
      <c r="CD697" s="49">
        <f t="shared" si="63"/>
        <v>92.050079999999994</v>
      </c>
      <c r="CE697" s="50">
        <f t="shared" si="65"/>
        <v>8.3000000000000007</v>
      </c>
      <c r="CF697" s="39">
        <f t="shared" si="64"/>
        <v>9</v>
      </c>
      <c r="CG697" s="49">
        <f>IF($BW697=1,($Q697*'2. Monitor Criteria'!$C$4)+('2. Monitor Criteria'!$D$4*'1. Data'!$CE697)+'2. Monitor Criteria'!$C$6,IF('1. Data'!$BW697=2,($Q697*'2. Monitor Criteria'!$C$4)+('2. Monitor Criteria'!$D$4*'1. Data'!$CE697)+'2. Monitor Criteria'!$D$6,IF('1. Data'!$BW697=5,($Q697*'2. Monitor Criteria'!$C$4)+('2. Monitor Criteria'!$D$4*'1. Data'!$CE697)+'2. Monitor Criteria'!$F$6,($Q697*'2. Monitor Criteria'!$C$4)+('2. Monitor Criteria'!$D$4*'1. Data'!$CE697)+'2. Monitor Criteria'!$E$6)))</f>
        <v>82.802000000000007</v>
      </c>
      <c r="CH697" s="51">
        <f>CD697-('2. Monitor Criteria'!$D$4*CE697)</f>
        <v>58.93307999999999</v>
      </c>
      <c r="CI697" s="49">
        <f>IF($BY697=0,CH697,IF($BY697=1,CH697-('2. Monitor Criteria'!$B$10*'1. Data'!CG697),CH697-('2. Monitor Criteria'!$C$10*'1. Data'!CG697)))</f>
        <v>58.93307999999999</v>
      </c>
      <c r="CJ697" s="51">
        <f>IF($CA697=TRUE,CI697-(CG697*'2. Monitor Criteria'!$E$10),CI697)</f>
        <v>58.93307999999999</v>
      </c>
      <c r="CK697" s="51">
        <f>IF($BZ697=TRUE,CJ697-('1. Data'!CG697*'2. Monitor Criteria'!$D$10),CJ697)</f>
        <v>58.93307999999999</v>
      </c>
    </row>
    <row r="698" spans="1:89" s="39" customFormat="1" ht="15.75" customHeight="1" x14ac:dyDescent="0.2">
      <c r="A698" s="39">
        <v>441</v>
      </c>
      <c r="B698" s="46" t="s">
        <v>593</v>
      </c>
      <c r="C698" s="46" t="s">
        <v>1257</v>
      </c>
      <c r="D698" s="47">
        <v>42864</v>
      </c>
      <c r="E698" s="46" t="s">
        <v>74</v>
      </c>
      <c r="F698" s="46" t="s">
        <v>1371</v>
      </c>
      <c r="G698" s="46" t="s">
        <v>1307</v>
      </c>
      <c r="H698" s="46" t="s">
        <v>75</v>
      </c>
      <c r="I698" s="46" t="s">
        <v>88</v>
      </c>
      <c r="J698" s="46"/>
      <c r="K698" s="46" t="s">
        <v>77</v>
      </c>
      <c r="L698" s="46"/>
      <c r="M698" s="48">
        <v>1000</v>
      </c>
      <c r="N698" s="48">
        <v>13.2</v>
      </c>
      <c r="O698" s="48">
        <v>23.5</v>
      </c>
      <c r="P698" s="48">
        <v>27</v>
      </c>
      <c r="Q698" s="48">
        <v>311.5</v>
      </c>
      <c r="R698" s="48">
        <v>1.78</v>
      </c>
      <c r="S698" s="48">
        <v>2160</v>
      </c>
      <c r="T698" s="48">
        <v>3840</v>
      </c>
      <c r="U698" s="48">
        <v>8.3000000000000007</v>
      </c>
      <c r="V698" s="48">
        <v>26627</v>
      </c>
      <c r="W698" s="48">
        <v>60</v>
      </c>
      <c r="X698" s="48">
        <v>0.4</v>
      </c>
      <c r="Y698" s="46" t="s">
        <v>83</v>
      </c>
      <c r="Z698" s="46" t="s">
        <v>83</v>
      </c>
      <c r="AA698" s="46"/>
      <c r="AB698" s="46"/>
      <c r="AC698" s="46" t="s">
        <v>81</v>
      </c>
      <c r="AD698" s="46" t="s">
        <v>81</v>
      </c>
      <c r="AE698" s="46" t="s">
        <v>1300</v>
      </c>
      <c r="AF698" s="46"/>
      <c r="AG698" s="46" t="s">
        <v>83</v>
      </c>
      <c r="AH698" s="46"/>
      <c r="AI698" s="46" t="s">
        <v>83</v>
      </c>
      <c r="AJ698" s="46" t="s">
        <v>83</v>
      </c>
      <c r="AK698" s="46" t="s">
        <v>84</v>
      </c>
      <c r="AL698" s="46"/>
      <c r="AM698" s="46" t="s">
        <v>83</v>
      </c>
      <c r="AN698" s="46" t="s">
        <v>83</v>
      </c>
      <c r="AO698" s="46" t="s">
        <v>83</v>
      </c>
      <c r="AP698" s="46" t="s">
        <v>91</v>
      </c>
      <c r="AQ698" s="46"/>
      <c r="AR698" s="46" t="s">
        <v>81</v>
      </c>
      <c r="AS698" s="46" t="s">
        <v>86</v>
      </c>
      <c r="AT698" s="46"/>
      <c r="AU698" s="48">
        <v>5</v>
      </c>
      <c r="AV698" s="46" t="s">
        <v>81</v>
      </c>
      <c r="AW698" s="46" t="s">
        <v>81</v>
      </c>
      <c r="AX698" s="48">
        <v>350</v>
      </c>
      <c r="AY698" s="48">
        <v>333.6</v>
      </c>
      <c r="AZ698" s="48">
        <v>218.9</v>
      </c>
      <c r="BA698" s="48">
        <v>200</v>
      </c>
      <c r="BB698" s="46"/>
      <c r="BC698" s="46"/>
      <c r="BD698" s="48">
        <v>38.33</v>
      </c>
      <c r="BE698" s="46"/>
      <c r="BF698" s="48">
        <v>0.4</v>
      </c>
      <c r="BG698" s="48">
        <v>0</v>
      </c>
      <c r="BH698" s="46"/>
      <c r="BI698" s="48">
        <v>0.14000000000000001</v>
      </c>
      <c r="BJ698" s="48">
        <v>119.8</v>
      </c>
      <c r="BK698" s="48">
        <v>119.8</v>
      </c>
      <c r="BL698" s="48">
        <v>135.5</v>
      </c>
      <c r="BM698" s="46"/>
      <c r="BN698" s="46"/>
      <c r="BO698" s="48">
        <v>0.25</v>
      </c>
      <c r="BP698" s="48">
        <v>0.55000000000000004</v>
      </c>
      <c r="BQ698" s="48">
        <v>0</v>
      </c>
      <c r="BR698" s="48">
        <v>38.43</v>
      </c>
      <c r="BS698" s="48">
        <v>120.96</v>
      </c>
      <c r="BT698" s="46"/>
      <c r="BU698" s="48">
        <v>0</v>
      </c>
      <c r="BV698" s="39">
        <v>441</v>
      </c>
      <c r="BW698" s="39">
        <f t="shared" si="60"/>
        <v>4</v>
      </c>
      <c r="BX698" s="39">
        <f>IF(COUNTIF($C$2:C698,C698)=1,1,0)</f>
        <v>1</v>
      </c>
      <c r="BY698" s="39">
        <f t="shared" si="61"/>
        <v>0</v>
      </c>
      <c r="BZ698" s="39" t="b">
        <f t="shared" si="62"/>
        <v>0</v>
      </c>
      <c r="CA698" s="39" t="b">
        <f t="array" ref="CA698">ISNUMBER(SEARCH("Touch Screen",$AI698))</f>
        <v>0</v>
      </c>
      <c r="CB698" s="39" t="b">
        <f t="array" ref="CB698">ISNUMBER(SEARCH("Occupancy Sensor",$AI698))</f>
        <v>0</v>
      </c>
      <c r="CC698" s="39" t="b">
        <f t="array" ref="CC698">ISNUMBER(SEARCH("Full Network Connectivity",$AI698))</f>
        <v>0</v>
      </c>
      <c r="CD698" s="49">
        <f t="shared" si="63"/>
        <v>119.79737999999998</v>
      </c>
      <c r="CE698" s="50">
        <f t="shared" si="65"/>
        <v>8.3000000000000007</v>
      </c>
      <c r="CF698" s="39">
        <f t="shared" si="64"/>
        <v>9</v>
      </c>
      <c r="CG698" s="49">
        <f>IF($BW698=1,($Q698*'2. Monitor Criteria'!$C$4)+('2. Monitor Criteria'!$D$4*'1. Data'!$CE698)+'2. Monitor Criteria'!$C$6,IF('1. Data'!$BW698=2,($Q698*'2. Monitor Criteria'!$C$4)+('2. Monitor Criteria'!$D$4*'1. Data'!$CE698)+'2. Monitor Criteria'!$D$6,IF('1. Data'!$BW698=5,($Q698*'2. Monitor Criteria'!$C$4)+('2. Monitor Criteria'!$D$4*'1. Data'!$CE698)+'2. Monitor Criteria'!$F$6,($Q698*'2. Monitor Criteria'!$C$4)+('2. Monitor Criteria'!$D$4*'1. Data'!$CE698)+'2. Monitor Criteria'!$E$6)))</f>
        <v>79.911500000000004</v>
      </c>
      <c r="CH698" s="51">
        <f>CD698-('2. Monitor Criteria'!$D$4*CE698)</f>
        <v>86.680379999999971</v>
      </c>
      <c r="CI698" s="49">
        <f>IF($BY698=0,CH698,IF($BY698=1,CH698-('2. Monitor Criteria'!$B$10*'1. Data'!CG698),CH698-('2. Monitor Criteria'!$C$10*'1. Data'!CG698)))</f>
        <v>86.680379999999971</v>
      </c>
      <c r="CJ698" s="51">
        <f>IF($CA698=TRUE,CI698-(CG698*'2. Monitor Criteria'!$E$10),CI698)</f>
        <v>86.680379999999971</v>
      </c>
      <c r="CK698" s="51">
        <f>IF($BZ698=TRUE,CJ698-('1. Data'!CG698*'2. Monitor Criteria'!$D$10),CJ698)</f>
        <v>86.680379999999971</v>
      </c>
    </row>
    <row r="699" spans="1:89" s="39" customFormat="1" ht="15.75" customHeight="1" x14ac:dyDescent="0.2">
      <c r="A699" s="39">
        <v>497</v>
      </c>
      <c r="B699" s="46" t="s">
        <v>593</v>
      </c>
      <c r="C699" s="46" t="s">
        <v>651</v>
      </c>
      <c r="D699" s="47">
        <v>42384</v>
      </c>
      <c r="E699" s="46" t="s">
        <v>74</v>
      </c>
      <c r="F699" s="46" t="s">
        <v>110</v>
      </c>
      <c r="G699" s="46" t="s">
        <v>1307</v>
      </c>
      <c r="H699" s="46" t="s">
        <v>75</v>
      </c>
      <c r="I699" s="46" t="s">
        <v>88</v>
      </c>
      <c r="J699" s="46"/>
      <c r="K699" s="46" t="s">
        <v>77</v>
      </c>
      <c r="L699" s="46"/>
      <c r="M699" s="48">
        <v>1000</v>
      </c>
      <c r="N699" s="48">
        <v>13.2</v>
      </c>
      <c r="O699" s="48">
        <v>23.4</v>
      </c>
      <c r="P699" s="48">
        <v>26.9</v>
      </c>
      <c r="Q699" s="48">
        <v>311.5</v>
      </c>
      <c r="R699" s="48">
        <v>1.78</v>
      </c>
      <c r="S699" s="48">
        <v>2160</v>
      </c>
      <c r="T699" s="48">
        <v>3840</v>
      </c>
      <c r="U699" s="48">
        <v>8.3000000000000007</v>
      </c>
      <c r="V699" s="48">
        <v>26627</v>
      </c>
      <c r="W699" s="48">
        <v>60</v>
      </c>
      <c r="X699" s="48">
        <v>0.3</v>
      </c>
      <c r="Y699" s="46" t="s">
        <v>83</v>
      </c>
      <c r="Z699" s="46" t="s">
        <v>83</v>
      </c>
      <c r="AA699" s="46"/>
      <c r="AB699" s="46"/>
      <c r="AC699" s="46" t="s">
        <v>81</v>
      </c>
      <c r="AD699" s="46" t="s">
        <v>81</v>
      </c>
      <c r="AE699" s="46" t="s">
        <v>652</v>
      </c>
      <c r="AF699" s="46" t="s">
        <v>137</v>
      </c>
      <c r="AG699" s="46" t="s">
        <v>83</v>
      </c>
      <c r="AH699" s="46"/>
      <c r="AI699" s="46" t="s">
        <v>83</v>
      </c>
      <c r="AJ699" s="46" t="s">
        <v>83</v>
      </c>
      <c r="AK699" s="46" t="s">
        <v>84</v>
      </c>
      <c r="AL699" s="46" t="s">
        <v>137</v>
      </c>
      <c r="AM699" s="46" t="s">
        <v>83</v>
      </c>
      <c r="AN699" s="46" t="s">
        <v>83</v>
      </c>
      <c r="AO699" s="46" t="s">
        <v>83</v>
      </c>
      <c r="AP699" s="46" t="s">
        <v>85</v>
      </c>
      <c r="AQ699" s="46" t="s">
        <v>608</v>
      </c>
      <c r="AR699" s="46" t="s">
        <v>81</v>
      </c>
      <c r="AS699" s="46" t="s">
        <v>86</v>
      </c>
      <c r="AT699" s="46"/>
      <c r="AU699" s="48">
        <v>5</v>
      </c>
      <c r="AV699" s="46" t="s">
        <v>81</v>
      </c>
      <c r="AW699" s="46" t="s">
        <v>81</v>
      </c>
      <c r="AX699" s="48">
        <v>300</v>
      </c>
      <c r="AY699" s="48">
        <v>370.4</v>
      </c>
      <c r="AZ699" s="48">
        <v>229.1</v>
      </c>
      <c r="BA699" s="48">
        <v>200</v>
      </c>
      <c r="BB699" s="46"/>
      <c r="BC699" s="46"/>
      <c r="BD699" s="48">
        <v>28</v>
      </c>
      <c r="BE699" s="46"/>
      <c r="BF699" s="48">
        <v>0.4</v>
      </c>
      <c r="BG699" s="46"/>
      <c r="BH699" s="46"/>
      <c r="BI699" s="48">
        <v>0.26</v>
      </c>
      <c r="BJ699" s="48">
        <v>88.13</v>
      </c>
      <c r="BK699" s="48">
        <v>88.13</v>
      </c>
      <c r="BL699" s="48">
        <v>102.1</v>
      </c>
      <c r="BM699" s="46"/>
      <c r="BN699" s="46"/>
      <c r="BO699" s="48">
        <v>0.33</v>
      </c>
      <c r="BP699" s="48">
        <v>0.4</v>
      </c>
      <c r="BQ699" s="46"/>
      <c r="BR699" s="48">
        <v>28</v>
      </c>
      <c r="BS699" s="48">
        <v>88.13</v>
      </c>
      <c r="BT699" s="46"/>
      <c r="BU699" s="48">
        <v>0</v>
      </c>
      <c r="BV699" s="39">
        <v>497</v>
      </c>
      <c r="BW699" s="39">
        <f t="shared" si="60"/>
        <v>4</v>
      </c>
      <c r="BX699" s="39">
        <f>IF(COUNTIF($C$2:C699,C699)=1,1,0)</f>
        <v>1</v>
      </c>
      <c r="BY699" s="39">
        <f t="shared" si="61"/>
        <v>0</v>
      </c>
      <c r="BZ699" s="39" t="b">
        <f t="shared" si="62"/>
        <v>0</v>
      </c>
      <c r="CA699" s="39" t="b">
        <f t="array" ref="CA699">ISNUMBER(SEARCH("Touch Screen",$AI699))</f>
        <v>0</v>
      </c>
      <c r="CB699" s="39" t="b">
        <f t="array" ref="CB699">ISNUMBER(SEARCH("Occupancy Sensor",$AI699))</f>
        <v>0</v>
      </c>
      <c r="CC699" s="39" t="b">
        <f t="array" ref="CC699">ISNUMBER(SEARCH("Full Network Connectivity",$AI699))</f>
        <v>0</v>
      </c>
      <c r="CD699" s="49">
        <f t="shared" si="63"/>
        <v>88.125599999999991</v>
      </c>
      <c r="CE699" s="50">
        <f t="shared" si="65"/>
        <v>8.3000000000000007</v>
      </c>
      <c r="CF699" s="39">
        <f t="shared" si="64"/>
        <v>9</v>
      </c>
      <c r="CG699" s="49">
        <f>IF($BW699=1,($Q699*'2. Monitor Criteria'!$C$4)+('2. Monitor Criteria'!$D$4*'1. Data'!$CE699)+'2. Monitor Criteria'!$C$6,IF('1. Data'!$BW699=2,($Q699*'2. Monitor Criteria'!$C$4)+('2. Monitor Criteria'!$D$4*'1. Data'!$CE699)+'2. Monitor Criteria'!$D$6,IF('1. Data'!$BW699=5,($Q699*'2. Monitor Criteria'!$C$4)+('2. Monitor Criteria'!$D$4*'1. Data'!$CE699)+'2. Monitor Criteria'!$F$6,($Q699*'2. Monitor Criteria'!$C$4)+('2. Monitor Criteria'!$D$4*'1. Data'!$CE699)+'2. Monitor Criteria'!$E$6)))</f>
        <v>79.911500000000004</v>
      </c>
      <c r="CH699" s="51">
        <f>CD699-('2. Monitor Criteria'!$D$4*CE699)</f>
        <v>55.008599999999987</v>
      </c>
      <c r="CI699" s="49">
        <f>IF($BY699=0,CH699,IF($BY699=1,CH699-('2. Monitor Criteria'!$B$10*'1. Data'!CG699),CH699-('2. Monitor Criteria'!$C$10*'1. Data'!CG699)))</f>
        <v>55.008599999999987</v>
      </c>
      <c r="CJ699" s="51">
        <f>IF($CA699=TRUE,CI699-(CG699*'2. Monitor Criteria'!$E$10),CI699)</f>
        <v>55.008599999999987</v>
      </c>
      <c r="CK699" s="51">
        <f>IF($BZ699=TRUE,CJ699-('1. Data'!CG699*'2. Monitor Criteria'!$D$10),CJ699)</f>
        <v>55.008599999999987</v>
      </c>
    </row>
    <row r="700" spans="1:89" s="39" customFormat="1" ht="15.75" customHeight="1" x14ac:dyDescent="0.2">
      <c r="A700" s="39">
        <v>507</v>
      </c>
      <c r="B700" s="46" t="s">
        <v>656</v>
      </c>
      <c r="C700" s="46" t="s">
        <v>664</v>
      </c>
      <c r="D700" s="47">
        <v>42597</v>
      </c>
      <c r="E700" s="46" t="s">
        <v>74</v>
      </c>
      <c r="F700" s="46"/>
      <c r="G700" s="46" t="s">
        <v>1307</v>
      </c>
      <c r="H700" s="46" t="s">
        <v>75</v>
      </c>
      <c r="I700" s="46" t="s">
        <v>76</v>
      </c>
      <c r="J700" s="46"/>
      <c r="K700" s="46" t="s">
        <v>77</v>
      </c>
      <c r="L700" s="46"/>
      <c r="M700" s="48">
        <v>1200</v>
      </c>
      <c r="N700" s="48">
        <v>10.5</v>
      </c>
      <c r="O700" s="48">
        <v>18.7</v>
      </c>
      <c r="P700" s="48">
        <v>21.5</v>
      </c>
      <c r="Q700" s="48">
        <v>196.7</v>
      </c>
      <c r="R700" s="48">
        <v>1.78</v>
      </c>
      <c r="S700" s="48">
        <v>2304</v>
      </c>
      <c r="T700" s="48">
        <v>4096</v>
      </c>
      <c r="U700" s="48">
        <v>9.4</v>
      </c>
      <c r="V700" s="48">
        <v>47987</v>
      </c>
      <c r="W700" s="48">
        <v>60</v>
      </c>
      <c r="X700" s="48">
        <v>99</v>
      </c>
      <c r="Y700" s="46" t="s">
        <v>422</v>
      </c>
      <c r="Z700" s="46" t="s">
        <v>83</v>
      </c>
      <c r="AA700" s="46"/>
      <c r="AB700" s="46"/>
      <c r="AC700" s="46" t="s">
        <v>81</v>
      </c>
      <c r="AD700" s="46" t="s">
        <v>80</v>
      </c>
      <c r="AE700" s="46" t="s">
        <v>85</v>
      </c>
      <c r="AF700" s="46" t="s">
        <v>665</v>
      </c>
      <c r="AG700" s="46" t="s">
        <v>83</v>
      </c>
      <c r="AH700" s="46"/>
      <c r="AI700" s="46" t="s">
        <v>83</v>
      </c>
      <c r="AJ700" s="46" t="s">
        <v>83</v>
      </c>
      <c r="AK700" s="46" t="s">
        <v>85</v>
      </c>
      <c r="AL700" s="46" t="s">
        <v>665</v>
      </c>
      <c r="AM700" s="46" t="s">
        <v>83</v>
      </c>
      <c r="AN700" s="46" t="s">
        <v>83</v>
      </c>
      <c r="AO700" s="46" t="s">
        <v>83</v>
      </c>
      <c r="AP700" s="46" t="s">
        <v>91</v>
      </c>
      <c r="AQ700" s="46"/>
      <c r="AR700" s="46" t="s">
        <v>81</v>
      </c>
      <c r="AS700" s="46" t="s">
        <v>100</v>
      </c>
      <c r="AT700" s="46"/>
      <c r="AU700" s="46"/>
      <c r="AV700" s="46" t="s">
        <v>81</v>
      </c>
      <c r="AW700" s="46" t="s">
        <v>81</v>
      </c>
      <c r="AX700" s="48">
        <v>540</v>
      </c>
      <c r="AY700" s="48">
        <v>540</v>
      </c>
      <c r="AZ700" s="48">
        <v>283.3</v>
      </c>
      <c r="BA700" s="48">
        <v>283.3</v>
      </c>
      <c r="BB700" s="46"/>
      <c r="BC700" s="46"/>
      <c r="BD700" s="48">
        <v>27.83</v>
      </c>
      <c r="BE700" s="46"/>
      <c r="BF700" s="48">
        <v>0.77</v>
      </c>
      <c r="BG700" s="48">
        <v>0.77</v>
      </c>
      <c r="BH700" s="46"/>
      <c r="BI700" s="48">
        <v>0.36</v>
      </c>
      <c r="BJ700" s="48">
        <v>89.72</v>
      </c>
      <c r="BK700" s="48">
        <v>89.72</v>
      </c>
      <c r="BL700" s="48">
        <v>95.68</v>
      </c>
      <c r="BM700" s="48">
        <v>28.7</v>
      </c>
      <c r="BN700" s="46"/>
      <c r="BO700" s="48">
        <v>0.41</v>
      </c>
      <c r="BP700" s="48">
        <v>0.77</v>
      </c>
      <c r="BQ700" s="48">
        <v>0.77</v>
      </c>
      <c r="BR700" s="46"/>
      <c r="BS700" s="48">
        <v>92.38</v>
      </c>
      <c r="BT700" s="46"/>
      <c r="BU700" s="48">
        <v>0</v>
      </c>
      <c r="BV700" s="39">
        <v>507</v>
      </c>
      <c r="BW700" s="39">
        <f t="shared" si="60"/>
        <v>2</v>
      </c>
      <c r="BX700" s="39">
        <f>IF(COUNTIF($C$2:C700,C700)=1,1,0)</f>
        <v>1</v>
      </c>
      <c r="BY700" s="39">
        <f t="shared" si="61"/>
        <v>0</v>
      </c>
      <c r="BZ700" s="39" t="b">
        <f t="shared" si="62"/>
        <v>0</v>
      </c>
      <c r="CA700" s="39" t="b">
        <f t="array" ref="CA700">ISNUMBER(SEARCH("Touch Screen",$AI700))</f>
        <v>0</v>
      </c>
      <c r="CB700" s="39" t="b">
        <f t="array" ref="CB700">ISNUMBER(SEARCH("Occupancy Sensor",$AI700))</f>
        <v>0</v>
      </c>
      <c r="CC700" s="39" t="b">
        <f t="array" ref="CC700">ISNUMBER(SEARCH("Full Network Connectivity",$AI700))</f>
        <v>0</v>
      </c>
      <c r="CD700" s="49">
        <f t="shared" si="63"/>
        <v>89.711159999999992</v>
      </c>
      <c r="CE700" s="50">
        <f t="shared" si="65"/>
        <v>9.4</v>
      </c>
      <c r="CF700" s="39">
        <f t="shared" si="64"/>
        <v>7</v>
      </c>
      <c r="CG700" s="49">
        <f>IF($BW700=1,($Q700*'2. Monitor Criteria'!$C$4)+('2. Monitor Criteria'!$D$4*'1. Data'!$CE700)+'2. Monitor Criteria'!$C$6,IF('1. Data'!$BW700=2,($Q700*'2. Monitor Criteria'!$C$4)+('2. Monitor Criteria'!$D$4*'1. Data'!$CE700)+'2. Monitor Criteria'!$D$6,IF('1. Data'!$BW700=5,($Q700*'2. Monitor Criteria'!$C$4)+('2. Monitor Criteria'!$D$4*'1. Data'!$CE700)+'2. Monitor Criteria'!$F$6,($Q700*'2. Monitor Criteria'!$C$4)+('2. Monitor Criteria'!$D$4*'1. Data'!$CE700)+'2. Monitor Criteria'!$E$6)))</f>
        <v>71.710099999999997</v>
      </c>
      <c r="CH700" s="51">
        <f>CD700-('2. Monitor Criteria'!$D$4*CE700)</f>
        <v>52.205159999999992</v>
      </c>
      <c r="CI700" s="49">
        <f>IF($BY700=0,CH700,IF($BY700=1,CH700-('2. Monitor Criteria'!$B$10*'1. Data'!CG700),CH700-('2. Monitor Criteria'!$C$10*'1. Data'!CG700)))</f>
        <v>52.205159999999992</v>
      </c>
      <c r="CJ700" s="51">
        <f>IF($CA700=TRUE,CI700-(CG700*'2. Monitor Criteria'!$E$10),CI700)</f>
        <v>52.205159999999992</v>
      </c>
      <c r="CK700" s="51">
        <f>IF($BZ700=TRUE,CJ700-('1. Data'!CG700*'2. Monitor Criteria'!$D$10),CJ700)</f>
        <v>52.205159999999992</v>
      </c>
    </row>
    <row r="701" spans="1:89" s="39" customFormat="1" ht="15.75" customHeight="1" x14ac:dyDescent="0.2">
      <c r="A701" s="39">
        <v>524</v>
      </c>
      <c r="B701" s="46" t="s">
        <v>656</v>
      </c>
      <c r="C701" s="46" t="s">
        <v>682</v>
      </c>
      <c r="D701" s="47">
        <v>42597</v>
      </c>
      <c r="E701" s="46" t="s">
        <v>74</v>
      </c>
      <c r="F701" s="46" t="s">
        <v>103</v>
      </c>
      <c r="G701" s="46" t="s">
        <v>1307</v>
      </c>
      <c r="H701" s="46" t="s">
        <v>75</v>
      </c>
      <c r="I701" s="46" t="s">
        <v>85</v>
      </c>
      <c r="J701" s="46" t="s">
        <v>119</v>
      </c>
      <c r="K701" s="46" t="s">
        <v>77</v>
      </c>
      <c r="L701" s="46" t="s">
        <v>103</v>
      </c>
      <c r="M701" s="48">
        <v>700</v>
      </c>
      <c r="N701" s="48">
        <v>11.7</v>
      </c>
      <c r="O701" s="48">
        <v>20.7</v>
      </c>
      <c r="P701" s="48">
        <v>23.8</v>
      </c>
      <c r="Q701" s="48">
        <v>241</v>
      </c>
      <c r="R701" s="48">
        <v>1.78</v>
      </c>
      <c r="S701" s="48">
        <v>2160</v>
      </c>
      <c r="T701" s="48">
        <v>3840</v>
      </c>
      <c r="U701" s="48">
        <v>8.3000000000000007</v>
      </c>
      <c r="V701" s="48">
        <v>34416</v>
      </c>
      <c r="W701" s="48">
        <v>60</v>
      </c>
      <c r="X701" s="48">
        <v>34.5</v>
      </c>
      <c r="Y701" s="46" t="s">
        <v>114</v>
      </c>
      <c r="Z701" s="46" t="s">
        <v>83</v>
      </c>
      <c r="AA701" s="46"/>
      <c r="AB701" s="46"/>
      <c r="AC701" s="46" t="s">
        <v>81</v>
      </c>
      <c r="AD701" s="46" t="s">
        <v>80</v>
      </c>
      <c r="AE701" s="46" t="s">
        <v>239</v>
      </c>
      <c r="AF701" s="46" t="s">
        <v>103</v>
      </c>
      <c r="AG701" s="46" t="s">
        <v>83</v>
      </c>
      <c r="AH701" s="46" t="s">
        <v>103</v>
      </c>
      <c r="AI701" s="46" t="s">
        <v>83</v>
      </c>
      <c r="AJ701" s="46" t="s">
        <v>83</v>
      </c>
      <c r="AK701" s="46" t="s">
        <v>84</v>
      </c>
      <c r="AL701" s="46" t="s">
        <v>103</v>
      </c>
      <c r="AM701" s="46" t="s">
        <v>83</v>
      </c>
      <c r="AN701" s="46" t="s">
        <v>83</v>
      </c>
      <c r="AO701" s="46" t="s">
        <v>83</v>
      </c>
      <c r="AP701" s="46" t="s">
        <v>91</v>
      </c>
      <c r="AQ701" s="46" t="s">
        <v>103</v>
      </c>
      <c r="AR701" s="46" t="s">
        <v>81</v>
      </c>
      <c r="AS701" s="46" t="s">
        <v>86</v>
      </c>
      <c r="AT701" s="46" t="s">
        <v>103</v>
      </c>
      <c r="AU701" s="48">
        <v>4</v>
      </c>
      <c r="AV701" s="46" t="s">
        <v>81</v>
      </c>
      <c r="AW701" s="46" t="s">
        <v>80</v>
      </c>
      <c r="AX701" s="48">
        <v>250</v>
      </c>
      <c r="AY701" s="48">
        <v>263</v>
      </c>
      <c r="AZ701" s="48">
        <v>262</v>
      </c>
      <c r="BA701" s="48">
        <v>200</v>
      </c>
      <c r="BB701" s="46"/>
      <c r="BC701" s="46"/>
      <c r="BD701" s="48">
        <v>21.62</v>
      </c>
      <c r="BE701" s="46"/>
      <c r="BF701" s="48">
        <v>0.26</v>
      </c>
      <c r="BG701" s="48">
        <v>0.5</v>
      </c>
      <c r="BH701" s="46"/>
      <c r="BI701" s="48">
        <v>0.2</v>
      </c>
      <c r="BJ701" s="48">
        <v>67.77</v>
      </c>
      <c r="BK701" s="48">
        <v>88.67</v>
      </c>
      <c r="BL701" s="48">
        <v>92</v>
      </c>
      <c r="BM701" s="46"/>
      <c r="BN701" s="46"/>
      <c r="BO701" s="48">
        <v>0.2</v>
      </c>
      <c r="BP701" s="48">
        <v>0.26</v>
      </c>
      <c r="BQ701" s="48">
        <v>0.5</v>
      </c>
      <c r="BR701" s="48">
        <v>21.72</v>
      </c>
      <c r="BS701" s="48">
        <v>68.069999999999993</v>
      </c>
      <c r="BT701" s="46"/>
      <c r="BU701" s="48">
        <v>0</v>
      </c>
      <c r="BV701" s="39">
        <v>524</v>
      </c>
      <c r="BW701" s="39">
        <f t="shared" si="60"/>
        <v>3</v>
      </c>
      <c r="BX701" s="39">
        <f>IF(COUNTIF($C$2:C701,C701)=1,1,0)</f>
        <v>1</v>
      </c>
      <c r="BY701" s="39">
        <f t="shared" si="61"/>
        <v>0</v>
      </c>
      <c r="BZ701" s="39" t="b">
        <f t="shared" si="62"/>
        <v>0</v>
      </c>
      <c r="CA701" s="39" t="b">
        <f t="array" ref="CA701">ISNUMBER(SEARCH("Touch Screen",$AI701))</f>
        <v>0</v>
      </c>
      <c r="CB701" s="39" t="b">
        <f t="array" ref="CB701">ISNUMBER(SEARCH("Occupancy Sensor",$AI701))</f>
        <v>0</v>
      </c>
      <c r="CC701" s="39" t="b">
        <f t="array" ref="CC701">ISNUMBER(SEARCH("Full Network Connectivity",$AI701))</f>
        <v>0</v>
      </c>
      <c r="CD701" s="49">
        <f t="shared" si="63"/>
        <v>67.767359999999996</v>
      </c>
      <c r="CE701" s="50">
        <f t="shared" si="65"/>
        <v>8.3000000000000007</v>
      </c>
      <c r="CF701" s="39">
        <f t="shared" si="64"/>
        <v>8</v>
      </c>
      <c r="CG701" s="49">
        <f>IF($BW701=1,($Q701*'2. Monitor Criteria'!$C$4)+('2. Monitor Criteria'!$D$4*'1. Data'!$CE701)+'2. Monitor Criteria'!$C$6,IF('1. Data'!$BW701=2,($Q701*'2. Monitor Criteria'!$C$4)+('2. Monitor Criteria'!$D$4*'1. Data'!$CE701)+'2. Monitor Criteria'!$D$6,IF('1. Data'!$BW701=5,($Q701*'2. Monitor Criteria'!$C$4)+('2. Monitor Criteria'!$D$4*'1. Data'!$CE701)+'2. Monitor Criteria'!$F$6,($Q701*'2. Monitor Criteria'!$C$4)+('2. Monitor Criteria'!$D$4*'1. Data'!$CE701)+'2. Monitor Criteria'!$E$6)))</f>
        <v>71.240000000000009</v>
      </c>
      <c r="CH701" s="51">
        <f>CD701-('2. Monitor Criteria'!$D$4*CE701)</f>
        <v>34.650359999999992</v>
      </c>
      <c r="CI701" s="49">
        <f>IF($BY701=0,CH701,IF($BY701=1,CH701-('2. Monitor Criteria'!$B$10*'1. Data'!CG701),CH701-('2. Monitor Criteria'!$C$10*'1. Data'!CG701)))</f>
        <v>34.650359999999992</v>
      </c>
      <c r="CJ701" s="51">
        <f>IF($CA701=TRUE,CI701-(CG701*'2. Monitor Criteria'!$E$10),CI701)</f>
        <v>34.650359999999992</v>
      </c>
      <c r="CK701" s="51">
        <f>IF($BZ701=TRUE,CJ701-('1. Data'!CG701*'2. Monitor Criteria'!$D$10),CJ701)</f>
        <v>34.650359999999992</v>
      </c>
    </row>
    <row r="702" spans="1:89" s="39" customFormat="1" ht="15.75" customHeight="1" x14ac:dyDescent="0.2">
      <c r="A702" s="39">
        <v>528</v>
      </c>
      <c r="B702" s="46" t="s">
        <v>656</v>
      </c>
      <c r="C702" s="46" t="s">
        <v>686</v>
      </c>
      <c r="D702" s="47">
        <v>42675</v>
      </c>
      <c r="E702" s="46" t="s">
        <v>74</v>
      </c>
      <c r="F702" s="46"/>
      <c r="G702" s="46" t="s">
        <v>1307</v>
      </c>
      <c r="H702" s="46" t="s">
        <v>75</v>
      </c>
      <c r="I702" s="46" t="s">
        <v>76</v>
      </c>
      <c r="J702" s="46"/>
      <c r="K702" s="46" t="s">
        <v>77</v>
      </c>
      <c r="L702" s="46"/>
      <c r="M702" s="48">
        <v>1200</v>
      </c>
      <c r="N702" s="48">
        <v>13.2</v>
      </c>
      <c r="O702" s="48">
        <v>23.4</v>
      </c>
      <c r="P702" s="48">
        <v>27</v>
      </c>
      <c r="Q702" s="48">
        <v>308.89999999999998</v>
      </c>
      <c r="R702" s="48">
        <v>1.78</v>
      </c>
      <c r="S702" s="48">
        <v>2880</v>
      </c>
      <c r="T702" s="48">
        <v>5120</v>
      </c>
      <c r="U702" s="48">
        <v>14.8</v>
      </c>
      <c r="V702" s="48">
        <v>47740</v>
      </c>
      <c r="W702" s="48">
        <v>60</v>
      </c>
      <c r="X702" s="48">
        <v>99</v>
      </c>
      <c r="Y702" s="46" t="s">
        <v>422</v>
      </c>
      <c r="Z702" s="46" t="s">
        <v>83</v>
      </c>
      <c r="AA702" s="46"/>
      <c r="AB702" s="46"/>
      <c r="AC702" s="46" t="s">
        <v>81</v>
      </c>
      <c r="AD702" s="46" t="s">
        <v>80</v>
      </c>
      <c r="AE702" s="46" t="s">
        <v>687</v>
      </c>
      <c r="AF702" s="46"/>
      <c r="AG702" s="46" t="s">
        <v>688</v>
      </c>
      <c r="AH702" s="46"/>
      <c r="AI702" s="46" t="s">
        <v>99</v>
      </c>
      <c r="AJ702" s="46" t="s">
        <v>83</v>
      </c>
      <c r="AK702" s="46" t="s">
        <v>687</v>
      </c>
      <c r="AL702" s="46"/>
      <c r="AM702" s="46" t="s">
        <v>83</v>
      </c>
      <c r="AN702" s="46" t="s">
        <v>83</v>
      </c>
      <c r="AO702" s="46" t="s">
        <v>83</v>
      </c>
      <c r="AP702" s="46" t="s">
        <v>91</v>
      </c>
      <c r="AQ702" s="46"/>
      <c r="AR702" s="46" t="s">
        <v>81</v>
      </c>
      <c r="AS702" s="46" t="s">
        <v>100</v>
      </c>
      <c r="AT702" s="46"/>
      <c r="AU702" s="46"/>
      <c r="AV702" s="46" t="s">
        <v>81</v>
      </c>
      <c r="AW702" s="46" t="s">
        <v>81</v>
      </c>
      <c r="AX702" s="48">
        <v>540</v>
      </c>
      <c r="AY702" s="48">
        <v>501.7</v>
      </c>
      <c r="AZ702" s="48">
        <v>258.89999999999998</v>
      </c>
      <c r="BA702" s="48">
        <v>258.89999999999998</v>
      </c>
      <c r="BB702" s="46"/>
      <c r="BC702" s="46"/>
      <c r="BD702" s="48">
        <v>41.49</v>
      </c>
      <c r="BE702" s="46"/>
      <c r="BF702" s="48">
        <v>0.96</v>
      </c>
      <c r="BG702" s="48">
        <v>0.96</v>
      </c>
      <c r="BH702" s="46"/>
      <c r="BI702" s="48">
        <v>0.45</v>
      </c>
      <c r="BJ702" s="48">
        <v>132.65</v>
      </c>
      <c r="BK702" s="48">
        <v>132.65</v>
      </c>
      <c r="BL702" s="48">
        <v>141.16999999999999</v>
      </c>
      <c r="BM702" s="46"/>
      <c r="BN702" s="46"/>
      <c r="BO702" s="48">
        <v>0.48</v>
      </c>
      <c r="BP702" s="48">
        <v>0.98</v>
      </c>
      <c r="BQ702" s="48">
        <v>0.77</v>
      </c>
      <c r="BR702" s="48">
        <v>42.13</v>
      </c>
      <c r="BS702" s="48">
        <v>134.78</v>
      </c>
      <c r="BT702" s="46"/>
      <c r="BU702" s="48">
        <v>0</v>
      </c>
      <c r="BV702" s="39">
        <v>528</v>
      </c>
      <c r="BW702" s="39">
        <f t="shared" si="60"/>
        <v>4</v>
      </c>
      <c r="BX702" s="39">
        <f>IF(COUNTIF($C$2:C702,C702)=1,1,0)</f>
        <v>1</v>
      </c>
      <c r="BY702" s="39">
        <f t="shared" si="61"/>
        <v>0</v>
      </c>
      <c r="BZ702" s="39" t="b">
        <f t="shared" si="62"/>
        <v>0</v>
      </c>
      <c r="CA702" s="39" t="b">
        <f t="array" ref="CA702">ISNUMBER(SEARCH("Touch Screen",$AI702))</f>
        <v>0</v>
      </c>
      <c r="CB702" s="39" t="b">
        <f t="array" ref="CB702">ISNUMBER(SEARCH("Occupancy Sensor",$AI702))</f>
        <v>0</v>
      </c>
      <c r="CC702" s="39" t="b">
        <f t="array" ref="CC702">ISNUMBER(SEARCH("Full Network Connectivity",$AI702))</f>
        <v>0</v>
      </c>
      <c r="CD702" s="49">
        <f t="shared" si="63"/>
        <v>132.67457999999999</v>
      </c>
      <c r="CE702" s="50">
        <f t="shared" si="65"/>
        <v>14.8</v>
      </c>
      <c r="CF702" s="39">
        <f t="shared" si="64"/>
        <v>9</v>
      </c>
      <c r="CG702" s="49">
        <f>IF($BW702=1,($Q702*'2. Monitor Criteria'!$C$4)+('2. Monitor Criteria'!$D$4*'1. Data'!$CE702)+'2. Monitor Criteria'!$C$6,IF('1. Data'!$BW702=2,($Q702*'2. Monitor Criteria'!$C$4)+('2. Monitor Criteria'!$D$4*'1. Data'!$CE702)+'2. Monitor Criteria'!$D$6,IF('1. Data'!$BW702=5,($Q702*'2. Monitor Criteria'!$C$4)+('2. Monitor Criteria'!$D$4*'1. Data'!$CE702)+'2. Monitor Criteria'!$F$6,($Q702*'2. Monitor Criteria'!$C$4)+('2. Monitor Criteria'!$D$4*'1. Data'!$CE702)+'2. Monitor Criteria'!$E$6)))</f>
        <v>105.52670000000001</v>
      </c>
      <c r="CH702" s="51">
        <f>CD702-('2. Monitor Criteria'!$D$4*CE702)</f>
        <v>73.622579999999985</v>
      </c>
      <c r="CI702" s="49">
        <f>IF($BY702=0,CH702,IF($BY702=1,CH702-('2. Monitor Criteria'!$B$10*'1. Data'!CG702),CH702-('2. Monitor Criteria'!$C$10*'1. Data'!CG702)))</f>
        <v>73.622579999999985</v>
      </c>
      <c r="CJ702" s="51">
        <f>IF($CA702=TRUE,CI702-(CG702*'2. Monitor Criteria'!$E$10),CI702)</f>
        <v>73.622579999999985</v>
      </c>
      <c r="CK702" s="51">
        <f>IF($BZ702=TRUE,CJ702-('1. Data'!CG702*'2. Monitor Criteria'!$D$10),CJ702)</f>
        <v>73.622579999999985</v>
      </c>
    </row>
    <row r="703" spans="1:89" s="39" customFormat="1" ht="15.75" customHeight="1" x14ac:dyDescent="0.2">
      <c r="A703" s="39">
        <v>535</v>
      </c>
      <c r="B703" s="46" t="s">
        <v>656</v>
      </c>
      <c r="C703" s="46" t="s">
        <v>695</v>
      </c>
      <c r="D703" s="47">
        <v>42129</v>
      </c>
      <c r="E703" s="46" t="s">
        <v>74</v>
      </c>
      <c r="F703" s="46"/>
      <c r="G703" s="46" t="s">
        <v>1307</v>
      </c>
      <c r="H703" s="46" t="s">
        <v>75</v>
      </c>
      <c r="I703" s="46" t="s">
        <v>76</v>
      </c>
      <c r="J703" s="46"/>
      <c r="K703" s="46" t="s">
        <v>77</v>
      </c>
      <c r="L703" s="46"/>
      <c r="M703" s="48">
        <v>1000</v>
      </c>
      <c r="N703" s="48">
        <v>13.2</v>
      </c>
      <c r="O703" s="48">
        <v>23.5</v>
      </c>
      <c r="P703" s="48">
        <v>27</v>
      </c>
      <c r="Q703" s="48">
        <v>310.47000000000003</v>
      </c>
      <c r="R703" s="48">
        <v>1.78</v>
      </c>
      <c r="S703" s="48">
        <v>2160</v>
      </c>
      <c r="T703" s="48">
        <v>3840</v>
      </c>
      <c r="U703" s="48">
        <v>8.3000000000000007</v>
      </c>
      <c r="V703" s="48">
        <v>26716</v>
      </c>
      <c r="W703" s="48">
        <v>60</v>
      </c>
      <c r="X703" s="48">
        <v>100</v>
      </c>
      <c r="Y703" s="46" t="s">
        <v>78</v>
      </c>
      <c r="Z703" s="46" t="s">
        <v>83</v>
      </c>
      <c r="AA703" s="46"/>
      <c r="AB703" s="46"/>
      <c r="AC703" s="46" t="s">
        <v>81</v>
      </c>
      <c r="AD703" s="46" t="s">
        <v>80</v>
      </c>
      <c r="AE703" s="46" t="s">
        <v>411</v>
      </c>
      <c r="AF703" s="46" t="s">
        <v>665</v>
      </c>
      <c r="AG703" s="46" t="s">
        <v>252</v>
      </c>
      <c r="AH703" s="46"/>
      <c r="AI703" s="46" t="s">
        <v>83</v>
      </c>
      <c r="AJ703" s="46" t="s">
        <v>83</v>
      </c>
      <c r="AK703" s="46" t="s">
        <v>84</v>
      </c>
      <c r="AL703" s="46" t="s">
        <v>665</v>
      </c>
      <c r="AM703" s="46" t="s">
        <v>83</v>
      </c>
      <c r="AN703" s="46" t="s">
        <v>83</v>
      </c>
      <c r="AO703" s="46" t="s">
        <v>83</v>
      </c>
      <c r="AP703" s="46" t="s">
        <v>91</v>
      </c>
      <c r="AQ703" s="46"/>
      <c r="AR703" s="46" t="s">
        <v>81</v>
      </c>
      <c r="AS703" s="46" t="s">
        <v>100</v>
      </c>
      <c r="AT703" s="46"/>
      <c r="AU703" s="46"/>
      <c r="AV703" s="46" t="s">
        <v>81</v>
      </c>
      <c r="AW703" s="46" t="s">
        <v>81</v>
      </c>
      <c r="AX703" s="48">
        <v>300</v>
      </c>
      <c r="AY703" s="48">
        <v>330.2</v>
      </c>
      <c r="AZ703" s="48">
        <v>328.6</v>
      </c>
      <c r="BA703" s="48">
        <v>328.6</v>
      </c>
      <c r="BB703" s="46"/>
      <c r="BC703" s="46"/>
      <c r="BD703" s="48">
        <v>25.66</v>
      </c>
      <c r="BE703" s="46"/>
      <c r="BF703" s="48">
        <v>0.35</v>
      </c>
      <c r="BG703" s="46"/>
      <c r="BH703" s="46"/>
      <c r="BI703" s="48">
        <v>0.32</v>
      </c>
      <c r="BJ703" s="46"/>
      <c r="BK703" s="48">
        <v>80.67</v>
      </c>
      <c r="BL703" s="48">
        <v>101.94</v>
      </c>
      <c r="BM703" s="46"/>
      <c r="BN703" s="46"/>
      <c r="BO703" s="48">
        <v>0.39</v>
      </c>
      <c r="BP703" s="48">
        <v>0.42</v>
      </c>
      <c r="BQ703" s="48">
        <v>0.42</v>
      </c>
      <c r="BR703" s="48">
        <v>25.51</v>
      </c>
      <c r="BS703" s="48">
        <v>25.51</v>
      </c>
      <c r="BT703" s="46"/>
      <c r="BU703" s="48">
        <v>0</v>
      </c>
      <c r="BV703" s="39">
        <v>535</v>
      </c>
      <c r="BW703" s="39">
        <f t="shared" si="60"/>
        <v>4</v>
      </c>
      <c r="BX703" s="39">
        <f>IF(COUNTIF($C$2:C703,C703)=1,1,0)</f>
        <v>1</v>
      </c>
      <c r="BY703" s="39">
        <f t="shared" si="61"/>
        <v>0</v>
      </c>
      <c r="BZ703" s="39" t="b">
        <f t="shared" si="62"/>
        <v>0</v>
      </c>
      <c r="CA703" s="39" t="b">
        <f t="array" ref="CA703">ISNUMBER(SEARCH("Touch Screen",$AI703))</f>
        <v>0</v>
      </c>
      <c r="CB703" s="39" t="b">
        <f t="array" ref="CB703">ISNUMBER(SEARCH("Occupancy Sensor",$AI703))</f>
        <v>0</v>
      </c>
      <c r="CC703" s="39" t="b">
        <f t="array" ref="CC703">ISNUMBER(SEARCH("Full Network Connectivity",$AI703))</f>
        <v>0</v>
      </c>
      <c r="CD703" s="49">
        <f t="shared" si="63"/>
        <v>80.666459999999987</v>
      </c>
      <c r="CE703" s="50">
        <f t="shared" si="65"/>
        <v>8.3000000000000007</v>
      </c>
      <c r="CF703" s="39">
        <f t="shared" si="64"/>
        <v>9</v>
      </c>
      <c r="CG703" s="49">
        <f>IF($BW703=1,($Q703*'2. Monitor Criteria'!$C$4)+('2. Monitor Criteria'!$D$4*'1. Data'!$CE703)+'2. Monitor Criteria'!$C$6,IF('1. Data'!$BW703=2,($Q703*'2. Monitor Criteria'!$C$4)+('2. Monitor Criteria'!$D$4*'1. Data'!$CE703)+'2. Monitor Criteria'!$D$6,IF('1. Data'!$BW703=5,($Q703*'2. Monitor Criteria'!$C$4)+('2. Monitor Criteria'!$D$4*'1. Data'!$CE703)+'2. Monitor Criteria'!$F$6,($Q703*'2. Monitor Criteria'!$C$4)+('2. Monitor Criteria'!$D$4*'1. Data'!$CE703)+'2. Monitor Criteria'!$E$6)))</f>
        <v>79.784810000000007</v>
      </c>
      <c r="CH703" s="51">
        <f>CD703-('2. Monitor Criteria'!$D$4*CE703)</f>
        <v>47.549459999999982</v>
      </c>
      <c r="CI703" s="49">
        <f>IF($BY703=0,CH703,IF($BY703=1,CH703-('2. Monitor Criteria'!$B$10*'1. Data'!CG703),CH703-('2. Monitor Criteria'!$C$10*'1. Data'!CG703)))</f>
        <v>47.549459999999982</v>
      </c>
      <c r="CJ703" s="51">
        <f>IF($CA703=TRUE,CI703-(CG703*'2. Monitor Criteria'!$E$10),CI703)</f>
        <v>47.549459999999982</v>
      </c>
      <c r="CK703" s="51">
        <f>IF($BZ703=TRUE,CJ703-('1. Data'!CG703*'2. Monitor Criteria'!$D$10),CJ703)</f>
        <v>47.549459999999982</v>
      </c>
    </row>
    <row r="704" spans="1:89" s="39" customFormat="1" ht="15.75" customHeight="1" x14ac:dyDescent="0.2">
      <c r="A704" s="39">
        <v>536</v>
      </c>
      <c r="B704" s="46" t="s">
        <v>656</v>
      </c>
      <c r="C704" s="46" t="s">
        <v>696</v>
      </c>
      <c r="D704" s="47">
        <v>42602</v>
      </c>
      <c r="E704" s="46" t="s">
        <v>74</v>
      </c>
      <c r="F704" s="46" t="s">
        <v>103</v>
      </c>
      <c r="G704" s="46" t="s">
        <v>1307</v>
      </c>
      <c r="H704" s="46" t="s">
        <v>75</v>
      </c>
      <c r="I704" s="46" t="s">
        <v>76</v>
      </c>
      <c r="J704" s="46" t="s">
        <v>103</v>
      </c>
      <c r="K704" s="46" t="s">
        <v>77</v>
      </c>
      <c r="L704" s="46" t="s">
        <v>103</v>
      </c>
      <c r="M704" s="48">
        <v>910</v>
      </c>
      <c r="N704" s="48">
        <v>13.2</v>
      </c>
      <c r="O704" s="48">
        <v>23.5</v>
      </c>
      <c r="P704" s="48">
        <v>27</v>
      </c>
      <c r="Q704" s="48">
        <v>310</v>
      </c>
      <c r="R704" s="48">
        <v>1.78</v>
      </c>
      <c r="S704" s="48">
        <v>2160</v>
      </c>
      <c r="T704" s="48">
        <v>3840</v>
      </c>
      <c r="U704" s="48">
        <v>8.3000000000000007</v>
      </c>
      <c r="V704" s="48">
        <v>26742</v>
      </c>
      <c r="W704" s="48">
        <v>60</v>
      </c>
      <c r="X704" s="48">
        <v>34.200000000000003</v>
      </c>
      <c r="Y704" s="46" t="s">
        <v>114</v>
      </c>
      <c r="Z704" s="46" t="s">
        <v>83</v>
      </c>
      <c r="AA704" s="46"/>
      <c r="AB704" s="46"/>
      <c r="AC704" s="46" t="s">
        <v>80</v>
      </c>
      <c r="AD704" s="46" t="s">
        <v>80</v>
      </c>
      <c r="AE704" s="46" t="s">
        <v>239</v>
      </c>
      <c r="AF704" s="46" t="s">
        <v>103</v>
      </c>
      <c r="AG704" s="46" t="s">
        <v>83</v>
      </c>
      <c r="AH704" s="46" t="s">
        <v>103</v>
      </c>
      <c r="AI704" s="46" t="s">
        <v>83</v>
      </c>
      <c r="AJ704" s="46" t="s">
        <v>83</v>
      </c>
      <c r="AK704" s="46" t="s">
        <v>84</v>
      </c>
      <c r="AL704" s="46" t="s">
        <v>103</v>
      </c>
      <c r="AM704" s="46" t="s">
        <v>83</v>
      </c>
      <c r="AN704" s="46" t="s">
        <v>83</v>
      </c>
      <c r="AO704" s="46" t="s">
        <v>83</v>
      </c>
      <c r="AP704" s="46" t="s">
        <v>91</v>
      </c>
      <c r="AQ704" s="46" t="s">
        <v>103</v>
      </c>
      <c r="AR704" s="46" t="s">
        <v>81</v>
      </c>
      <c r="AS704" s="46" t="s">
        <v>86</v>
      </c>
      <c r="AT704" s="46" t="s">
        <v>103</v>
      </c>
      <c r="AU704" s="48">
        <v>4</v>
      </c>
      <c r="AV704" s="46" t="s">
        <v>81</v>
      </c>
      <c r="AW704" s="46" t="s">
        <v>80</v>
      </c>
      <c r="AX704" s="48">
        <v>270</v>
      </c>
      <c r="AY704" s="48">
        <v>340</v>
      </c>
      <c r="AZ704" s="48">
        <v>285</v>
      </c>
      <c r="BA704" s="48">
        <v>200</v>
      </c>
      <c r="BB704" s="46"/>
      <c r="BC704" s="46"/>
      <c r="BD704" s="48">
        <v>22.78</v>
      </c>
      <c r="BE704" s="46"/>
      <c r="BF704" s="48">
        <v>0.25</v>
      </c>
      <c r="BG704" s="48">
        <v>0.5</v>
      </c>
      <c r="BH704" s="46"/>
      <c r="BI704" s="48">
        <v>0.17</v>
      </c>
      <c r="BJ704" s="48">
        <v>71.27</v>
      </c>
      <c r="BK704" s="48">
        <v>98</v>
      </c>
      <c r="BL704" s="48">
        <v>101.9</v>
      </c>
      <c r="BM704" s="46"/>
      <c r="BN704" s="46"/>
      <c r="BO704" s="48">
        <v>0.17</v>
      </c>
      <c r="BP704" s="48">
        <v>0.25</v>
      </c>
      <c r="BQ704" s="48">
        <v>0.5</v>
      </c>
      <c r="BR704" s="48">
        <v>22.65</v>
      </c>
      <c r="BS704" s="48">
        <v>70.87</v>
      </c>
      <c r="BT704" s="46"/>
      <c r="BU704" s="48">
        <v>0</v>
      </c>
      <c r="BV704" s="39">
        <v>536</v>
      </c>
      <c r="BW704" s="39">
        <f t="shared" si="60"/>
        <v>4</v>
      </c>
      <c r="BX704" s="39">
        <f>IF(COUNTIF($C$2:C704,C704)=1,1,0)</f>
        <v>1</v>
      </c>
      <c r="BY704" s="39">
        <f t="shared" si="61"/>
        <v>0</v>
      </c>
      <c r="BZ704" s="39" t="b">
        <f t="shared" si="62"/>
        <v>0</v>
      </c>
      <c r="CA704" s="39" t="b">
        <f t="array" ref="CA704">ISNUMBER(SEARCH("Touch Screen",$AI704))</f>
        <v>0</v>
      </c>
      <c r="CB704" s="39" t="b">
        <f t="array" ref="CB704">ISNUMBER(SEARCH("Occupancy Sensor",$AI704))</f>
        <v>0</v>
      </c>
      <c r="CC704" s="39" t="b">
        <f t="array" ref="CC704">ISNUMBER(SEARCH("Full Network Connectivity",$AI704))</f>
        <v>0</v>
      </c>
      <c r="CD704" s="49">
        <f t="shared" si="63"/>
        <v>71.266980000000004</v>
      </c>
      <c r="CE704" s="50">
        <f t="shared" si="65"/>
        <v>8.3000000000000007</v>
      </c>
      <c r="CF704" s="39">
        <f t="shared" si="64"/>
        <v>9</v>
      </c>
      <c r="CG704" s="49">
        <f>IF($BW704=1,($Q704*'2. Monitor Criteria'!$C$4)+('2. Monitor Criteria'!$D$4*'1. Data'!$CE704)+'2. Monitor Criteria'!$C$6,IF('1. Data'!$BW704=2,($Q704*'2. Monitor Criteria'!$C$4)+('2. Monitor Criteria'!$D$4*'1. Data'!$CE704)+'2. Monitor Criteria'!$D$6,IF('1. Data'!$BW704=5,($Q704*'2. Monitor Criteria'!$C$4)+('2. Monitor Criteria'!$D$4*'1. Data'!$CE704)+'2. Monitor Criteria'!$F$6,($Q704*'2. Monitor Criteria'!$C$4)+('2. Monitor Criteria'!$D$4*'1. Data'!$CE704)+'2. Monitor Criteria'!$E$6)))</f>
        <v>79.727000000000018</v>
      </c>
      <c r="CH704" s="51">
        <f>CD704-('2. Monitor Criteria'!$D$4*CE704)</f>
        <v>38.149979999999999</v>
      </c>
      <c r="CI704" s="49">
        <f>IF($BY704=0,CH704,IF($BY704=1,CH704-('2. Monitor Criteria'!$B$10*'1. Data'!CG704),CH704-('2. Monitor Criteria'!$C$10*'1. Data'!CG704)))</f>
        <v>38.149979999999999</v>
      </c>
      <c r="CJ704" s="51">
        <f>IF($CA704=TRUE,CI704-(CG704*'2. Monitor Criteria'!$E$10),CI704)</f>
        <v>38.149979999999999</v>
      </c>
      <c r="CK704" s="51">
        <f>IF($BZ704=TRUE,CJ704-('1. Data'!CG704*'2. Monitor Criteria'!$D$10),CJ704)</f>
        <v>38.149979999999999</v>
      </c>
    </row>
    <row r="705" spans="1:89" s="39" customFormat="1" ht="15.75" customHeight="1" x14ac:dyDescent="0.2">
      <c r="A705" s="39">
        <v>537</v>
      </c>
      <c r="B705" s="46" t="s">
        <v>656</v>
      </c>
      <c r="C705" s="46" t="s">
        <v>697</v>
      </c>
      <c r="D705" s="47">
        <v>42522</v>
      </c>
      <c r="E705" s="46" t="s">
        <v>74</v>
      </c>
      <c r="F705" s="46" t="s">
        <v>103</v>
      </c>
      <c r="G705" s="46" t="s">
        <v>1307</v>
      </c>
      <c r="H705" s="46" t="s">
        <v>75</v>
      </c>
      <c r="I705" s="46" t="s">
        <v>76</v>
      </c>
      <c r="J705" s="46" t="s">
        <v>103</v>
      </c>
      <c r="K705" s="46" t="s">
        <v>77</v>
      </c>
      <c r="L705" s="46" t="s">
        <v>103</v>
      </c>
      <c r="M705" s="48">
        <v>700</v>
      </c>
      <c r="N705" s="48">
        <v>13.2</v>
      </c>
      <c r="O705" s="48">
        <v>23.5</v>
      </c>
      <c r="P705" s="48">
        <v>27</v>
      </c>
      <c r="Q705" s="48">
        <v>310</v>
      </c>
      <c r="R705" s="48">
        <v>1.78</v>
      </c>
      <c r="S705" s="48">
        <v>2160</v>
      </c>
      <c r="T705" s="48">
        <v>3840</v>
      </c>
      <c r="U705" s="48">
        <v>8.3000000000000007</v>
      </c>
      <c r="V705" s="48">
        <v>26742</v>
      </c>
      <c r="W705" s="48">
        <v>60</v>
      </c>
      <c r="X705" s="48">
        <v>33.5</v>
      </c>
      <c r="Y705" s="46" t="s">
        <v>114</v>
      </c>
      <c r="Z705" s="46" t="s">
        <v>83</v>
      </c>
      <c r="AA705" s="46"/>
      <c r="AB705" s="46"/>
      <c r="AC705" s="46" t="s">
        <v>81</v>
      </c>
      <c r="AD705" s="46" t="s">
        <v>80</v>
      </c>
      <c r="AE705" s="46" t="s">
        <v>239</v>
      </c>
      <c r="AF705" s="46" t="s">
        <v>103</v>
      </c>
      <c r="AG705" s="46" t="s">
        <v>83</v>
      </c>
      <c r="AH705" s="46" t="s">
        <v>103</v>
      </c>
      <c r="AI705" s="46" t="s">
        <v>83</v>
      </c>
      <c r="AJ705" s="46" t="s">
        <v>83</v>
      </c>
      <c r="AK705" s="46" t="s">
        <v>84</v>
      </c>
      <c r="AL705" s="46" t="s">
        <v>103</v>
      </c>
      <c r="AM705" s="46" t="s">
        <v>83</v>
      </c>
      <c r="AN705" s="46" t="s">
        <v>83</v>
      </c>
      <c r="AO705" s="46" t="s">
        <v>83</v>
      </c>
      <c r="AP705" s="46" t="s">
        <v>91</v>
      </c>
      <c r="AQ705" s="46" t="s">
        <v>103</v>
      </c>
      <c r="AR705" s="46" t="s">
        <v>81</v>
      </c>
      <c r="AS705" s="46" t="s">
        <v>86</v>
      </c>
      <c r="AT705" s="46" t="s">
        <v>103</v>
      </c>
      <c r="AU705" s="48">
        <v>4</v>
      </c>
      <c r="AV705" s="46" t="s">
        <v>81</v>
      </c>
      <c r="AW705" s="46" t="s">
        <v>80</v>
      </c>
      <c r="AX705" s="48">
        <v>250</v>
      </c>
      <c r="AY705" s="48">
        <v>269</v>
      </c>
      <c r="AZ705" s="48">
        <v>265</v>
      </c>
      <c r="BA705" s="48">
        <v>200</v>
      </c>
      <c r="BB705" s="46"/>
      <c r="BC705" s="46"/>
      <c r="BD705" s="48">
        <v>23.25</v>
      </c>
      <c r="BE705" s="46"/>
      <c r="BF705" s="48">
        <v>0.24</v>
      </c>
      <c r="BG705" s="48">
        <v>0.5</v>
      </c>
      <c r="BH705" s="46"/>
      <c r="BI705" s="48">
        <v>0.14000000000000001</v>
      </c>
      <c r="BJ705" s="48">
        <v>72.650000000000006</v>
      </c>
      <c r="BK705" s="48">
        <v>98.04</v>
      </c>
      <c r="BL705" s="48">
        <v>101.9</v>
      </c>
      <c r="BM705" s="46"/>
      <c r="BN705" s="46"/>
      <c r="BO705" s="48">
        <v>0.14000000000000001</v>
      </c>
      <c r="BP705" s="48">
        <v>0.24</v>
      </c>
      <c r="BQ705" s="48">
        <v>0.5</v>
      </c>
      <c r="BR705" s="48">
        <v>23.3</v>
      </c>
      <c r="BS705" s="48">
        <v>72.8</v>
      </c>
      <c r="BT705" s="46"/>
      <c r="BU705" s="48">
        <v>0</v>
      </c>
      <c r="BV705" s="39">
        <v>537</v>
      </c>
      <c r="BW705" s="39">
        <f t="shared" si="60"/>
        <v>4</v>
      </c>
      <c r="BX705" s="39">
        <f>IF(COUNTIF($C$2:C705,C705)=1,1,0)</f>
        <v>1</v>
      </c>
      <c r="BY705" s="39">
        <f t="shared" si="61"/>
        <v>0</v>
      </c>
      <c r="BZ705" s="39" t="b">
        <f t="shared" si="62"/>
        <v>0</v>
      </c>
      <c r="CA705" s="39" t="b">
        <f t="array" ref="CA705">ISNUMBER(SEARCH("Touch Screen",$AI705))</f>
        <v>0</v>
      </c>
      <c r="CB705" s="39" t="b">
        <f t="array" ref="CB705">ISNUMBER(SEARCH("Occupancy Sensor",$AI705))</f>
        <v>0</v>
      </c>
      <c r="CC705" s="39" t="b">
        <f t="array" ref="CC705">ISNUMBER(SEARCH("Full Network Connectivity",$AI705))</f>
        <v>0</v>
      </c>
      <c r="CD705" s="49">
        <f t="shared" si="63"/>
        <v>72.651060000000001</v>
      </c>
      <c r="CE705" s="50">
        <f t="shared" si="65"/>
        <v>8.3000000000000007</v>
      </c>
      <c r="CF705" s="39">
        <f t="shared" si="64"/>
        <v>9</v>
      </c>
      <c r="CG705" s="49">
        <f>IF($BW705=1,($Q705*'2. Monitor Criteria'!$C$4)+('2. Monitor Criteria'!$D$4*'1. Data'!$CE705)+'2. Monitor Criteria'!$C$6,IF('1. Data'!$BW705=2,($Q705*'2. Monitor Criteria'!$C$4)+('2. Monitor Criteria'!$D$4*'1. Data'!$CE705)+'2. Monitor Criteria'!$D$6,IF('1. Data'!$BW705=5,($Q705*'2. Monitor Criteria'!$C$4)+('2. Monitor Criteria'!$D$4*'1. Data'!$CE705)+'2. Monitor Criteria'!$F$6,($Q705*'2. Monitor Criteria'!$C$4)+('2. Monitor Criteria'!$D$4*'1. Data'!$CE705)+'2. Monitor Criteria'!$E$6)))</f>
        <v>79.727000000000018</v>
      </c>
      <c r="CH705" s="51">
        <f>CD705-('2. Monitor Criteria'!$D$4*CE705)</f>
        <v>39.534059999999997</v>
      </c>
      <c r="CI705" s="49">
        <f>IF($BY705=0,CH705,IF($BY705=1,CH705-('2. Monitor Criteria'!$B$10*'1. Data'!CG705),CH705-('2. Monitor Criteria'!$C$10*'1. Data'!CG705)))</f>
        <v>39.534059999999997</v>
      </c>
      <c r="CJ705" s="51">
        <f>IF($CA705=TRUE,CI705-(CG705*'2. Monitor Criteria'!$E$10),CI705)</f>
        <v>39.534059999999997</v>
      </c>
      <c r="CK705" s="51">
        <f>IF($BZ705=TRUE,CJ705-('1. Data'!CG705*'2. Monitor Criteria'!$D$10),CJ705)</f>
        <v>39.534059999999997</v>
      </c>
    </row>
    <row r="706" spans="1:89" s="39" customFormat="1" ht="15.75" customHeight="1" x14ac:dyDescent="0.2">
      <c r="A706" s="39">
        <v>538</v>
      </c>
      <c r="B706" s="46" t="s">
        <v>656</v>
      </c>
      <c r="C706" s="46" t="s">
        <v>698</v>
      </c>
      <c r="D706" s="47">
        <v>42515</v>
      </c>
      <c r="E706" s="46" t="s">
        <v>74</v>
      </c>
      <c r="F706" s="46" t="s">
        <v>699</v>
      </c>
      <c r="G706" s="46" t="s">
        <v>1307</v>
      </c>
      <c r="H706" s="46" t="s">
        <v>75</v>
      </c>
      <c r="I706" s="46" t="s">
        <v>76</v>
      </c>
      <c r="J706" s="46" t="s">
        <v>103</v>
      </c>
      <c r="K706" s="46" t="s">
        <v>77</v>
      </c>
      <c r="L706" s="46" t="s">
        <v>103</v>
      </c>
      <c r="M706" s="48">
        <v>910</v>
      </c>
      <c r="N706" s="48">
        <v>13.2</v>
      </c>
      <c r="O706" s="48">
        <v>23.5</v>
      </c>
      <c r="P706" s="48">
        <v>27</v>
      </c>
      <c r="Q706" s="48">
        <v>310</v>
      </c>
      <c r="R706" s="48">
        <v>1.78</v>
      </c>
      <c r="S706" s="48">
        <v>2160</v>
      </c>
      <c r="T706" s="48">
        <v>3840</v>
      </c>
      <c r="U706" s="48">
        <v>8.3000000000000007</v>
      </c>
      <c r="V706" s="48">
        <v>26742</v>
      </c>
      <c r="W706" s="48">
        <v>60</v>
      </c>
      <c r="X706" s="48">
        <v>34.200000000000003</v>
      </c>
      <c r="Y706" s="46" t="s">
        <v>114</v>
      </c>
      <c r="Z706" s="46" t="s">
        <v>83</v>
      </c>
      <c r="AA706" s="46"/>
      <c r="AB706" s="46"/>
      <c r="AC706" s="46" t="s">
        <v>80</v>
      </c>
      <c r="AD706" s="46" t="s">
        <v>80</v>
      </c>
      <c r="AE706" s="46" t="s">
        <v>239</v>
      </c>
      <c r="AF706" s="46" t="s">
        <v>103</v>
      </c>
      <c r="AG706" s="46" t="s">
        <v>83</v>
      </c>
      <c r="AH706" s="46" t="s">
        <v>103</v>
      </c>
      <c r="AI706" s="46" t="s">
        <v>83</v>
      </c>
      <c r="AJ706" s="46" t="s">
        <v>83</v>
      </c>
      <c r="AK706" s="46" t="s">
        <v>84</v>
      </c>
      <c r="AL706" s="46" t="s">
        <v>103</v>
      </c>
      <c r="AM706" s="46" t="s">
        <v>83</v>
      </c>
      <c r="AN706" s="46" t="s">
        <v>83</v>
      </c>
      <c r="AO706" s="46" t="s">
        <v>83</v>
      </c>
      <c r="AP706" s="46" t="s">
        <v>91</v>
      </c>
      <c r="AQ706" s="46" t="s">
        <v>103</v>
      </c>
      <c r="AR706" s="46" t="s">
        <v>81</v>
      </c>
      <c r="AS706" s="46" t="s">
        <v>86</v>
      </c>
      <c r="AT706" s="46" t="s">
        <v>103</v>
      </c>
      <c r="AU706" s="48">
        <v>4</v>
      </c>
      <c r="AV706" s="46" t="s">
        <v>81</v>
      </c>
      <c r="AW706" s="46" t="s">
        <v>80</v>
      </c>
      <c r="AX706" s="48">
        <v>280</v>
      </c>
      <c r="AY706" s="48">
        <v>309</v>
      </c>
      <c r="AZ706" s="48">
        <v>305</v>
      </c>
      <c r="BA706" s="48">
        <v>200</v>
      </c>
      <c r="BB706" s="46"/>
      <c r="BC706" s="46"/>
      <c r="BD706" s="48">
        <v>22.33</v>
      </c>
      <c r="BE706" s="46"/>
      <c r="BF706" s="48">
        <v>0.35</v>
      </c>
      <c r="BG706" s="48">
        <v>0.5</v>
      </c>
      <c r="BH706" s="46"/>
      <c r="BI706" s="48">
        <v>0.14000000000000001</v>
      </c>
      <c r="BJ706" s="48">
        <v>70.459999999999994</v>
      </c>
      <c r="BK706" s="48">
        <v>98</v>
      </c>
      <c r="BL706" s="48">
        <v>101.9</v>
      </c>
      <c r="BM706" s="46"/>
      <c r="BN706" s="46"/>
      <c r="BO706" s="48">
        <v>0.14000000000000001</v>
      </c>
      <c r="BP706" s="48">
        <v>0.35</v>
      </c>
      <c r="BQ706" s="48">
        <v>0.5</v>
      </c>
      <c r="BR706" s="48">
        <v>22.35</v>
      </c>
      <c r="BS706" s="48">
        <v>70.52</v>
      </c>
      <c r="BT706" s="46"/>
      <c r="BU706" s="48">
        <v>0</v>
      </c>
      <c r="BV706" s="39">
        <v>538</v>
      </c>
      <c r="BW706" s="39">
        <f t="shared" ref="BW706:BW769" si="66">IF(Q706&lt;171,1,IF(Q706&lt;226,2,IF(Q706&lt;266,3,IF(Q706&lt;385,4,5))))</f>
        <v>4</v>
      </c>
      <c r="BX706" s="39">
        <f>IF(COUNTIF($C$2:C706,C706)=1,1,0)</f>
        <v>1</v>
      </c>
      <c r="BY706" s="39">
        <f t="shared" ref="BY706:BY769" si="67">IF(Z706="EPD I (32.9% CIE LUV/99% sRGB area or greater)",1,IF(Z706="EPD II (38.4 CIE LUV/99% Adobe RGB area or greater)",2,0))</f>
        <v>0</v>
      </c>
      <c r="BZ706" s="39" t="b">
        <f t="shared" ref="BZ706:BZ769" si="68">ISNUMBER(SEARCH("Automatic Brightness Control",AI706))</f>
        <v>0</v>
      </c>
      <c r="CA706" s="39" t="b">
        <f t="array" ref="CA706">ISNUMBER(SEARCH("Touch Screen",$AI706))</f>
        <v>0</v>
      </c>
      <c r="CB706" s="39" t="b">
        <f t="array" ref="CB706">ISNUMBER(SEARCH("Occupancy Sensor",$AI706))</f>
        <v>0</v>
      </c>
      <c r="CC706" s="39" t="b">
        <f t="array" ref="CC706">ISNUMBER(SEARCH("Full Network Connectivity",$AI706))</f>
        <v>0</v>
      </c>
      <c r="CD706" s="49">
        <f t="shared" ref="CD706:CD769" si="69">8.76*((0.65*BF706)+(0.35*BD706))</f>
        <v>70.456679999999992</v>
      </c>
      <c r="CE706" s="50">
        <f t="shared" si="65"/>
        <v>8.3000000000000007</v>
      </c>
      <c r="CF706" s="39">
        <f t="shared" ref="CF706:CF769" si="70">IF(AND(U706&lt;=5, P706&lt;20),1,IF(AND(U706&lt;=5,P706&lt;23),2,IF(AND(U706&lt;=5,P706&lt;25),3,IF(AND(U706&lt;=5,P706&lt;30),4,IF(U706&lt;=5,5,IF(AND(U706&gt;5,P706&lt;20),6,IF(AND(U706&gt;5,P706&lt;23),7,IF(AND(U706&gt;5,P706&lt;25),8,IF(AND(U706&gt;5,P706&lt;30),9,10)))))))))</f>
        <v>9</v>
      </c>
      <c r="CG706" s="49">
        <f>IF($BW706=1,($Q706*'2. Monitor Criteria'!$C$4)+('2. Monitor Criteria'!$D$4*'1. Data'!$CE706)+'2. Monitor Criteria'!$C$6,IF('1. Data'!$BW706=2,($Q706*'2. Monitor Criteria'!$C$4)+('2. Monitor Criteria'!$D$4*'1. Data'!$CE706)+'2. Monitor Criteria'!$D$6,IF('1. Data'!$BW706=5,($Q706*'2. Monitor Criteria'!$C$4)+('2. Monitor Criteria'!$D$4*'1. Data'!$CE706)+'2. Monitor Criteria'!$F$6,($Q706*'2. Monitor Criteria'!$C$4)+('2. Monitor Criteria'!$D$4*'1. Data'!$CE706)+'2. Monitor Criteria'!$E$6)))</f>
        <v>79.727000000000018</v>
      </c>
      <c r="CH706" s="51">
        <f>CD706-('2. Monitor Criteria'!$D$4*CE706)</f>
        <v>37.339679999999987</v>
      </c>
      <c r="CI706" s="49">
        <f>IF($BY706=0,CH706,IF($BY706=1,CH706-('2. Monitor Criteria'!$B$10*'1. Data'!CG706),CH706-('2. Monitor Criteria'!$C$10*'1. Data'!CG706)))</f>
        <v>37.339679999999987</v>
      </c>
      <c r="CJ706" s="51">
        <f>IF($CA706=TRUE,CI706-(CG706*'2. Monitor Criteria'!$E$10),CI706)</f>
        <v>37.339679999999987</v>
      </c>
      <c r="CK706" s="51">
        <f>IF($BZ706=TRUE,CJ706-('1. Data'!CG706*'2. Monitor Criteria'!$D$10),CJ706)</f>
        <v>37.339679999999987</v>
      </c>
    </row>
    <row r="707" spans="1:89" s="39" customFormat="1" ht="15.75" customHeight="1" x14ac:dyDescent="0.2">
      <c r="A707" s="39">
        <v>539</v>
      </c>
      <c r="B707" s="46" t="s">
        <v>656</v>
      </c>
      <c r="C707" s="46" t="s">
        <v>700</v>
      </c>
      <c r="D707" s="47">
        <v>42734</v>
      </c>
      <c r="E707" s="46" t="s">
        <v>74</v>
      </c>
      <c r="F707" s="46" t="s">
        <v>103</v>
      </c>
      <c r="G707" s="46" t="s">
        <v>1307</v>
      </c>
      <c r="H707" s="46" t="s">
        <v>75</v>
      </c>
      <c r="I707" s="46" t="s">
        <v>76</v>
      </c>
      <c r="J707" s="46" t="s">
        <v>103</v>
      </c>
      <c r="K707" s="46" t="s">
        <v>77</v>
      </c>
      <c r="L707" s="46" t="s">
        <v>103</v>
      </c>
      <c r="M707" s="48">
        <v>910</v>
      </c>
      <c r="N707" s="48">
        <v>13.2</v>
      </c>
      <c r="O707" s="48">
        <v>23.5</v>
      </c>
      <c r="P707" s="48">
        <v>27</v>
      </c>
      <c r="Q707" s="48">
        <v>310</v>
      </c>
      <c r="R707" s="48">
        <v>1.78</v>
      </c>
      <c r="S707" s="48">
        <v>2160</v>
      </c>
      <c r="T707" s="48">
        <v>3840</v>
      </c>
      <c r="U707" s="48">
        <v>8.3000000000000007</v>
      </c>
      <c r="V707" s="48">
        <v>26742</v>
      </c>
      <c r="W707" s="48">
        <v>60</v>
      </c>
      <c r="X707" s="48">
        <v>34.299999999999997</v>
      </c>
      <c r="Y707" s="46" t="s">
        <v>114</v>
      </c>
      <c r="Z707" s="46" t="s">
        <v>83</v>
      </c>
      <c r="AA707" s="46"/>
      <c r="AB707" s="46"/>
      <c r="AC707" s="46" t="s">
        <v>80</v>
      </c>
      <c r="AD707" s="46" t="s">
        <v>80</v>
      </c>
      <c r="AE707" s="46" t="s">
        <v>239</v>
      </c>
      <c r="AF707" s="46" t="s">
        <v>103</v>
      </c>
      <c r="AG707" s="46" t="s">
        <v>83</v>
      </c>
      <c r="AH707" s="46" t="s">
        <v>103</v>
      </c>
      <c r="AI707" s="46" t="s">
        <v>83</v>
      </c>
      <c r="AJ707" s="46" t="s">
        <v>83</v>
      </c>
      <c r="AK707" s="46" t="s">
        <v>84</v>
      </c>
      <c r="AL707" s="46" t="s">
        <v>103</v>
      </c>
      <c r="AM707" s="46" t="s">
        <v>83</v>
      </c>
      <c r="AN707" s="46" t="s">
        <v>83</v>
      </c>
      <c r="AO707" s="46" t="s">
        <v>83</v>
      </c>
      <c r="AP707" s="46" t="s">
        <v>91</v>
      </c>
      <c r="AQ707" s="46" t="s">
        <v>103</v>
      </c>
      <c r="AR707" s="46" t="s">
        <v>81</v>
      </c>
      <c r="AS707" s="46" t="s">
        <v>86</v>
      </c>
      <c r="AT707" s="46" t="s">
        <v>103</v>
      </c>
      <c r="AU707" s="48">
        <v>4</v>
      </c>
      <c r="AV707" s="46" t="s">
        <v>81</v>
      </c>
      <c r="AW707" s="46" t="s">
        <v>80</v>
      </c>
      <c r="AX707" s="48">
        <v>250</v>
      </c>
      <c r="AY707" s="48">
        <v>309</v>
      </c>
      <c r="AZ707" s="48">
        <v>283</v>
      </c>
      <c r="BA707" s="48">
        <v>200</v>
      </c>
      <c r="BB707" s="46"/>
      <c r="BC707" s="46"/>
      <c r="BD707" s="48">
        <v>24.38</v>
      </c>
      <c r="BE707" s="46"/>
      <c r="BF707" s="48">
        <v>0.15</v>
      </c>
      <c r="BG707" s="48">
        <v>0.3</v>
      </c>
      <c r="BH707" s="46"/>
      <c r="BI707" s="48">
        <v>0.13</v>
      </c>
      <c r="BJ707" s="48">
        <v>75.599999999999994</v>
      </c>
      <c r="BK707" s="48">
        <v>96.9</v>
      </c>
      <c r="BL707" s="48">
        <v>101.9</v>
      </c>
      <c r="BM707" s="46"/>
      <c r="BN707" s="46"/>
      <c r="BO707" s="48">
        <v>0.13</v>
      </c>
      <c r="BP707" s="48">
        <v>0.15</v>
      </c>
      <c r="BQ707" s="48">
        <v>0.3</v>
      </c>
      <c r="BR707" s="48">
        <v>23.89</v>
      </c>
      <c r="BS707" s="48">
        <v>74.099999999999994</v>
      </c>
      <c r="BT707" s="46"/>
      <c r="BU707" s="48">
        <v>0</v>
      </c>
      <c r="BV707" s="39">
        <v>539</v>
      </c>
      <c r="BW707" s="39">
        <f t="shared" si="66"/>
        <v>4</v>
      </c>
      <c r="BX707" s="39">
        <f>IF(COUNTIF($C$2:C707,C707)=1,1,0)</f>
        <v>1</v>
      </c>
      <c r="BY707" s="39">
        <f t="shared" si="67"/>
        <v>0</v>
      </c>
      <c r="BZ707" s="39" t="b">
        <f t="shared" si="68"/>
        <v>0</v>
      </c>
      <c r="CA707" s="39" t="b">
        <f t="array" ref="CA707">ISNUMBER(SEARCH("Touch Screen",$AI707))</f>
        <v>0</v>
      </c>
      <c r="CB707" s="39" t="b">
        <f t="array" ref="CB707">ISNUMBER(SEARCH("Occupancy Sensor",$AI707))</f>
        <v>0</v>
      </c>
      <c r="CC707" s="39" t="b">
        <f t="array" ref="CC707">ISNUMBER(SEARCH("Full Network Connectivity",$AI707))</f>
        <v>0</v>
      </c>
      <c r="CD707" s="49">
        <f t="shared" si="69"/>
        <v>75.603179999999995</v>
      </c>
      <c r="CE707" s="50">
        <f t="shared" ref="CE707:CE770" si="71">U707</f>
        <v>8.3000000000000007</v>
      </c>
      <c r="CF707" s="39">
        <f t="shared" si="70"/>
        <v>9</v>
      </c>
      <c r="CG707" s="49">
        <f>IF($BW707=1,($Q707*'2. Monitor Criteria'!$C$4)+('2. Monitor Criteria'!$D$4*'1. Data'!$CE707)+'2. Monitor Criteria'!$C$6,IF('1. Data'!$BW707=2,($Q707*'2. Monitor Criteria'!$C$4)+('2. Monitor Criteria'!$D$4*'1. Data'!$CE707)+'2. Monitor Criteria'!$D$6,IF('1. Data'!$BW707=5,($Q707*'2. Monitor Criteria'!$C$4)+('2. Monitor Criteria'!$D$4*'1. Data'!$CE707)+'2. Monitor Criteria'!$F$6,($Q707*'2. Monitor Criteria'!$C$4)+('2. Monitor Criteria'!$D$4*'1. Data'!$CE707)+'2. Monitor Criteria'!$E$6)))</f>
        <v>79.727000000000018</v>
      </c>
      <c r="CH707" s="51">
        <f>CD707-('2. Monitor Criteria'!$D$4*CE707)</f>
        <v>42.48617999999999</v>
      </c>
      <c r="CI707" s="49">
        <f>IF($BY707=0,CH707,IF($BY707=1,CH707-('2. Monitor Criteria'!$B$10*'1. Data'!CG707),CH707-('2. Monitor Criteria'!$C$10*'1. Data'!CG707)))</f>
        <v>42.48617999999999</v>
      </c>
      <c r="CJ707" s="51">
        <f>IF($CA707=TRUE,CI707-(CG707*'2. Monitor Criteria'!$E$10),CI707)</f>
        <v>42.48617999999999</v>
      </c>
      <c r="CK707" s="51">
        <f>IF($BZ707=TRUE,CJ707-('1. Data'!CG707*'2. Monitor Criteria'!$D$10),CJ707)</f>
        <v>42.48617999999999</v>
      </c>
    </row>
    <row r="708" spans="1:89" s="39" customFormat="1" ht="15.75" customHeight="1" x14ac:dyDescent="0.2">
      <c r="A708" s="39">
        <v>540</v>
      </c>
      <c r="B708" s="46" t="s">
        <v>656</v>
      </c>
      <c r="C708" s="46" t="s">
        <v>701</v>
      </c>
      <c r="D708" s="47">
        <v>42515</v>
      </c>
      <c r="E708" s="46" t="s">
        <v>74</v>
      </c>
      <c r="F708" s="46" t="s">
        <v>103</v>
      </c>
      <c r="G708" s="46" t="s">
        <v>1307</v>
      </c>
      <c r="H708" s="46" t="s">
        <v>75</v>
      </c>
      <c r="I708" s="46" t="s">
        <v>76</v>
      </c>
      <c r="J708" s="46" t="s">
        <v>103</v>
      </c>
      <c r="K708" s="46" t="s">
        <v>77</v>
      </c>
      <c r="L708" s="46" t="s">
        <v>103</v>
      </c>
      <c r="M708" s="48">
        <v>910</v>
      </c>
      <c r="N708" s="48">
        <v>13.2</v>
      </c>
      <c r="O708" s="48">
        <v>23.5</v>
      </c>
      <c r="P708" s="48">
        <v>27</v>
      </c>
      <c r="Q708" s="48">
        <v>310</v>
      </c>
      <c r="R708" s="48">
        <v>1.78</v>
      </c>
      <c r="S708" s="48">
        <v>2160</v>
      </c>
      <c r="T708" s="48">
        <v>3840</v>
      </c>
      <c r="U708" s="48">
        <v>8.3000000000000007</v>
      </c>
      <c r="V708" s="48">
        <v>26742</v>
      </c>
      <c r="W708" s="48">
        <v>60</v>
      </c>
      <c r="X708" s="48">
        <v>34.200000000000003</v>
      </c>
      <c r="Y708" s="46" t="s">
        <v>114</v>
      </c>
      <c r="Z708" s="46" t="s">
        <v>83</v>
      </c>
      <c r="AA708" s="46"/>
      <c r="AB708" s="46"/>
      <c r="AC708" s="46" t="s">
        <v>80</v>
      </c>
      <c r="AD708" s="46" t="s">
        <v>80</v>
      </c>
      <c r="AE708" s="46" t="s">
        <v>239</v>
      </c>
      <c r="AF708" s="46" t="s">
        <v>103</v>
      </c>
      <c r="AG708" s="46" t="s">
        <v>83</v>
      </c>
      <c r="AH708" s="46" t="s">
        <v>103</v>
      </c>
      <c r="AI708" s="46" t="s">
        <v>83</v>
      </c>
      <c r="AJ708" s="46" t="s">
        <v>83</v>
      </c>
      <c r="AK708" s="46" t="s">
        <v>84</v>
      </c>
      <c r="AL708" s="46" t="s">
        <v>103</v>
      </c>
      <c r="AM708" s="46" t="s">
        <v>83</v>
      </c>
      <c r="AN708" s="46" t="s">
        <v>83</v>
      </c>
      <c r="AO708" s="46" t="s">
        <v>83</v>
      </c>
      <c r="AP708" s="46" t="s">
        <v>91</v>
      </c>
      <c r="AQ708" s="46" t="s">
        <v>103</v>
      </c>
      <c r="AR708" s="46" t="s">
        <v>81</v>
      </c>
      <c r="AS708" s="46" t="s">
        <v>86</v>
      </c>
      <c r="AT708" s="46" t="s">
        <v>103</v>
      </c>
      <c r="AU708" s="48">
        <v>4</v>
      </c>
      <c r="AV708" s="46" t="s">
        <v>81</v>
      </c>
      <c r="AW708" s="46" t="s">
        <v>80</v>
      </c>
      <c r="AX708" s="48">
        <v>270</v>
      </c>
      <c r="AY708" s="48">
        <v>340</v>
      </c>
      <c r="AZ708" s="48">
        <v>285</v>
      </c>
      <c r="BA708" s="48">
        <v>200</v>
      </c>
      <c r="BB708" s="46"/>
      <c r="BC708" s="46"/>
      <c r="BD708" s="48">
        <v>22.78</v>
      </c>
      <c r="BE708" s="46"/>
      <c r="BF708" s="48">
        <v>0.25</v>
      </c>
      <c r="BG708" s="48">
        <v>0.5</v>
      </c>
      <c r="BH708" s="46"/>
      <c r="BI708" s="48">
        <v>0.17</v>
      </c>
      <c r="BJ708" s="48">
        <v>71.27</v>
      </c>
      <c r="BK708" s="48">
        <v>98</v>
      </c>
      <c r="BL708" s="48">
        <v>101.9</v>
      </c>
      <c r="BM708" s="46"/>
      <c r="BN708" s="46"/>
      <c r="BO708" s="48">
        <v>0.17</v>
      </c>
      <c r="BP708" s="48">
        <v>0.25</v>
      </c>
      <c r="BQ708" s="48">
        <v>0.5</v>
      </c>
      <c r="BR708" s="48">
        <v>22.65</v>
      </c>
      <c r="BS708" s="48">
        <v>70.87</v>
      </c>
      <c r="BT708" s="46"/>
      <c r="BU708" s="48">
        <v>0</v>
      </c>
      <c r="BV708" s="39">
        <v>540</v>
      </c>
      <c r="BW708" s="39">
        <f t="shared" si="66"/>
        <v>4</v>
      </c>
      <c r="BX708" s="39">
        <f>IF(COUNTIF($C$2:C708,C708)=1,1,0)</f>
        <v>1</v>
      </c>
      <c r="BY708" s="39">
        <f t="shared" si="67"/>
        <v>0</v>
      </c>
      <c r="BZ708" s="39" t="b">
        <f t="shared" si="68"/>
        <v>0</v>
      </c>
      <c r="CA708" s="39" t="b">
        <f t="array" ref="CA708">ISNUMBER(SEARCH("Touch Screen",$AI708))</f>
        <v>0</v>
      </c>
      <c r="CB708" s="39" t="b">
        <f t="array" ref="CB708">ISNUMBER(SEARCH("Occupancy Sensor",$AI708))</f>
        <v>0</v>
      </c>
      <c r="CC708" s="39" t="b">
        <f t="array" ref="CC708">ISNUMBER(SEARCH("Full Network Connectivity",$AI708))</f>
        <v>0</v>
      </c>
      <c r="CD708" s="49">
        <f t="shared" si="69"/>
        <v>71.266980000000004</v>
      </c>
      <c r="CE708" s="50">
        <f t="shared" si="71"/>
        <v>8.3000000000000007</v>
      </c>
      <c r="CF708" s="39">
        <f t="shared" si="70"/>
        <v>9</v>
      </c>
      <c r="CG708" s="49">
        <f>IF($BW708=1,($Q708*'2. Monitor Criteria'!$C$4)+('2. Monitor Criteria'!$D$4*'1. Data'!$CE708)+'2. Monitor Criteria'!$C$6,IF('1. Data'!$BW708=2,($Q708*'2. Monitor Criteria'!$C$4)+('2. Monitor Criteria'!$D$4*'1. Data'!$CE708)+'2. Monitor Criteria'!$D$6,IF('1. Data'!$BW708=5,($Q708*'2. Monitor Criteria'!$C$4)+('2. Monitor Criteria'!$D$4*'1. Data'!$CE708)+'2. Monitor Criteria'!$F$6,($Q708*'2. Monitor Criteria'!$C$4)+('2. Monitor Criteria'!$D$4*'1. Data'!$CE708)+'2. Monitor Criteria'!$E$6)))</f>
        <v>79.727000000000018</v>
      </c>
      <c r="CH708" s="51">
        <f>CD708-('2. Monitor Criteria'!$D$4*CE708)</f>
        <v>38.149979999999999</v>
      </c>
      <c r="CI708" s="49">
        <f>IF($BY708=0,CH708,IF($BY708=1,CH708-('2. Monitor Criteria'!$B$10*'1. Data'!CG708),CH708-('2. Monitor Criteria'!$C$10*'1. Data'!CG708)))</f>
        <v>38.149979999999999</v>
      </c>
      <c r="CJ708" s="51">
        <f>IF($CA708=TRUE,CI708-(CG708*'2. Monitor Criteria'!$E$10),CI708)</f>
        <v>38.149979999999999</v>
      </c>
      <c r="CK708" s="51">
        <f>IF($BZ708=TRUE,CJ708-('1. Data'!CG708*'2. Monitor Criteria'!$D$10),CJ708)</f>
        <v>38.149979999999999</v>
      </c>
    </row>
    <row r="709" spans="1:89" s="39" customFormat="1" ht="15.75" customHeight="1" x14ac:dyDescent="0.2">
      <c r="A709" s="39">
        <v>554</v>
      </c>
      <c r="B709" s="46" t="s">
        <v>656</v>
      </c>
      <c r="C709" s="46" t="s">
        <v>1276</v>
      </c>
      <c r="D709" s="47">
        <v>42913</v>
      </c>
      <c r="E709" s="46" t="s">
        <v>74</v>
      </c>
      <c r="F709" s="46" t="s">
        <v>103</v>
      </c>
      <c r="G709" s="46" t="s">
        <v>1307</v>
      </c>
      <c r="H709" s="46" t="s">
        <v>75</v>
      </c>
      <c r="I709" s="46" t="s">
        <v>85</v>
      </c>
      <c r="J709" s="46" t="s">
        <v>1286</v>
      </c>
      <c r="K709" s="46" t="s">
        <v>77</v>
      </c>
      <c r="L709" s="46" t="s">
        <v>103</v>
      </c>
      <c r="M709" s="48">
        <v>3000</v>
      </c>
      <c r="N709" s="48">
        <v>15.4</v>
      </c>
      <c r="O709" s="48">
        <v>27.5</v>
      </c>
      <c r="P709" s="48">
        <v>31.5</v>
      </c>
      <c r="Q709" s="48">
        <v>425</v>
      </c>
      <c r="R709" s="48">
        <v>1.78</v>
      </c>
      <c r="S709" s="48">
        <v>2160</v>
      </c>
      <c r="T709" s="48">
        <v>3840</v>
      </c>
      <c r="U709" s="48">
        <v>8.3000000000000007</v>
      </c>
      <c r="V709" s="48">
        <v>19552</v>
      </c>
      <c r="W709" s="48">
        <v>60</v>
      </c>
      <c r="X709" s="48">
        <v>44.1</v>
      </c>
      <c r="Y709" s="46" t="s">
        <v>114</v>
      </c>
      <c r="Z709" s="46" t="s">
        <v>83</v>
      </c>
      <c r="AA709" s="46"/>
      <c r="AB709" s="46"/>
      <c r="AC709" s="46" t="s">
        <v>80</v>
      </c>
      <c r="AD709" s="46" t="s">
        <v>80</v>
      </c>
      <c r="AE709" s="46" t="s">
        <v>239</v>
      </c>
      <c r="AF709" s="46" t="s">
        <v>103</v>
      </c>
      <c r="AG709" s="46" t="s">
        <v>83</v>
      </c>
      <c r="AH709" s="46" t="s">
        <v>103</v>
      </c>
      <c r="AI709" s="46" t="s">
        <v>83</v>
      </c>
      <c r="AJ709" s="46" t="s">
        <v>83</v>
      </c>
      <c r="AK709" s="46" t="s">
        <v>84</v>
      </c>
      <c r="AL709" s="46" t="s">
        <v>103</v>
      </c>
      <c r="AM709" s="46" t="s">
        <v>83</v>
      </c>
      <c r="AN709" s="46" t="s">
        <v>83</v>
      </c>
      <c r="AO709" s="46" t="s">
        <v>83</v>
      </c>
      <c r="AP709" s="46" t="s">
        <v>91</v>
      </c>
      <c r="AQ709" s="46" t="s">
        <v>103</v>
      </c>
      <c r="AR709" s="46" t="s">
        <v>81</v>
      </c>
      <c r="AS709" s="46" t="s">
        <v>86</v>
      </c>
      <c r="AT709" s="46" t="s">
        <v>103</v>
      </c>
      <c r="AU709" s="48">
        <v>0</v>
      </c>
      <c r="AV709" s="46" t="s">
        <v>81</v>
      </c>
      <c r="AW709" s="46" t="s">
        <v>81</v>
      </c>
      <c r="AX709" s="48">
        <v>280</v>
      </c>
      <c r="AY709" s="48">
        <v>295</v>
      </c>
      <c r="AZ709" s="48">
        <v>270</v>
      </c>
      <c r="BA709" s="48">
        <v>200</v>
      </c>
      <c r="BB709" s="46"/>
      <c r="BC709" s="46"/>
      <c r="BD709" s="48">
        <v>30.86</v>
      </c>
      <c r="BE709" s="46"/>
      <c r="BF709" s="48">
        <v>0.23</v>
      </c>
      <c r="BG709" s="46"/>
      <c r="BH709" s="46"/>
      <c r="BI709" s="48">
        <v>0.14000000000000001</v>
      </c>
      <c r="BJ709" s="48">
        <v>95.93</v>
      </c>
      <c r="BK709" s="48">
        <v>118.8</v>
      </c>
      <c r="BL709" s="48">
        <v>124.9</v>
      </c>
      <c r="BM709" s="46"/>
      <c r="BN709" s="46"/>
      <c r="BO709" s="48">
        <v>0.14000000000000001</v>
      </c>
      <c r="BP709" s="48">
        <v>0.23</v>
      </c>
      <c r="BQ709" s="46"/>
      <c r="BR709" s="48">
        <v>30.82</v>
      </c>
      <c r="BS709" s="48">
        <v>95.8</v>
      </c>
      <c r="BT709" s="46"/>
      <c r="BU709" s="48">
        <v>0</v>
      </c>
      <c r="BV709" s="39">
        <v>554</v>
      </c>
      <c r="BW709" s="39">
        <f t="shared" si="66"/>
        <v>5</v>
      </c>
      <c r="BX709" s="39">
        <f>IF(COUNTIF($C$2:C709,C709)=1,1,0)</f>
        <v>1</v>
      </c>
      <c r="BY709" s="39">
        <f t="shared" si="67"/>
        <v>0</v>
      </c>
      <c r="BZ709" s="39" t="b">
        <f t="shared" si="68"/>
        <v>0</v>
      </c>
      <c r="CA709" s="39" t="b">
        <f t="array" ref="CA709">ISNUMBER(SEARCH("Touch Screen",$AI709))</f>
        <v>0</v>
      </c>
      <c r="CB709" s="39" t="b">
        <f t="array" ref="CB709">ISNUMBER(SEARCH("Occupancy Sensor",$AI709))</f>
        <v>0</v>
      </c>
      <c r="CC709" s="39" t="b">
        <f t="array" ref="CC709">ISNUMBER(SEARCH("Full Network Connectivity",$AI709))</f>
        <v>0</v>
      </c>
      <c r="CD709" s="49">
        <f t="shared" si="69"/>
        <v>95.92637999999998</v>
      </c>
      <c r="CE709" s="50">
        <f t="shared" si="71"/>
        <v>8.3000000000000007</v>
      </c>
      <c r="CF709" s="39">
        <f t="shared" si="70"/>
        <v>10</v>
      </c>
      <c r="CG709" s="49">
        <f>IF($BW709=1,($Q709*'2. Monitor Criteria'!$C$4)+('2. Monitor Criteria'!$D$4*'1. Data'!$CE709)+'2. Monitor Criteria'!$C$6,IF('1. Data'!$BW709=2,($Q709*'2. Monitor Criteria'!$C$4)+('2. Monitor Criteria'!$D$4*'1. Data'!$CE709)+'2. Monitor Criteria'!$D$6,IF('1. Data'!$BW709=5,($Q709*'2. Monitor Criteria'!$C$4)+('2. Monitor Criteria'!$D$4*'1. Data'!$CE709)+'2. Monitor Criteria'!$F$6,($Q709*'2. Monitor Criteria'!$C$4)+('2. Monitor Criteria'!$D$4*'1. Data'!$CE709)+'2. Monitor Criteria'!$E$6)))</f>
        <v>100.922</v>
      </c>
      <c r="CH709" s="51">
        <f>CD709-('2. Monitor Criteria'!$D$4*CE709)</f>
        <v>62.809379999999976</v>
      </c>
      <c r="CI709" s="49">
        <f>IF($BY709=0,CH709,IF($BY709=1,CH709-('2. Monitor Criteria'!$B$10*'1. Data'!CG709),CH709-('2. Monitor Criteria'!$C$10*'1. Data'!CG709)))</f>
        <v>62.809379999999976</v>
      </c>
      <c r="CJ709" s="49">
        <f>IF($CA709=TRUE,CI709-(CG709*'2. Monitor Criteria'!$E$10),CI709)</f>
        <v>62.809379999999976</v>
      </c>
      <c r="CK709" s="49">
        <f>IF($BZ709=TRUE,CJ709-('1. Data'!CG709*'2. Monitor Criteria'!$D$10),CJ709)</f>
        <v>62.809379999999976</v>
      </c>
    </row>
    <row r="710" spans="1:89" s="39" customFormat="1" ht="15.75" customHeight="1" x14ac:dyDescent="0.2">
      <c r="A710" s="39">
        <v>649</v>
      </c>
      <c r="B710" s="46" t="s">
        <v>763</v>
      </c>
      <c r="C710" s="46" t="s">
        <v>802</v>
      </c>
      <c r="D710" s="47">
        <v>42627</v>
      </c>
      <c r="E710" s="46" t="s">
        <v>74</v>
      </c>
      <c r="F710" s="46" t="s">
        <v>103</v>
      </c>
      <c r="G710" s="46" t="s">
        <v>1307</v>
      </c>
      <c r="H710" s="46" t="s">
        <v>75</v>
      </c>
      <c r="I710" s="46" t="s">
        <v>76</v>
      </c>
      <c r="J710" s="46" t="s">
        <v>103</v>
      </c>
      <c r="K710" s="46" t="s">
        <v>77</v>
      </c>
      <c r="L710" s="46" t="s">
        <v>103</v>
      </c>
      <c r="M710" s="48">
        <v>1000</v>
      </c>
      <c r="N710" s="48">
        <v>11.7</v>
      </c>
      <c r="O710" s="48">
        <v>20.8</v>
      </c>
      <c r="P710" s="48">
        <v>23.8</v>
      </c>
      <c r="Q710" s="48">
        <v>242.18</v>
      </c>
      <c r="R710" s="48">
        <v>1.78</v>
      </c>
      <c r="S710" s="48">
        <v>2160</v>
      </c>
      <c r="T710" s="48">
        <v>3840</v>
      </c>
      <c r="U710" s="48">
        <v>8.1999999999999993</v>
      </c>
      <c r="V710" s="48">
        <v>34248</v>
      </c>
      <c r="W710" s="48">
        <v>60</v>
      </c>
      <c r="X710" s="48">
        <v>44.3</v>
      </c>
      <c r="Y710" s="46" t="s">
        <v>78</v>
      </c>
      <c r="Z710" s="46" t="s">
        <v>83</v>
      </c>
      <c r="AA710" s="46"/>
      <c r="AB710" s="46"/>
      <c r="AC710" s="46" t="s">
        <v>80</v>
      </c>
      <c r="AD710" s="46" t="s">
        <v>80</v>
      </c>
      <c r="AE710" s="46" t="s">
        <v>803</v>
      </c>
      <c r="AF710" s="46" t="s">
        <v>103</v>
      </c>
      <c r="AG710" s="46" t="s">
        <v>99</v>
      </c>
      <c r="AH710" s="46" t="s">
        <v>103</v>
      </c>
      <c r="AI710" s="46" t="s">
        <v>99</v>
      </c>
      <c r="AJ710" s="46" t="s">
        <v>83</v>
      </c>
      <c r="AK710" s="46" t="s">
        <v>84</v>
      </c>
      <c r="AL710" s="46" t="s">
        <v>103</v>
      </c>
      <c r="AM710" s="46" t="s">
        <v>83</v>
      </c>
      <c r="AN710" s="46" t="s">
        <v>83</v>
      </c>
      <c r="AO710" s="46" t="s">
        <v>83</v>
      </c>
      <c r="AP710" s="46" t="s">
        <v>91</v>
      </c>
      <c r="AQ710" s="46" t="s">
        <v>103</v>
      </c>
      <c r="AR710" s="46" t="s">
        <v>81</v>
      </c>
      <c r="AS710" s="46" t="s">
        <v>86</v>
      </c>
      <c r="AT710" s="46" t="s">
        <v>103</v>
      </c>
      <c r="AU710" s="48">
        <v>0</v>
      </c>
      <c r="AV710" s="46" t="s">
        <v>81</v>
      </c>
      <c r="AW710" s="46" t="s">
        <v>81</v>
      </c>
      <c r="AX710" s="48">
        <v>350</v>
      </c>
      <c r="AY710" s="48">
        <v>364</v>
      </c>
      <c r="AZ710" s="48">
        <v>363</v>
      </c>
      <c r="BA710" s="48">
        <v>200</v>
      </c>
      <c r="BB710" s="46"/>
      <c r="BC710" s="46"/>
      <c r="BD710" s="48">
        <v>26.68</v>
      </c>
      <c r="BE710" s="46"/>
      <c r="BF710" s="48">
        <v>0.2</v>
      </c>
      <c r="BG710" s="46"/>
      <c r="BH710" s="46"/>
      <c r="BI710" s="48">
        <v>0.16</v>
      </c>
      <c r="BJ710" s="48">
        <v>82.92</v>
      </c>
      <c r="BK710" s="48">
        <v>82.92</v>
      </c>
      <c r="BL710" s="48">
        <v>92.2</v>
      </c>
      <c r="BM710" s="46"/>
      <c r="BN710" s="46"/>
      <c r="BO710" s="48">
        <v>0.17</v>
      </c>
      <c r="BP710" s="48">
        <v>0.21</v>
      </c>
      <c r="BQ710" s="46"/>
      <c r="BR710" s="48">
        <v>26.3</v>
      </c>
      <c r="BS710" s="48">
        <v>81.83</v>
      </c>
      <c r="BT710" s="46"/>
      <c r="BU710" s="48">
        <v>0</v>
      </c>
      <c r="BV710" s="39">
        <v>649</v>
      </c>
      <c r="BW710" s="39">
        <f t="shared" si="66"/>
        <v>3</v>
      </c>
      <c r="BX710" s="39">
        <f>IF(COUNTIF($C$2:C710,C710)=1,1,0)</f>
        <v>1</v>
      </c>
      <c r="BY710" s="39">
        <f t="shared" si="67"/>
        <v>0</v>
      </c>
      <c r="BZ710" s="39" t="b">
        <f t="shared" si="68"/>
        <v>0</v>
      </c>
      <c r="CA710" s="39" t="b">
        <f t="array" ref="CA710">ISNUMBER(SEARCH("Touch Screen",$AI710))</f>
        <v>0</v>
      </c>
      <c r="CB710" s="39" t="b">
        <f t="array" ref="CB710">ISNUMBER(SEARCH("Occupancy Sensor",$AI710))</f>
        <v>0</v>
      </c>
      <c r="CC710" s="39" t="b">
        <f t="array" ref="CC710">ISNUMBER(SEARCH("Full Network Connectivity",$AI710))</f>
        <v>0</v>
      </c>
      <c r="CD710" s="49">
        <f t="shared" si="69"/>
        <v>82.939679999999996</v>
      </c>
      <c r="CE710" s="50">
        <f t="shared" si="71"/>
        <v>8.1999999999999993</v>
      </c>
      <c r="CF710" s="39">
        <f t="shared" si="70"/>
        <v>8</v>
      </c>
      <c r="CG710" s="49">
        <f>IF($BW710=1,($Q710*'2. Monitor Criteria'!$C$4)+('2. Monitor Criteria'!$D$4*'1. Data'!$CE710)+'2. Monitor Criteria'!$C$6,IF('1. Data'!$BW710=2,($Q710*'2. Monitor Criteria'!$C$4)+('2. Monitor Criteria'!$D$4*'1. Data'!$CE710)+'2. Monitor Criteria'!$D$6,IF('1. Data'!$BW710=5,($Q710*'2. Monitor Criteria'!$C$4)+('2. Monitor Criteria'!$D$4*'1. Data'!$CE710)+'2. Monitor Criteria'!$F$6,($Q710*'2. Monitor Criteria'!$C$4)+('2. Monitor Criteria'!$D$4*'1. Data'!$CE710)+'2. Monitor Criteria'!$E$6)))</f>
        <v>70.986140000000006</v>
      </c>
      <c r="CH710" s="51">
        <f>CD710-('2. Monitor Criteria'!$D$4*CE710)</f>
        <v>50.221679999999999</v>
      </c>
      <c r="CI710" s="49">
        <f>IF($BY710=0,CH710,IF($BY710=1,CH710-('2. Monitor Criteria'!$B$10*'1. Data'!CG710),CH710-('2. Monitor Criteria'!$C$10*'1. Data'!CG710)))</f>
        <v>50.221679999999999</v>
      </c>
      <c r="CJ710" s="51">
        <f>IF($CA710=TRUE,CI710-(CG710*'2. Monitor Criteria'!$E$10),CI710)</f>
        <v>50.221679999999999</v>
      </c>
      <c r="CK710" s="51">
        <f>IF($BZ710=TRUE,CJ710-('1. Data'!CG710*'2. Monitor Criteria'!$D$10),CJ710)</f>
        <v>50.221679999999999</v>
      </c>
    </row>
    <row r="711" spans="1:89" s="39" customFormat="1" ht="15.75" customHeight="1" x14ac:dyDescent="0.2">
      <c r="A711" s="39">
        <v>672</v>
      </c>
      <c r="B711" s="46" t="s">
        <v>763</v>
      </c>
      <c r="C711" s="46" t="s">
        <v>824</v>
      </c>
      <c r="D711" s="47">
        <v>41687</v>
      </c>
      <c r="E711" s="46" t="s">
        <v>74</v>
      </c>
      <c r="F711" s="46" t="s">
        <v>103</v>
      </c>
      <c r="G711" s="46" t="s">
        <v>1307</v>
      </c>
      <c r="H711" s="46" t="s">
        <v>75</v>
      </c>
      <c r="I711" s="46" t="s">
        <v>85</v>
      </c>
      <c r="J711" s="46" t="s">
        <v>119</v>
      </c>
      <c r="K711" s="46" t="s">
        <v>77</v>
      </c>
      <c r="L711" s="46" t="s">
        <v>103</v>
      </c>
      <c r="M711" s="48">
        <v>1000</v>
      </c>
      <c r="N711" s="48">
        <v>13.4</v>
      </c>
      <c r="O711" s="48">
        <v>24.4</v>
      </c>
      <c r="P711" s="48">
        <v>28</v>
      </c>
      <c r="Q711" s="48">
        <v>328.46</v>
      </c>
      <c r="R711" s="48">
        <v>1.78</v>
      </c>
      <c r="S711" s="48">
        <v>2160</v>
      </c>
      <c r="T711" s="48">
        <v>3840</v>
      </c>
      <c r="U711" s="48">
        <v>8.3000000000000007</v>
      </c>
      <c r="V711" s="48">
        <v>25252</v>
      </c>
      <c r="W711" s="48">
        <v>60</v>
      </c>
      <c r="X711" s="48">
        <v>33.200000000000003</v>
      </c>
      <c r="Y711" s="46" t="s">
        <v>114</v>
      </c>
      <c r="Z711" s="46" t="s">
        <v>83</v>
      </c>
      <c r="AA711" s="46"/>
      <c r="AB711" s="46"/>
      <c r="AC711" s="46" t="s">
        <v>81</v>
      </c>
      <c r="AD711" s="46" t="s">
        <v>80</v>
      </c>
      <c r="AE711" s="46" t="s">
        <v>237</v>
      </c>
      <c r="AF711" s="46" t="s">
        <v>103</v>
      </c>
      <c r="AG711" s="46" t="s">
        <v>99</v>
      </c>
      <c r="AH711" s="46" t="s">
        <v>103</v>
      </c>
      <c r="AI711" s="46" t="s">
        <v>99</v>
      </c>
      <c r="AJ711" s="46" t="s">
        <v>83</v>
      </c>
      <c r="AK711" s="46" t="s">
        <v>84</v>
      </c>
      <c r="AL711" s="46" t="s">
        <v>103</v>
      </c>
      <c r="AM711" s="46" t="s">
        <v>83</v>
      </c>
      <c r="AN711" s="46" t="s">
        <v>83</v>
      </c>
      <c r="AO711" s="46" t="s">
        <v>83</v>
      </c>
      <c r="AP711" s="46" t="s">
        <v>91</v>
      </c>
      <c r="AQ711" s="46" t="s">
        <v>103</v>
      </c>
      <c r="AR711" s="46" t="s">
        <v>81</v>
      </c>
      <c r="AS711" s="46" t="s">
        <v>86</v>
      </c>
      <c r="AT711" s="46" t="s">
        <v>103</v>
      </c>
      <c r="AU711" s="48">
        <v>5</v>
      </c>
      <c r="AV711" s="46" t="s">
        <v>81</v>
      </c>
      <c r="AW711" s="46" t="s">
        <v>80</v>
      </c>
      <c r="AX711" s="48">
        <v>300</v>
      </c>
      <c r="AY711" s="48">
        <v>288</v>
      </c>
      <c r="AZ711" s="48">
        <v>286</v>
      </c>
      <c r="BA711" s="48">
        <v>200</v>
      </c>
      <c r="BB711" s="46"/>
      <c r="BC711" s="46"/>
      <c r="BD711" s="48">
        <v>33.35</v>
      </c>
      <c r="BE711" s="46"/>
      <c r="BF711" s="48">
        <v>0.25</v>
      </c>
      <c r="BG711" s="46"/>
      <c r="BH711" s="46"/>
      <c r="BI711" s="48">
        <v>0.19</v>
      </c>
      <c r="BJ711" s="48">
        <v>103.68</v>
      </c>
      <c r="BK711" s="48">
        <v>103.68</v>
      </c>
      <c r="BL711" s="48">
        <v>105.5</v>
      </c>
      <c r="BM711" s="46"/>
      <c r="BN711" s="46"/>
      <c r="BO711" s="48">
        <v>0.26</v>
      </c>
      <c r="BP711" s="48">
        <v>0.32</v>
      </c>
      <c r="BQ711" s="46"/>
      <c r="BR711" s="48">
        <v>33.51</v>
      </c>
      <c r="BS711" s="48">
        <v>104.57</v>
      </c>
      <c r="BT711" s="46"/>
      <c r="BU711" s="48">
        <v>0</v>
      </c>
      <c r="BV711" s="39">
        <v>672</v>
      </c>
      <c r="BW711" s="39">
        <f t="shared" si="66"/>
        <v>4</v>
      </c>
      <c r="BX711" s="39">
        <f>IF(COUNTIF($C$2:C711,C711)=1,1,0)</f>
        <v>1</v>
      </c>
      <c r="BY711" s="39">
        <f t="shared" si="67"/>
        <v>0</v>
      </c>
      <c r="BZ711" s="39" t="b">
        <f t="shared" si="68"/>
        <v>0</v>
      </c>
      <c r="CA711" s="39" t="b">
        <f t="array" ref="CA711">ISNUMBER(SEARCH("Touch Screen",$AI711))</f>
        <v>0</v>
      </c>
      <c r="CB711" s="39" t="b">
        <f t="array" ref="CB711">ISNUMBER(SEARCH("Occupancy Sensor",$AI711))</f>
        <v>0</v>
      </c>
      <c r="CC711" s="39" t="b">
        <f t="array" ref="CC711">ISNUMBER(SEARCH("Full Network Connectivity",$AI711))</f>
        <v>0</v>
      </c>
      <c r="CD711" s="49">
        <f t="shared" si="69"/>
        <v>103.67459999999998</v>
      </c>
      <c r="CE711" s="50">
        <f t="shared" si="71"/>
        <v>8.3000000000000007</v>
      </c>
      <c r="CF711" s="39">
        <f t="shared" si="70"/>
        <v>9</v>
      </c>
      <c r="CG711" s="49">
        <f>IF($BW711=1,($Q711*'2. Monitor Criteria'!$C$4)+('2. Monitor Criteria'!$D$4*'1. Data'!$CE711)+'2. Monitor Criteria'!$C$6,IF('1. Data'!$BW711=2,($Q711*'2. Monitor Criteria'!$C$4)+('2. Monitor Criteria'!$D$4*'1. Data'!$CE711)+'2. Monitor Criteria'!$D$6,IF('1. Data'!$BW711=5,($Q711*'2. Monitor Criteria'!$C$4)+('2. Monitor Criteria'!$D$4*'1. Data'!$CE711)+'2. Monitor Criteria'!$F$6,($Q711*'2. Monitor Criteria'!$C$4)+('2. Monitor Criteria'!$D$4*'1. Data'!$CE711)+'2. Monitor Criteria'!$E$6)))</f>
        <v>81.997580000000013</v>
      </c>
      <c r="CH711" s="51">
        <f>CD711-('2. Monitor Criteria'!$D$4*CE711)</f>
        <v>70.557599999999979</v>
      </c>
      <c r="CI711" s="49">
        <f>IF($BY711=0,CH711,IF($BY711=1,CH711-('2. Monitor Criteria'!$B$10*'1. Data'!CG711),CH711-('2. Monitor Criteria'!$C$10*'1. Data'!CG711)))</f>
        <v>70.557599999999979</v>
      </c>
      <c r="CJ711" s="51">
        <f>IF($CA711=TRUE,CI711-(CG711*'2. Monitor Criteria'!$E$10),CI711)</f>
        <v>70.557599999999979</v>
      </c>
      <c r="CK711" s="51">
        <f>IF($BZ711=TRUE,CJ711-('1. Data'!CG711*'2. Monitor Criteria'!$D$10),CJ711)</f>
        <v>70.557599999999979</v>
      </c>
    </row>
    <row r="712" spans="1:89" s="39" customFormat="1" ht="15.75" customHeight="1" x14ac:dyDescent="0.2">
      <c r="A712" s="39">
        <v>705</v>
      </c>
      <c r="B712" s="46" t="s">
        <v>763</v>
      </c>
      <c r="C712" s="46" t="s">
        <v>876</v>
      </c>
      <c r="D712" s="47">
        <v>42602</v>
      </c>
      <c r="E712" s="46" t="s">
        <v>74</v>
      </c>
      <c r="F712" s="46" t="s">
        <v>103</v>
      </c>
      <c r="G712" s="46" t="s">
        <v>1307</v>
      </c>
      <c r="H712" s="46" t="s">
        <v>75</v>
      </c>
      <c r="I712" s="46" t="s">
        <v>141</v>
      </c>
      <c r="J712" s="46" t="s">
        <v>103</v>
      </c>
      <c r="K712" s="46" t="s">
        <v>77</v>
      </c>
      <c r="L712" s="46" t="s">
        <v>103</v>
      </c>
      <c r="M712" s="48">
        <v>4000</v>
      </c>
      <c r="N712" s="48">
        <v>19.5</v>
      </c>
      <c r="O712" s="48">
        <v>34.799999999999997</v>
      </c>
      <c r="P712" s="48">
        <v>40</v>
      </c>
      <c r="Q712" s="48">
        <v>682.47</v>
      </c>
      <c r="R712" s="48">
        <v>1.78</v>
      </c>
      <c r="S712" s="48">
        <v>2160</v>
      </c>
      <c r="T712" s="48">
        <v>3840</v>
      </c>
      <c r="U712" s="48">
        <v>8.1999999999999993</v>
      </c>
      <c r="V712" s="48">
        <v>12153</v>
      </c>
      <c r="W712" s="48">
        <v>60</v>
      </c>
      <c r="X712" s="48">
        <v>38.1</v>
      </c>
      <c r="Y712" s="46" t="s">
        <v>78</v>
      </c>
      <c r="Z712" s="46" t="s">
        <v>83</v>
      </c>
      <c r="AA712" s="46"/>
      <c r="AB712" s="46"/>
      <c r="AC712" s="46" t="s">
        <v>81</v>
      </c>
      <c r="AD712" s="46" t="s">
        <v>80</v>
      </c>
      <c r="AE712" s="46" t="s">
        <v>877</v>
      </c>
      <c r="AF712" s="46" t="s">
        <v>103</v>
      </c>
      <c r="AG712" s="46" t="s">
        <v>99</v>
      </c>
      <c r="AH712" s="46" t="s">
        <v>103</v>
      </c>
      <c r="AI712" s="46" t="s">
        <v>99</v>
      </c>
      <c r="AJ712" s="46" t="s">
        <v>83</v>
      </c>
      <c r="AK712" s="46" t="s">
        <v>84</v>
      </c>
      <c r="AL712" s="46" t="s">
        <v>103</v>
      </c>
      <c r="AM712" s="46" t="s">
        <v>83</v>
      </c>
      <c r="AN712" s="46" t="s">
        <v>83</v>
      </c>
      <c r="AO712" s="46" t="s">
        <v>83</v>
      </c>
      <c r="AP712" s="46" t="s">
        <v>91</v>
      </c>
      <c r="AQ712" s="46" t="s">
        <v>103</v>
      </c>
      <c r="AR712" s="46" t="s">
        <v>81</v>
      </c>
      <c r="AS712" s="46" t="s">
        <v>86</v>
      </c>
      <c r="AT712" s="46" t="s">
        <v>103</v>
      </c>
      <c r="AU712" s="48">
        <v>5</v>
      </c>
      <c r="AV712" s="46" t="s">
        <v>81</v>
      </c>
      <c r="AW712" s="46" t="s">
        <v>81</v>
      </c>
      <c r="AX712" s="48">
        <v>250</v>
      </c>
      <c r="AY712" s="48">
        <v>280.5</v>
      </c>
      <c r="AZ712" s="48">
        <v>196.7</v>
      </c>
      <c r="BA712" s="48">
        <v>200</v>
      </c>
      <c r="BB712" s="46"/>
      <c r="BC712" s="46"/>
      <c r="BD712" s="48">
        <v>43.74</v>
      </c>
      <c r="BE712" s="46"/>
      <c r="BF712" s="48">
        <v>0.43</v>
      </c>
      <c r="BG712" s="46"/>
      <c r="BH712" s="46"/>
      <c r="BI712" s="48">
        <v>0.16</v>
      </c>
      <c r="BJ712" s="48">
        <v>136.56</v>
      </c>
      <c r="BK712" s="48">
        <v>136.56</v>
      </c>
      <c r="BL712" s="48">
        <v>139.80000000000001</v>
      </c>
      <c r="BM712" s="46"/>
      <c r="BN712" s="46"/>
      <c r="BO712" s="48">
        <v>0.18</v>
      </c>
      <c r="BP712" s="48">
        <v>0.44</v>
      </c>
      <c r="BQ712" s="46"/>
      <c r="BR712" s="48">
        <v>43.5</v>
      </c>
      <c r="BS712" s="48">
        <v>135.88</v>
      </c>
      <c r="BT712" s="46"/>
      <c r="BU712" s="48">
        <v>0</v>
      </c>
      <c r="BV712" s="39">
        <v>705</v>
      </c>
      <c r="BW712" s="39">
        <f t="shared" si="66"/>
        <v>5</v>
      </c>
      <c r="BX712" s="39">
        <f>IF(COUNTIF($C$2:C712,C712)=1,1,0)</f>
        <v>1</v>
      </c>
      <c r="BY712" s="39">
        <f t="shared" si="67"/>
        <v>0</v>
      </c>
      <c r="BZ712" s="39" t="b">
        <f t="shared" si="68"/>
        <v>0</v>
      </c>
      <c r="CA712" s="39" t="b">
        <f t="array" ref="CA712">ISNUMBER(SEARCH("Touch Screen",$AI712))</f>
        <v>0</v>
      </c>
      <c r="CB712" s="39" t="b">
        <f t="array" ref="CB712">ISNUMBER(SEARCH("Occupancy Sensor",$AI712))</f>
        <v>0</v>
      </c>
      <c r="CC712" s="39" t="b">
        <f t="array" ref="CC712">ISNUMBER(SEARCH("Full Network Connectivity",$AI712))</f>
        <v>0</v>
      </c>
      <c r="CD712" s="49">
        <f t="shared" si="69"/>
        <v>136.55526</v>
      </c>
      <c r="CE712" s="50">
        <f t="shared" si="71"/>
        <v>8.1999999999999993</v>
      </c>
      <c r="CF712" s="39">
        <f t="shared" si="70"/>
        <v>10</v>
      </c>
      <c r="CG712" s="49">
        <f>IF($BW712=1,($Q712*'2. Monitor Criteria'!$C$4)+('2. Monitor Criteria'!$D$4*'1. Data'!$CE712)+'2. Monitor Criteria'!$C$6,IF('1. Data'!$BW712=2,($Q712*'2. Monitor Criteria'!$C$4)+('2. Monitor Criteria'!$D$4*'1. Data'!$CE712)+'2. Monitor Criteria'!$D$6,IF('1. Data'!$BW712=5,($Q712*'2. Monitor Criteria'!$C$4)+('2. Monitor Criteria'!$D$4*'1. Data'!$CE712)+'2. Monitor Criteria'!$F$6,($Q712*'2. Monitor Criteria'!$C$4)+('2. Monitor Criteria'!$D$4*'1. Data'!$CE712)+'2. Monitor Criteria'!$E$6)))</f>
        <v>132.19181</v>
      </c>
      <c r="CH712" s="51">
        <f>CD712-('2. Monitor Criteria'!$D$4*CE712)</f>
        <v>103.83726000000001</v>
      </c>
      <c r="CI712" s="49">
        <f>IF($BY712=0,CH712,IF($BY712=1,CH712-('2. Monitor Criteria'!$B$10*'1. Data'!CG712),CH712-('2. Monitor Criteria'!$C$10*'1. Data'!CG712)))</f>
        <v>103.83726000000001</v>
      </c>
      <c r="CJ712" s="51">
        <f>IF($CA712=TRUE,CI712-(CG712*'2. Monitor Criteria'!$E$10),CI712)</f>
        <v>103.83726000000001</v>
      </c>
      <c r="CK712" s="51">
        <f>IF($BZ712=TRUE,CJ712-('1. Data'!CG712*'2. Monitor Criteria'!$D$10),CJ712)</f>
        <v>103.83726000000001</v>
      </c>
    </row>
    <row r="713" spans="1:89" s="39" customFormat="1" ht="15.75" customHeight="1" x14ac:dyDescent="0.2">
      <c r="A713" s="39">
        <v>725</v>
      </c>
      <c r="B713" s="46" t="s">
        <v>878</v>
      </c>
      <c r="C713" s="46" t="s">
        <v>906</v>
      </c>
      <c r="D713" s="47">
        <v>42101</v>
      </c>
      <c r="E713" s="46" t="s">
        <v>74</v>
      </c>
      <c r="F713" s="46" t="s">
        <v>103</v>
      </c>
      <c r="G713" s="46" t="s">
        <v>1307</v>
      </c>
      <c r="H713" s="46" t="s">
        <v>75</v>
      </c>
      <c r="I713" s="46" t="s">
        <v>76</v>
      </c>
      <c r="J713" s="46" t="s">
        <v>103</v>
      </c>
      <c r="K713" s="46" t="s">
        <v>77</v>
      </c>
      <c r="L713" s="46" t="s">
        <v>103</v>
      </c>
      <c r="M713" s="48">
        <v>1000</v>
      </c>
      <c r="N713" s="48">
        <v>13.2</v>
      </c>
      <c r="O713" s="48">
        <v>23.5</v>
      </c>
      <c r="P713" s="48">
        <v>27</v>
      </c>
      <c r="Q713" s="48">
        <v>310.5</v>
      </c>
      <c r="R713" s="48">
        <v>1.78</v>
      </c>
      <c r="S713" s="48">
        <v>2160</v>
      </c>
      <c r="T713" s="48">
        <v>3840</v>
      </c>
      <c r="U713" s="48">
        <v>8.3000000000000007</v>
      </c>
      <c r="V713" s="48">
        <v>26713</v>
      </c>
      <c r="W713" s="48">
        <v>60</v>
      </c>
      <c r="X713" s="48">
        <v>31.8</v>
      </c>
      <c r="Y713" s="46" t="s">
        <v>114</v>
      </c>
      <c r="Z713" s="46" t="s">
        <v>83</v>
      </c>
      <c r="AA713" s="46"/>
      <c r="AB713" s="46"/>
      <c r="AC713" s="46" t="s">
        <v>81</v>
      </c>
      <c r="AD713" s="46" t="s">
        <v>80</v>
      </c>
      <c r="AE713" s="46" t="s">
        <v>307</v>
      </c>
      <c r="AF713" s="46" t="s">
        <v>103</v>
      </c>
      <c r="AG713" s="46" t="s">
        <v>435</v>
      </c>
      <c r="AH713" s="46" t="s">
        <v>103</v>
      </c>
      <c r="AI713" s="46" t="s">
        <v>435</v>
      </c>
      <c r="AJ713" s="46" t="s">
        <v>83</v>
      </c>
      <c r="AK713" s="46" t="s">
        <v>84</v>
      </c>
      <c r="AL713" s="46" t="s">
        <v>103</v>
      </c>
      <c r="AM713" s="46" t="s">
        <v>83</v>
      </c>
      <c r="AN713" s="46" t="s">
        <v>83</v>
      </c>
      <c r="AO713" s="46" t="s">
        <v>83</v>
      </c>
      <c r="AP713" s="46" t="s">
        <v>91</v>
      </c>
      <c r="AQ713" s="46" t="s">
        <v>103</v>
      </c>
      <c r="AR713" s="46" t="s">
        <v>81</v>
      </c>
      <c r="AS713" s="46" t="s">
        <v>86</v>
      </c>
      <c r="AT713" s="46" t="s">
        <v>103</v>
      </c>
      <c r="AU713" s="48">
        <v>1</v>
      </c>
      <c r="AV713" s="46" t="s">
        <v>81</v>
      </c>
      <c r="AW713" s="46" t="s">
        <v>81</v>
      </c>
      <c r="AX713" s="48">
        <v>480</v>
      </c>
      <c r="AY713" s="48">
        <v>480</v>
      </c>
      <c r="AZ713" s="48">
        <v>250</v>
      </c>
      <c r="BA713" s="48">
        <v>200</v>
      </c>
      <c r="BB713" s="48">
        <v>20.239999999999998</v>
      </c>
      <c r="BC713" s="48">
        <v>43.43</v>
      </c>
      <c r="BD713" s="48">
        <v>26.24</v>
      </c>
      <c r="BE713" s="46"/>
      <c r="BF713" s="48">
        <v>0.32</v>
      </c>
      <c r="BG713" s="48">
        <v>0.32</v>
      </c>
      <c r="BH713" s="46"/>
      <c r="BI713" s="48">
        <v>0.26</v>
      </c>
      <c r="BJ713" s="48">
        <v>82.27</v>
      </c>
      <c r="BK713" s="48">
        <v>82.27</v>
      </c>
      <c r="BL713" s="48">
        <v>107</v>
      </c>
      <c r="BM713" s="48">
        <v>20.05</v>
      </c>
      <c r="BN713" s="48">
        <v>42.72</v>
      </c>
      <c r="BO713" s="48">
        <v>0.33</v>
      </c>
      <c r="BP713" s="48">
        <v>0.38</v>
      </c>
      <c r="BQ713" s="46"/>
      <c r="BR713" s="48">
        <v>25.85</v>
      </c>
      <c r="BS713" s="48">
        <v>81.42</v>
      </c>
      <c r="BT713" s="46"/>
      <c r="BU713" s="48">
        <v>0</v>
      </c>
      <c r="BV713" s="39">
        <v>725</v>
      </c>
      <c r="BW713" s="39">
        <f t="shared" si="66"/>
        <v>4</v>
      </c>
      <c r="BX713" s="39">
        <f>IF(COUNTIF($C$2:C713,C713)=1,1,0)</f>
        <v>1</v>
      </c>
      <c r="BY713" s="39">
        <f t="shared" si="67"/>
        <v>0</v>
      </c>
      <c r="BZ713" s="39" t="b">
        <f t="shared" si="68"/>
        <v>1</v>
      </c>
      <c r="CA713" s="39" t="b">
        <f t="array" ref="CA713">ISNUMBER(SEARCH("Touch Screen",$AI713))</f>
        <v>0</v>
      </c>
      <c r="CB713" s="39" t="b">
        <f t="array" ref="CB713">ISNUMBER(SEARCH("Occupancy Sensor",$AI713))</f>
        <v>0</v>
      </c>
      <c r="CC713" s="39" t="b">
        <f t="array" ref="CC713">ISNUMBER(SEARCH("Full Network Connectivity",$AI713))</f>
        <v>0</v>
      </c>
      <c r="CD713" s="49">
        <f t="shared" si="69"/>
        <v>82.27391999999999</v>
      </c>
      <c r="CE713" s="50">
        <f t="shared" si="71"/>
        <v>8.3000000000000007</v>
      </c>
      <c r="CF713" s="39">
        <f t="shared" si="70"/>
        <v>9</v>
      </c>
      <c r="CG713" s="49">
        <f>IF($BW713=1,($Q713*'2. Monitor Criteria'!$C$4)+('2. Monitor Criteria'!$D$4*'1. Data'!$CE713)+'2. Monitor Criteria'!$C$6,IF('1. Data'!$BW713=2,($Q713*'2. Monitor Criteria'!$C$4)+('2. Monitor Criteria'!$D$4*'1. Data'!$CE713)+'2. Monitor Criteria'!$D$6,IF('1. Data'!$BW713=5,($Q713*'2. Monitor Criteria'!$C$4)+('2. Monitor Criteria'!$D$4*'1. Data'!$CE713)+'2. Monitor Criteria'!$F$6,($Q713*'2. Monitor Criteria'!$C$4)+('2. Monitor Criteria'!$D$4*'1. Data'!$CE713)+'2. Monitor Criteria'!$E$6)))</f>
        <v>79.788500000000013</v>
      </c>
      <c r="CH713" s="51">
        <f>CD713-('2. Monitor Criteria'!$D$4*CE713)</f>
        <v>49.156919999999985</v>
      </c>
      <c r="CI713" s="49">
        <f>IF($BY713=0,CH713,IF($BY713=1,CH713-('2. Monitor Criteria'!$B$10*'1. Data'!CG713),CH713-('2. Monitor Criteria'!$C$10*'1. Data'!CG713)))</f>
        <v>49.156919999999985</v>
      </c>
      <c r="CJ713" s="51">
        <f>IF($CA713=TRUE,CI713-(CG713*'2. Monitor Criteria'!$E$10),CI713)</f>
        <v>49.156919999999985</v>
      </c>
      <c r="CK713" s="51">
        <f>IF($BZ713=TRUE,CJ713-('1. Data'!CG713*'2. Monitor Criteria'!$D$10),CJ713)</f>
        <v>45.167494999999988</v>
      </c>
    </row>
    <row r="714" spans="1:89" s="39" customFormat="1" ht="15.75" customHeight="1" x14ac:dyDescent="0.2">
      <c r="A714" s="39">
        <v>763</v>
      </c>
      <c r="B714" s="46" t="s">
        <v>925</v>
      </c>
      <c r="C714" s="46" t="s">
        <v>942</v>
      </c>
      <c r="D714" s="47">
        <v>42552</v>
      </c>
      <c r="E714" s="46" t="s">
        <v>74</v>
      </c>
      <c r="F714" s="46"/>
      <c r="G714" s="46" t="s">
        <v>1307</v>
      </c>
      <c r="H714" s="46" t="s">
        <v>75</v>
      </c>
      <c r="I714" s="46" t="s">
        <v>939</v>
      </c>
      <c r="J714" s="46"/>
      <c r="K714" s="46" t="s">
        <v>77</v>
      </c>
      <c r="L714" s="46"/>
      <c r="M714" s="48">
        <v>1000</v>
      </c>
      <c r="N714" s="48">
        <v>13.6</v>
      </c>
      <c r="O714" s="48">
        <v>24.2</v>
      </c>
      <c r="P714" s="48">
        <v>27.8</v>
      </c>
      <c r="Q714" s="48">
        <v>335</v>
      </c>
      <c r="R714" s="48">
        <v>1.78</v>
      </c>
      <c r="S714" s="48">
        <v>2160</v>
      </c>
      <c r="T714" s="48">
        <v>3840</v>
      </c>
      <c r="U714" s="48">
        <v>8.3000000000000007</v>
      </c>
      <c r="V714" s="48">
        <v>24759</v>
      </c>
      <c r="W714" s="48">
        <v>60</v>
      </c>
      <c r="X714" s="48">
        <v>0.3</v>
      </c>
      <c r="Y714" s="46" t="s">
        <v>78</v>
      </c>
      <c r="Z714" s="46" t="s">
        <v>83</v>
      </c>
      <c r="AA714" s="46"/>
      <c r="AB714" s="46"/>
      <c r="AC714" s="46" t="s">
        <v>81</v>
      </c>
      <c r="AD714" s="46" t="s">
        <v>80</v>
      </c>
      <c r="AE714" s="46" t="s">
        <v>85</v>
      </c>
      <c r="AF714" s="46" t="s">
        <v>943</v>
      </c>
      <c r="AG714" s="46" t="s">
        <v>83</v>
      </c>
      <c r="AH714" s="46"/>
      <c r="AI714" s="46" t="s">
        <v>83</v>
      </c>
      <c r="AJ714" s="46" t="s">
        <v>83</v>
      </c>
      <c r="AK714" s="46" t="s">
        <v>195</v>
      </c>
      <c r="AL714" s="46" t="s">
        <v>943</v>
      </c>
      <c r="AM714" s="46" t="s">
        <v>83</v>
      </c>
      <c r="AN714" s="46" t="s">
        <v>83</v>
      </c>
      <c r="AO714" s="46" t="s">
        <v>83</v>
      </c>
      <c r="AP714" s="46" t="s">
        <v>91</v>
      </c>
      <c r="AQ714" s="46"/>
      <c r="AR714" s="46" t="s">
        <v>81</v>
      </c>
      <c r="AS714" s="46" t="s">
        <v>86</v>
      </c>
      <c r="AT714" s="46"/>
      <c r="AU714" s="48">
        <v>5</v>
      </c>
      <c r="AV714" s="46" t="s">
        <v>81</v>
      </c>
      <c r="AW714" s="46" t="s">
        <v>81</v>
      </c>
      <c r="AX714" s="48">
        <v>300</v>
      </c>
      <c r="AY714" s="48">
        <v>209.4</v>
      </c>
      <c r="AZ714" s="48">
        <v>173.9</v>
      </c>
      <c r="BA714" s="48">
        <v>200</v>
      </c>
      <c r="BB714" s="46"/>
      <c r="BC714" s="46"/>
      <c r="BD714" s="48">
        <v>32.53</v>
      </c>
      <c r="BE714" s="46"/>
      <c r="BF714" s="48">
        <v>0.2</v>
      </c>
      <c r="BG714" s="48">
        <v>0</v>
      </c>
      <c r="BH714" s="46"/>
      <c r="BI714" s="48">
        <v>0.17</v>
      </c>
      <c r="BJ714" s="48">
        <v>100.86</v>
      </c>
      <c r="BK714" s="48">
        <v>100.86</v>
      </c>
      <c r="BL714" s="48">
        <v>106.8</v>
      </c>
      <c r="BM714" s="46"/>
      <c r="BN714" s="46"/>
      <c r="BO714" s="48">
        <v>0.21</v>
      </c>
      <c r="BP714" s="48">
        <v>0.23</v>
      </c>
      <c r="BQ714" s="48">
        <v>0</v>
      </c>
      <c r="BR714" s="48">
        <v>32.590000000000003</v>
      </c>
      <c r="BS714" s="48">
        <v>101.26</v>
      </c>
      <c r="BT714" s="46"/>
      <c r="BU714" s="48">
        <v>0</v>
      </c>
      <c r="BV714" s="39">
        <v>763</v>
      </c>
      <c r="BW714" s="39">
        <f t="shared" si="66"/>
        <v>4</v>
      </c>
      <c r="BX714" s="39">
        <f>IF(COUNTIF($C$2:C714,C714)=1,1,0)</f>
        <v>1</v>
      </c>
      <c r="BY714" s="39">
        <f t="shared" si="67"/>
        <v>0</v>
      </c>
      <c r="BZ714" s="39" t="b">
        <f t="shared" si="68"/>
        <v>0</v>
      </c>
      <c r="CA714" s="39" t="b">
        <f t="array" ref="CA714">ISNUMBER(SEARCH("Touch Screen",$AI714))</f>
        <v>0</v>
      </c>
      <c r="CB714" s="39" t="b">
        <f t="array" ref="CB714">ISNUMBER(SEARCH("Occupancy Sensor",$AI714))</f>
        <v>0</v>
      </c>
      <c r="CC714" s="39" t="b">
        <f t="array" ref="CC714">ISNUMBER(SEARCH("Full Network Connectivity",$AI714))</f>
        <v>0</v>
      </c>
      <c r="CD714" s="49">
        <f t="shared" si="69"/>
        <v>100.87578000000001</v>
      </c>
      <c r="CE714" s="50">
        <f t="shared" si="71"/>
        <v>8.3000000000000007</v>
      </c>
      <c r="CF714" s="39">
        <f t="shared" si="70"/>
        <v>9</v>
      </c>
      <c r="CG714" s="49">
        <f>IF($BW714=1,($Q714*'2. Monitor Criteria'!$C$4)+('2. Monitor Criteria'!$D$4*'1. Data'!$CE714)+'2. Monitor Criteria'!$C$6,IF('1. Data'!$BW714=2,($Q714*'2. Monitor Criteria'!$C$4)+('2. Monitor Criteria'!$D$4*'1. Data'!$CE714)+'2. Monitor Criteria'!$D$6,IF('1. Data'!$BW714=5,($Q714*'2. Monitor Criteria'!$C$4)+('2. Monitor Criteria'!$D$4*'1. Data'!$CE714)+'2. Monitor Criteria'!$F$6,($Q714*'2. Monitor Criteria'!$C$4)+('2. Monitor Criteria'!$D$4*'1. Data'!$CE714)+'2. Monitor Criteria'!$E$6)))</f>
        <v>82.802000000000007</v>
      </c>
      <c r="CH714" s="51">
        <f>CD714-('2. Monitor Criteria'!$D$4*CE714)</f>
        <v>67.758780000000002</v>
      </c>
      <c r="CI714" s="49">
        <f>IF($BY714=0,CH714,IF($BY714=1,CH714-('2. Monitor Criteria'!$B$10*'1. Data'!CG714),CH714-('2. Monitor Criteria'!$C$10*'1. Data'!CG714)))</f>
        <v>67.758780000000002</v>
      </c>
      <c r="CJ714" s="51">
        <f>IF($CA714=TRUE,CI714-(CG714*'2. Monitor Criteria'!$E$10),CI714)</f>
        <v>67.758780000000002</v>
      </c>
      <c r="CK714" s="51">
        <f>IF($BZ714=TRUE,CJ714-('1. Data'!CG714*'2. Monitor Criteria'!$D$10),CJ714)</f>
        <v>67.758780000000002</v>
      </c>
    </row>
    <row r="715" spans="1:89" s="39" customFormat="1" ht="15.75" customHeight="1" x14ac:dyDescent="0.2">
      <c r="A715" s="39">
        <v>792</v>
      </c>
      <c r="B715" s="46" t="s">
        <v>925</v>
      </c>
      <c r="C715" s="46" t="s">
        <v>965</v>
      </c>
      <c r="D715" s="47">
        <v>42552</v>
      </c>
      <c r="E715" s="46" t="s">
        <v>74</v>
      </c>
      <c r="F715" s="46"/>
      <c r="G715" s="46" t="s">
        <v>1307</v>
      </c>
      <c r="H715" s="46" t="s">
        <v>75</v>
      </c>
      <c r="I715" s="46" t="s">
        <v>85</v>
      </c>
      <c r="J715" s="46" t="s">
        <v>961</v>
      </c>
      <c r="K715" s="46" t="s">
        <v>77</v>
      </c>
      <c r="L715" s="46"/>
      <c r="M715" s="48">
        <v>1000</v>
      </c>
      <c r="N715" s="48">
        <v>11.5</v>
      </c>
      <c r="O715" s="48">
        <v>68.400000000000006</v>
      </c>
      <c r="P715" s="48">
        <v>69.400000000000006</v>
      </c>
      <c r="Q715" s="48">
        <v>237.99</v>
      </c>
      <c r="R715" s="48">
        <v>1.78</v>
      </c>
      <c r="S715" s="48">
        <v>2160</v>
      </c>
      <c r="T715" s="48">
        <v>3840</v>
      </c>
      <c r="U715" s="48">
        <v>8.3000000000000007</v>
      </c>
      <c r="V715" s="48">
        <v>34852</v>
      </c>
      <c r="W715" s="48">
        <v>60</v>
      </c>
      <c r="X715" s="48">
        <v>0.4</v>
      </c>
      <c r="Y715" s="46" t="s">
        <v>78</v>
      </c>
      <c r="Z715" s="46" t="s">
        <v>83</v>
      </c>
      <c r="AA715" s="46"/>
      <c r="AB715" s="46"/>
      <c r="AC715" s="46" t="s">
        <v>81</v>
      </c>
      <c r="AD715" s="46" t="s">
        <v>80</v>
      </c>
      <c r="AE715" s="46" t="s">
        <v>966</v>
      </c>
      <c r="AF715" s="46" t="s">
        <v>967</v>
      </c>
      <c r="AG715" s="46" t="s">
        <v>83</v>
      </c>
      <c r="AH715" s="46"/>
      <c r="AI715" s="46" t="s">
        <v>83</v>
      </c>
      <c r="AJ715" s="46" t="s">
        <v>83</v>
      </c>
      <c r="AK715" s="46" t="s">
        <v>84</v>
      </c>
      <c r="AL715" s="46" t="s">
        <v>967</v>
      </c>
      <c r="AM715" s="46" t="s">
        <v>83</v>
      </c>
      <c r="AN715" s="46" t="s">
        <v>83</v>
      </c>
      <c r="AO715" s="46" t="s">
        <v>83</v>
      </c>
      <c r="AP715" s="46" t="s">
        <v>91</v>
      </c>
      <c r="AQ715" s="46"/>
      <c r="AR715" s="46" t="s">
        <v>81</v>
      </c>
      <c r="AS715" s="46" t="s">
        <v>86</v>
      </c>
      <c r="AT715" s="46"/>
      <c r="AU715" s="48">
        <v>5</v>
      </c>
      <c r="AV715" s="46" t="s">
        <v>81</v>
      </c>
      <c r="AW715" s="46" t="s">
        <v>81</v>
      </c>
      <c r="AX715" s="48">
        <v>300</v>
      </c>
      <c r="AY715" s="48">
        <v>316.5</v>
      </c>
      <c r="AZ715" s="48">
        <v>315.10000000000002</v>
      </c>
      <c r="BA715" s="48">
        <v>200</v>
      </c>
      <c r="BB715" s="46"/>
      <c r="BC715" s="46"/>
      <c r="BD715" s="48">
        <v>25.29</v>
      </c>
      <c r="BE715" s="46"/>
      <c r="BF715" s="48">
        <v>0.2</v>
      </c>
      <c r="BG715" s="48">
        <v>0</v>
      </c>
      <c r="BH715" s="46"/>
      <c r="BI715" s="48">
        <v>0.19</v>
      </c>
      <c r="BJ715" s="48">
        <v>78.680000000000007</v>
      </c>
      <c r="BK715" s="48">
        <v>78.680000000000007</v>
      </c>
      <c r="BL715" s="48">
        <v>91.4</v>
      </c>
      <c r="BM715" s="46"/>
      <c r="BN715" s="46"/>
      <c r="BO715" s="48">
        <v>0.22</v>
      </c>
      <c r="BP715" s="48">
        <v>0.23</v>
      </c>
      <c r="BQ715" s="48">
        <v>0</v>
      </c>
      <c r="BR715" s="48">
        <v>25.6</v>
      </c>
      <c r="BS715" s="48">
        <v>79.819999999999993</v>
      </c>
      <c r="BT715" s="46"/>
      <c r="BU715" s="48">
        <v>0</v>
      </c>
      <c r="BV715" s="39">
        <v>792</v>
      </c>
      <c r="BW715" s="39">
        <f t="shared" si="66"/>
        <v>3</v>
      </c>
      <c r="BX715" s="39">
        <f>IF(COUNTIF($C$2:C715,C715)=1,1,0)</f>
        <v>1</v>
      </c>
      <c r="BY715" s="39">
        <f t="shared" si="67"/>
        <v>0</v>
      </c>
      <c r="BZ715" s="39" t="b">
        <f t="shared" si="68"/>
        <v>0</v>
      </c>
      <c r="CA715" s="39" t="b">
        <f t="array" ref="CA715">ISNUMBER(SEARCH("Touch Screen",$AI715))</f>
        <v>0</v>
      </c>
      <c r="CB715" s="39" t="b">
        <f t="array" ref="CB715">ISNUMBER(SEARCH("Occupancy Sensor",$AI715))</f>
        <v>0</v>
      </c>
      <c r="CC715" s="39" t="b">
        <f t="array" ref="CC715">ISNUMBER(SEARCH("Full Network Connectivity",$AI715))</f>
        <v>0</v>
      </c>
      <c r="CD715" s="49">
        <f t="shared" si="69"/>
        <v>78.677940000000007</v>
      </c>
      <c r="CE715" s="50">
        <f t="shared" si="71"/>
        <v>8.3000000000000007</v>
      </c>
      <c r="CF715" s="39">
        <f t="shared" si="70"/>
        <v>10</v>
      </c>
      <c r="CG715" s="49">
        <f>IF($BW715=1,($Q715*'2. Monitor Criteria'!$C$4)+('2. Monitor Criteria'!$D$4*'1. Data'!$CE715)+'2. Monitor Criteria'!$C$6,IF('1. Data'!$BW715=2,($Q715*'2. Monitor Criteria'!$C$4)+('2. Monitor Criteria'!$D$4*'1. Data'!$CE715)+'2. Monitor Criteria'!$D$6,IF('1. Data'!$BW715=5,($Q715*'2. Monitor Criteria'!$C$4)+('2. Monitor Criteria'!$D$4*'1. Data'!$CE715)+'2. Monitor Criteria'!$F$6,($Q715*'2. Monitor Criteria'!$C$4)+('2. Monitor Criteria'!$D$4*'1. Data'!$CE715)+'2. Monitor Criteria'!$E$6)))</f>
        <v>70.869770000000003</v>
      </c>
      <c r="CH715" s="51">
        <f>CD715-('2. Monitor Criteria'!$D$4*CE715)</f>
        <v>45.560940000000002</v>
      </c>
      <c r="CI715" s="49">
        <f>IF($BY715=0,CH715,IF($BY715=1,CH715-('2. Monitor Criteria'!$B$10*'1. Data'!CG715),CH715-('2. Monitor Criteria'!$C$10*'1. Data'!CG715)))</f>
        <v>45.560940000000002</v>
      </c>
      <c r="CJ715" s="51">
        <f>IF($CA715=TRUE,CI715-(CG715*'2. Monitor Criteria'!$E$10),CI715)</f>
        <v>45.560940000000002</v>
      </c>
      <c r="CK715" s="51">
        <f>IF($BZ715=TRUE,CJ715-('1. Data'!CG715*'2. Monitor Criteria'!$D$10),CJ715)</f>
        <v>45.560940000000002</v>
      </c>
    </row>
    <row r="716" spans="1:89" s="39" customFormat="1" ht="15.75" customHeight="1" x14ac:dyDescent="0.2">
      <c r="A716" s="39">
        <v>793</v>
      </c>
      <c r="B716" s="46" t="s">
        <v>925</v>
      </c>
      <c r="C716" s="46" t="s">
        <v>968</v>
      </c>
      <c r="D716" s="47">
        <v>42552</v>
      </c>
      <c r="E716" s="46" t="s">
        <v>74</v>
      </c>
      <c r="F716" s="46"/>
      <c r="G716" s="46" t="s">
        <v>1307</v>
      </c>
      <c r="H716" s="46" t="s">
        <v>75</v>
      </c>
      <c r="I716" s="46" t="s">
        <v>85</v>
      </c>
      <c r="J716" s="46" t="s">
        <v>961</v>
      </c>
      <c r="K716" s="46" t="s">
        <v>77</v>
      </c>
      <c r="L716" s="46"/>
      <c r="M716" s="48">
        <v>1000</v>
      </c>
      <c r="N716" s="48">
        <v>5.0999999999999996</v>
      </c>
      <c r="O716" s="48">
        <v>27.4</v>
      </c>
      <c r="P716" s="48">
        <v>27.9</v>
      </c>
      <c r="Q716" s="48">
        <v>423.99</v>
      </c>
      <c r="R716" s="48">
        <v>1.78</v>
      </c>
      <c r="S716" s="48">
        <v>2160</v>
      </c>
      <c r="T716" s="48">
        <v>3840</v>
      </c>
      <c r="U716" s="48">
        <v>8.3000000000000007</v>
      </c>
      <c r="V716" s="48">
        <v>19563</v>
      </c>
      <c r="W716" s="48">
        <v>60</v>
      </c>
      <c r="X716" s="48">
        <v>0.4</v>
      </c>
      <c r="Y716" s="46" t="s">
        <v>78</v>
      </c>
      <c r="Z716" s="46" t="s">
        <v>83</v>
      </c>
      <c r="AA716" s="46"/>
      <c r="AB716" s="46"/>
      <c r="AC716" s="46" t="s">
        <v>81</v>
      </c>
      <c r="AD716" s="46" t="s">
        <v>80</v>
      </c>
      <c r="AE716" s="46" t="s">
        <v>966</v>
      </c>
      <c r="AF716" s="46" t="s">
        <v>969</v>
      </c>
      <c r="AG716" s="46" t="s">
        <v>83</v>
      </c>
      <c r="AH716" s="46"/>
      <c r="AI716" s="46" t="s">
        <v>83</v>
      </c>
      <c r="AJ716" s="46" t="s">
        <v>83</v>
      </c>
      <c r="AK716" s="46" t="s">
        <v>84</v>
      </c>
      <c r="AL716" s="46" t="s">
        <v>969</v>
      </c>
      <c r="AM716" s="46" t="s">
        <v>83</v>
      </c>
      <c r="AN716" s="46" t="s">
        <v>83</v>
      </c>
      <c r="AO716" s="46" t="s">
        <v>83</v>
      </c>
      <c r="AP716" s="46" t="s">
        <v>91</v>
      </c>
      <c r="AQ716" s="46"/>
      <c r="AR716" s="46" t="s">
        <v>81</v>
      </c>
      <c r="AS716" s="46" t="s">
        <v>86</v>
      </c>
      <c r="AT716" s="46"/>
      <c r="AU716" s="48">
        <v>5</v>
      </c>
      <c r="AV716" s="46" t="s">
        <v>81</v>
      </c>
      <c r="AW716" s="46" t="s">
        <v>81</v>
      </c>
      <c r="AX716" s="48">
        <v>300</v>
      </c>
      <c r="AY716" s="48">
        <v>353</v>
      </c>
      <c r="AZ716" s="48">
        <v>342</v>
      </c>
      <c r="BA716" s="48">
        <v>200</v>
      </c>
      <c r="BB716" s="46"/>
      <c r="BC716" s="46"/>
      <c r="BD716" s="48">
        <v>36.57</v>
      </c>
      <c r="BE716" s="46"/>
      <c r="BF716" s="48">
        <v>0.23</v>
      </c>
      <c r="BG716" s="48">
        <v>0</v>
      </c>
      <c r="BH716" s="46"/>
      <c r="BI716" s="48">
        <v>0.23</v>
      </c>
      <c r="BJ716" s="48">
        <v>113.42</v>
      </c>
      <c r="BK716" s="48">
        <v>113.42</v>
      </c>
      <c r="BL716" s="48">
        <v>124.6</v>
      </c>
      <c r="BM716" s="46"/>
      <c r="BN716" s="46"/>
      <c r="BO716" s="48">
        <v>0.28999999999999998</v>
      </c>
      <c r="BP716" s="48">
        <v>0.28999999999999998</v>
      </c>
      <c r="BQ716" s="48">
        <v>0</v>
      </c>
      <c r="BR716" s="48">
        <v>37.33</v>
      </c>
      <c r="BS716" s="48">
        <v>116.07</v>
      </c>
      <c r="BT716" s="46"/>
      <c r="BU716" s="48">
        <v>0</v>
      </c>
      <c r="BV716" s="39">
        <v>793</v>
      </c>
      <c r="BW716" s="39">
        <f t="shared" si="66"/>
        <v>5</v>
      </c>
      <c r="BX716" s="39">
        <f>IF(COUNTIF($C$2:C716,C716)=1,1,0)</f>
        <v>1</v>
      </c>
      <c r="BY716" s="39">
        <f t="shared" si="67"/>
        <v>0</v>
      </c>
      <c r="BZ716" s="39" t="b">
        <f t="shared" si="68"/>
        <v>0</v>
      </c>
      <c r="CA716" s="39" t="b">
        <f t="array" ref="CA716">ISNUMBER(SEARCH("Touch Screen",$AI716))</f>
        <v>0</v>
      </c>
      <c r="CB716" s="39" t="b">
        <f t="array" ref="CB716">ISNUMBER(SEARCH("Occupancy Sensor",$AI716))</f>
        <v>0</v>
      </c>
      <c r="CC716" s="39" t="b">
        <f t="array" ref="CC716">ISNUMBER(SEARCH("Full Network Connectivity",$AI716))</f>
        <v>0</v>
      </c>
      <c r="CD716" s="49">
        <f t="shared" si="69"/>
        <v>113.43324</v>
      </c>
      <c r="CE716" s="50">
        <f t="shared" si="71"/>
        <v>8.3000000000000007</v>
      </c>
      <c r="CF716" s="39">
        <f t="shared" si="70"/>
        <v>9</v>
      </c>
      <c r="CG716" s="49">
        <f>IF($BW716=1,($Q716*'2. Monitor Criteria'!$C$4)+('2. Monitor Criteria'!$D$4*'1. Data'!$CE716)+'2. Monitor Criteria'!$C$6,IF('1. Data'!$BW716=2,($Q716*'2. Monitor Criteria'!$C$4)+('2. Monitor Criteria'!$D$4*'1. Data'!$CE716)+'2. Monitor Criteria'!$D$6,IF('1. Data'!$BW716=5,($Q716*'2. Monitor Criteria'!$C$4)+('2. Monitor Criteria'!$D$4*'1. Data'!$CE716)+'2. Monitor Criteria'!$F$6,($Q716*'2. Monitor Criteria'!$C$4)+('2. Monitor Criteria'!$D$4*'1. Data'!$CE716)+'2. Monitor Criteria'!$E$6)))</f>
        <v>100.79777000000001</v>
      </c>
      <c r="CH716" s="51">
        <f>CD716-('2. Monitor Criteria'!$D$4*CE716)</f>
        <v>80.316239999999993</v>
      </c>
      <c r="CI716" s="49">
        <f>IF($BY716=0,CH716,IF($BY716=1,CH716-('2. Monitor Criteria'!$B$10*'1. Data'!CG716),CH716-('2. Monitor Criteria'!$C$10*'1. Data'!CG716)))</f>
        <v>80.316239999999993</v>
      </c>
      <c r="CJ716" s="51">
        <f>IF($CA716=TRUE,CI716-(CG716*'2. Monitor Criteria'!$E$10),CI716)</f>
        <v>80.316239999999993</v>
      </c>
      <c r="CK716" s="51">
        <f>IF($BZ716=TRUE,CJ716-('1. Data'!CG716*'2. Monitor Criteria'!$D$10),CJ716)</f>
        <v>80.316239999999993</v>
      </c>
    </row>
    <row r="717" spans="1:89" s="39" customFormat="1" ht="15.75" customHeight="1" x14ac:dyDescent="0.2">
      <c r="A717" s="39">
        <v>798</v>
      </c>
      <c r="B717" s="46" t="s">
        <v>971</v>
      </c>
      <c r="C717" s="46" t="s">
        <v>972</v>
      </c>
      <c r="D717" s="47">
        <v>42643</v>
      </c>
      <c r="E717" s="46" t="s">
        <v>277</v>
      </c>
      <c r="F717" s="46" t="s">
        <v>103</v>
      </c>
      <c r="G717" s="46" t="s">
        <v>1307</v>
      </c>
      <c r="H717" s="46" t="s">
        <v>75</v>
      </c>
      <c r="I717" s="46" t="s">
        <v>76</v>
      </c>
      <c r="J717" s="46"/>
      <c r="K717" s="46" t="s">
        <v>77</v>
      </c>
      <c r="L717" s="46"/>
      <c r="M717" s="48">
        <v>1000</v>
      </c>
      <c r="N717" s="48">
        <v>27.5</v>
      </c>
      <c r="O717" s="48">
        <v>15.5</v>
      </c>
      <c r="P717" s="48">
        <v>31.5</v>
      </c>
      <c r="Q717" s="48">
        <v>425.43</v>
      </c>
      <c r="R717" s="48">
        <v>1.78</v>
      </c>
      <c r="S717" s="48">
        <v>1080</v>
      </c>
      <c r="T717" s="48">
        <v>1920</v>
      </c>
      <c r="U717" s="48">
        <v>16.7</v>
      </c>
      <c r="V717" s="48">
        <v>70</v>
      </c>
      <c r="W717" s="48">
        <v>60</v>
      </c>
      <c r="X717" s="48">
        <v>73</v>
      </c>
      <c r="Y717" s="46" t="s">
        <v>78</v>
      </c>
      <c r="Z717" s="46" t="s">
        <v>83</v>
      </c>
      <c r="AA717" s="48">
        <v>121</v>
      </c>
      <c r="AB717" s="48">
        <v>114</v>
      </c>
      <c r="AC717" s="46" t="s">
        <v>80</v>
      </c>
      <c r="AD717" s="46" t="s">
        <v>81</v>
      </c>
      <c r="AE717" s="46" t="s">
        <v>154</v>
      </c>
      <c r="AF717" s="46"/>
      <c r="AG717" s="46" t="s">
        <v>252</v>
      </c>
      <c r="AH717" s="46"/>
      <c r="AI717" s="46" t="s">
        <v>83</v>
      </c>
      <c r="AJ717" s="46" t="s">
        <v>83</v>
      </c>
      <c r="AK717" s="46" t="s">
        <v>90</v>
      </c>
      <c r="AL717" s="46"/>
      <c r="AM717" s="46" t="s">
        <v>83</v>
      </c>
      <c r="AN717" s="46" t="s">
        <v>83</v>
      </c>
      <c r="AO717" s="46" t="s">
        <v>83</v>
      </c>
      <c r="AP717" s="46" t="s">
        <v>85</v>
      </c>
      <c r="AQ717" s="46"/>
      <c r="AR717" s="46" t="s">
        <v>81</v>
      </c>
      <c r="AS717" s="46" t="s">
        <v>86</v>
      </c>
      <c r="AT717" s="46"/>
      <c r="AU717" s="48">
        <v>10</v>
      </c>
      <c r="AV717" s="46" t="s">
        <v>81</v>
      </c>
      <c r="AW717" s="46" t="s">
        <v>81</v>
      </c>
      <c r="AX717" s="48">
        <v>250</v>
      </c>
      <c r="AY717" s="48">
        <v>239.7</v>
      </c>
      <c r="AZ717" s="48">
        <v>146.1</v>
      </c>
      <c r="BA717" s="48">
        <v>196.1</v>
      </c>
      <c r="BB717" s="46"/>
      <c r="BC717" s="46"/>
      <c r="BD717" s="48">
        <v>24.47</v>
      </c>
      <c r="BE717" s="46"/>
      <c r="BF717" s="48">
        <v>0.24</v>
      </c>
      <c r="BG717" s="48">
        <v>0.24</v>
      </c>
      <c r="BH717" s="46"/>
      <c r="BI717" s="46"/>
      <c r="BJ717" s="48">
        <v>78.36</v>
      </c>
      <c r="BK717" s="48">
        <v>80</v>
      </c>
      <c r="BL717" s="48">
        <v>86.8</v>
      </c>
      <c r="BM717" s="46"/>
      <c r="BN717" s="46"/>
      <c r="BO717" s="46"/>
      <c r="BP717" s="46"/>
      <c r="BQ717" s="46"/>
      <c r="BR717" s="46"/>
      <c r="BS717" s="46"/>
      <c r="BT717" s="46"/>
      <c r="BU717" s="48">
        <v>1</v>
      </c>
      <c r="BV717" s="39">
        <v>798</v>
      </c>
      <c r="BW717" s="39">
        <f t="shared" si="66"/>
        <v>5</v>
      </c>
      <c r="BX717" s="39">
        <f>IF(COUNTIF($C$2:C717,C717)=1,1,0)</f>
        <v>0</v>
      </c>
      <c r="BY717" s="39">
        <f t="shared" si="67"/>
        <v>0</v>
      </c>
      <c r="BZ717" s="39" t="b">
        <f t="shared" si="68"/>
        <v>0</v>
      </c>
      <c r="CA717" s="39" t="b">
        <f t="array" ref="CA717">ISNUMBER(SEARCH("Touch Screen",$AI717))</f>
        <v>0</v>
      </c>
      <c r="CB717" s="39" t="b">
        <f t="array" ref="CB717">ISNUMBER(SEARCH("Occupancy Sensor",$AI717))</f>
        <v>0</v>
      </c>
      <c r="CC717" s="39" t="b">
        <f t="array" ref="CC717">ISNUMBER(SEARCH("Full Network Connectivity",$AI717))</f>
        <v>0</v>
      </c>
      <c r="CD717" s="49">
        <f t="shared" si="69"/>
        <v>76.39157999999999</v>
      </c>
      <c r="CE717" s="50">
        <f t="shared" si="71"/>
        <v>16.7</v>
      </c>
      <c r="CF717" s="39">
        <f t="shared" si="70"/>
        <v>10</v>
      </c>
      <c r="CG717" s="49">
        <f>IF($BW717=1,($Q717*'2. Monitor Criteria'!$C$4)+('2. Monitor Criteria'!$D$4*'1. Data'!$CE717)+'2. Monitor Criteria'!$C$6,IF('1. Data'!$BW717=2,($Q717*'2. Monitor Criteria'!$C$4)+('2. Monitor Criteria'!$D$4*'1. Data'!$CE717)+'2. Monitor Criteria'!$D$6,IF('1. Data'!$BW717=5,($Q717*'2. Monitor Criteria'!$C$4)+('2. Monitor Criteria'!$D$4*'1. Data'!$CE717)+'2. Monitor Criteria'!$F$6,($Q717*'2. Monitor Criteria'!$C$4)+('2. Monitor Criteria'!$D$4*'1. Data'!$CE717)+'2. Monitor Criteria'!$E$6)))</f>
        <v>134.49089000000001</v>
      </c>
      <c r="CH717" s="51">
        <f>CD717-('2. Monitor Criteria'!$D$4*CE717)</f>
        <v>9.7585799999999949</v>
      </c>
      <c r="CI717" s="49">
        <f>IF($BY717=0,CH717,IF($BY717=1,CH717-('2. Monitor Criteria'!$B$10*'1. Data'!CG717),CH717-('2. Monitor Criteria'!$C$10*'1. Data'!CG717)))</f>
        <v>9.7585799999999949</v>
      </c>
      <c r="CJ717" s="51">
        <f>IF($CA717=TRUE,CI717-(CG717*'2. Monitor Criteria'!$E$10),CI717)</f>
        <v>9.7585799999999949</v>
      </c>
      <c r="CK717" s="51">
        <f>IF($BZ717=TRUE,CJ717-('1. Data'!CG717*'2. Monitor Criteria'!$D$10),CJ717)</f>
        <v>9.7585799999999949</v>
      </c>
    </row>
    <row r="718" spans="1:89" s="39" customFormat="1" ht="15.75" customHeight="1" x14ac:dyDescent="0.2">
      <c r="A718" s="39">
        <v>804</v>
      </c>
      <c r="B718" s="46" t="s">
        <v>971</v>
      </c>
      <c r="C718" s="46" t="s">
        <v>978</v>
      </c>
      <c r="D718" s="47">
        <v>42643</v>
      </c>
      <c r="E718" s="46" t="s">
        <v>277</v>
      </c>
      <c r="F718" s="46" t="s">
        <v>103</v>
      </c>
      <c r="G718" s="46" t="s">
        <v>1307</v>
      </c>
      <c r="H718" s="46" t="s">
        <v>75</v>
      </c>
      <c r="I718" s="46" t="s">
        <v>76</v>
      </c>
      <c r="J718" s="46"/>
      <c r="K718" s="46" t="s">
        <v>77</v>
      </c>
      <c r="L718" s="46"/>
      <c r="M718" s="48">
        <v>1000</v>
      </c>
      <c r="N718" s="48">
        <v>20.8</v>
      </c>
      <c r="O718" s="48">
        <v>11.7</v>
      </c>
      <c r="P718" s="48">
        <v>23.8</v>
      </c>
      <c r="Q718" s="48">
        <v>278.45999999999998</v>
      </c>
      <c r="R718" s="48">
        <v>1.78</v>
      </c>
      <c r="S718" s="48">
        <v>1080</v>
      </c>
      <c r="T718" s="48">
        <v>1920</v>
      </c>
      <c r="U718" s="48">
        <v>16.7</v>
      </c>
      <c r="V718" s="48">
        <v>93</v>
      </c>
      <c r="W718" s="48">
        <v>60</v>
      </c>
      <c r="X718" s="48">
        <v>72.599999999999994</v>
      </c>
      <c r="Y718" s="46" t="s">
        <v>78</v>
      </c>
      <c r="Z718" s="46" t="s">
        <v>83</v>
      </c>
      <c r="AA718" s="48">
        <v>121</v>
      </c>
      <c r="AB718" s="48">
        <v>114</v>
      </c>
      <c r="AC718" s="46" t="s">
        <v>80</v>
      </c>
      <c r="AD718" s="46" t="s">
        <v>81</v>
      </c>
      <c r="AE718" s="46" t="s">
        <v>154</v>
      </c>
      <c r="AF718" s="46"/>
      <c r="AG718" s="46" t="s">
        <v>98</v>
      </c>
      <c r="AH718" s="46"/>
      <c r="AI718" s="46" t="s">
        <v>83</v>
      </c>
      <c r="AJ718" s="46" t="s">
        <v>83</v>
      </c>
      <c r="AK718" s="46" t="s">
        <v>90</v>
      </c>
      <c r="AL718" s="46"/>
      <c r="AM718" s="46" t="s">
        <v>83</v>
      </c>
      <c r="AN718" s="46" t="s">
        <v>83</v>
      </c>
      <c r="AO718" s="46" t="s">
        <v>83</v>
      </c>
      <c r="AP718" s="46" t="s">
        <v>85</v>
      </c>
      <c r="AQ718" s="46"/>
      <c r="AR718" s="46" t="s">
        <v>81</v>
      </c>
      <c r="AS718" s="46" t="s">
        <v>86</v>
      </c>
      <c r="AT718" s="46"/>
      <c r="AU718" s="48">
        <v>10</v>
      </c>
      <c r="AV718" s="46" t="s">
        <v>81</v>
      </c>
      <c r="AW718" s="46" t="s">
        <v>80</v>
      </c>
      <c r="AX718" s="48">
        <v>250</v>
      </c>
      <c r="AY718" s="48">
        <v>170.8</v>
      </c>
      <c r="AZ718" s="48">
        <v>132.19999999999999</v>
      </c>
      <c r="BA718" s="48">
        <v>170.8</v>
      </c>
      <c r="BB718" s="46"/>
      <c r="BC718" s="46"/>
      <c r="BD718" s="48">
        <v>16.38</v>
      </c>
      <c r="BE718" s="46"/>
      <c r="BF718" s="48">
        <v>0.2</v>
      </c>
      <c r="BG718" s="48">
        <v>0.2</v>
      </c>
      <c r="BH718" s="46"/>
      <c r="BI718" s="46"/>
      <c r="BJ718" s="48">
        <v>51.36</v>
      </c>
      <c r="BK718" s="48">
        <v>52</v>
      </c>
      <c r="BL718" s="48">
        <v>54.6</v>
      </c>
      <c r="BM718" s="46"/>
      <c r="BN718" s="46"/>
      <c r="BO718" s="46"/>
      <c r="BP718" s="46"/>
      <c r="BQ718" s="46"/>
      <c r="BR718" s="46"/>
      <c r="BS718" s="46"/>
      <c r="BT718" s="46"/>
      <c r="BU718" s="48">
        <v>0</v>
      </c>
      <c r="BV718" s="39">
        <v>804</v>
      </c>
      <c r="BW718" s="39">
        <f t="shared" si="66"/>
        <v>4</v>
      </c>
      <c r="BX718" s="39">
        <f>IF(COUNTIF($C$2:C718,C718)=1,1,0)</f>
        <v>1</v>
      </c>
      <c r="BY718" s="39">
        <f t="shared" si="67"/>
        <v>0</v>
      </c>
      <c r="BZ718" s="39" t="b">
        <f t="shared" si="68"/>
        <v>0</v>
      </c>
      <c r="CA718" s="39" t="b">
        <f t="array" ref="CA718">ISNUMBER(SEARCH("Touch Screen",$AI718))</f>
        <v>0</v>
      </c>
      <c r="CB718" s="39" t="b">
        <f t="array" ref="CB718">ISNUMBER(SEARCH("Occupancy Sensor",$AI718))</f>
        <v>0</v>
      </c>
      <c r="CC718" s="39" t="b">
        <f t="array" ref="CC718">ISNUMBER(SEARCH("Full Network Connectivity",$AI718))</f>
        <v>0</v>
      </c>
      <c r="CD718" s="49">
        <f t="shared" si="69"/>
        <v>51.359879999999997</v>
      </c>
      <c r="CE718" s="50">
        <f t="shared" si="71"/>
        <v>16.7</v>
      </c>
      <c r="CF718" s="39">
        <f t="shared" si="70"/>
        <v>8</v>
      </c>
      <c r="CG718" s="49">
        <f>IF($BW718=1,($Q718*'2. Monitor Criteria'!$C$4)+('2. Monitor Criteria'!$D$4*'1. Data'!$CE718)+'2. Monitor Criteria'!$C$6,IF('1. Data'!$BW718=2,($Q718*'2. Monitor Criteria'!$C$4)+('2. Monitor Criteria'!$D$4*'1. Data'!$CE718)+'2. Monitor Criteria'!$D$6,IF('1. Data'!$BW718=5,($Q718*'2. Monitor Criteria'!$C$4)+('2. Monitor Criteria'!$D$4*'1. Data'!$CE718)+'2. Monitor Criteria'!$F$6,($Q718*'2. Monitor Criteria'!$C$4)+('2. Monitor Criteria'!$D$4*'1. Data'!$CE718)+'2. Monitor Criteria'!$E$6)))</f>
        <v>109.36358</v>
      </c>
      <c r="CH718" s="51">
        <f>CD718-('2. Monitor Criteria'!$D$4*CE718)</f>
        <v>-15.273119999999999</v>
      </c>
      <c r="CI718" s="49">
        <f>IF($BY718=0,CH718,IF($BY718=1,CH718-('2. Monitor Criteria'!$B$10*'1. Data'!CG718),CH718-('2. Monitor Criteria'!$C$10*'1. Data'!CG718)))</f>
        <v>-15.273119999999999</v>
      </c>
      <c r="CJ718" s="51">
        <f>IF($CA718=TRUE,CI718-(CG718*'2. Monitor Criteria'!$E$10),CI718)</f>
        <v>-15.273119999999999</v>
      </c>
      <c r="CK718" s="51">
        <f>IF($BZ718=TRUE,CJ718-('1. Data'!CG718*'2. Monitor Criteria'!$D$10),CJ718)</f>
        <v>-15.273119999999999</v>
      </c>
    </row>
    <row r="719" spans="1:89" s="39" customFormat="1" ht="15.75" customHeight="1" x14ac:dyDescent="0.2">
      <c r="A719" s="39">
        <v>924</v>
      </c>
      <c r="B719" s="46" t="s">
        <v>1053</v>
      </c>
      <c r="C719" s="46" t="s">
        <v>1078</v>
      </c>
      <c r="D719" s="47">
        <v>42125</v>
      </c>
      <c r="E719" s="46" t="s">
        <v>74</v>
      </c>
      <c r="F719" s="46" t="s">
        <v>110</v>
      </c>
      <c r="G719" s="46" t="s">
        <v>1307</v>
      </c>
      <c r="H719" s="46" t="s">
        <v>75</v>
      </c>
      <c r="I719" s="46" t="s">
        <v>76</v>
      </c>
      <c r="J719" s="46"/>
      <c r="K719" s="46" t="s">
        <v>77</v>
      </c>
      <c r="L719" s="46"/>
      <c r="M719" s="48">
        <v>1000</v>
      </c>
      <c r="N719" s="48">
        <v>13.2</v>
      </c>
      <c r="O719" s="48">
        <v>23.4</v>
      </c>
      <c r="P719" s="48">
        <v>26.9</v>
      </c>
      <c r="Q719" s="48">
        <v>309.2</v>
      </c>
      <c r="R719" s="48">
        <v>1.78</v>
      </c>
      <c r="S719" s="48">
        <v>2160</v>
      </c>
      <c r="T719" s="48">
        <v>3840</v>
      </c>
      <c r="U719" s="48">
        <v>8.3000000000000007</v>
      </c>
      <c r="V719" s="48">
        <v>26825</v>
      </c>
      <c r="W719" s="48">
        <v>60</v>
      </c>
      <c r="X719" s="48">
        <v>0.3</v>
      </c>
      <c r="Y719" s="46" t="s">
        <v>83</v>
      </c>
      <c r="Z719" s="46" t="s">
        <v>83</v>
      </c>
      <c r="AA719" s="46"/>
      <c r="AB719" s="46"/>
      <c r="AC719" s="46" t="s">
        <v>80</v>
      </c>
      <c r="AD719" s="46" t="s">
        <v>80</v>
      </c>
      <c r="AE719" s="46" t="s">
        <v>308</v>
      </c>
      <c r="AF719" s="46"/>
      <c r="AG719" s="46" t="s">
        <v>83</v>
      </c>
      <c r="AH719" s="46"/>
      <c r="AI719" s="46" t="s">
        <v>83</v>
      </c>
      <c r="AJ719" s="46" t="s">
        <v>83</v>
      </c>
      <c r="AK719" s="46" t="s">
        <v>84</v>
      </c>
      <c r="AL719" s="46"/>
      <c r="AM719" s="46" t="s">
        <v>83</v>
      </c>
      <c r="AN719" s="46" t="s">
        <v>83</v>
      </c>
      <c r="AO719" s="46" t="s">
        <v>83</v>
      </c>
      <c r="AP719" s="46" t="s">
        <v>91</v>
      </c>
      <c r="AQ719" s="46"/>
      <c r="AR719" s="46" t="s">
        <v>81</v>
      </c>
      <c r="AS719" s="46" t="s">
        <v>86</v>
      </c>
      <c r="AT719" s="46"/>
      <c r="AU719" s="48">
        <v>1</v>
      </c>
      <c r="AV719" s="46" t="s">
        <v>81</v>
      </c>
      <c r="AW719" s="46" t="s">
        <v>81</v>
      </c>
      <c r="AX719" s="48">
        <v>400</v>
      </c>
      <c r="AY719" s="48">
        <v>423.8</v>
      </c>
      <c r="AZ719" s="48">
        <v>416.7</v>
      </c>
      <c r="BA719" s="48">
        <v>200.1</v>
      </c>
      <c r="BB719" s="46"/>
      <c r="BC719" s="46"/>
      <c r="BD719" s="48">
        <v>24.15</v>
      </c>
      <c r="BE719" s="46"/>
      <c r="BF719" s="48">
        <v>0.33</v>
      </c>
      <c r="BG719" s="46"/>
      <c r="BH719" s="46"/>
      <c r="BI719" s="48">
        <v>0.19</v>
      </c>
      <c r="BJ719" s="48">
        <v>75.92</v>
      </c>
      <c r="BK719" s="48">
        <v>75.92</v>
      </c>
      <c r="BL719" s="48">
        <v>101.68</v>
      </c>
      <c r="BM719" s="46"/>
      <c r="BN719" s="46"/>
      <c r="BO719" s="48">
        <v>0.24</v>
      </c>
      <c r="BP719" s="48">
        <v>0.4</v>
      </c>
      <c r="BQ719" s="46"/>
      <c r="BR719" s="48">
        <v>24.75</v>
      </c>
      <c r="BS719" s="48">
        <v>78.16</v>
      </c>
      <c r="BT719" s="46"/>
      <c r="BU719" s="48">
        <v>0</v>
      </c>
      <c r="BV719" s="39">
        <v>924</v>
      </c>
      <c r="BW719" s="39">
        <f t="shared" si="66"/>
        <v>4</v>
      </c>
      <c r="BX719" s="39">
        <f>IF(COUNTIF($C$2:C719,C719)=1,1,0)</f>
        <v>1</v>
      </c>
      <c r="BY719" s="39">
        <f t="shared" si="67"/>
        <v>0</v>
      </c>
      <c r="BZ719" s="39" t="b">
        <f t="shared" si="68"/>
        <v>0</v>
      </c>
      <c r="CA719" s="39" t="b">
        <f t="array" ref="CA719">ISNUMBER(SEARCH("Touch Screen",$AI719))</f>
        <v>0</v>
      </c>
      <c r="CB719" s="39" t="b">
        <f t="array" ref="CB719">ISNUMBER(SEARCH("Occupancy Sensor",$AI719))</f>
        <v>0</v>
      </c>
      <c r="CC719" s="39" t="b">
        <f t="array" ref="CC719">ISNUMBER(SEARCH("Full Network Connectivity",$AI719))</f>
        <v>0</v>
      </c>
      <c r="CD719" s="49">
        <f t="shared" si="69"/>
        <v>75.922919999999976</v>
      </c>
      <c r="CE719" s="50">
        <f t="shared" si="71"/>
        <v>8.3000000000000007</v>
      </c>
      <c r="CF719" s="39">
        <f t="shared" si="70"/>
        <v>9</v>
      </c>
      <c r="CG719" s="49">
        <f>IF($BW719=1,($Q719*'2. Monitor Criteria'!$C$4)+('2. Monitor Criteria'!$D$4*'1. Data'!$CE719)+'2. Monitor Criteria'!$C$6,IF('1. Data'!$BW719=2,($Q719*'2. Monitor Criteria'!$C$4)+('2. Monitor Criteria'!$D$4*'1. Data'!$CE719)+'2. Monitor Criteria'!$D$6,IF('1. Data'!$BW719=5,($Q719*'2. Monitor Criteria'!$C$4)+('2. Monitor Criteria'!$D$4*'1. Data'!$CE719)+'2. Monitor Criteria'!$F$6,($Q719*'2. Monitor Criteria'!$C$4)+('2. Monitor Criteria'!$D$4*'1. Data'!$CE719)+'2. Monitor Criteria'!$E$6)))</f>
        <v>79.628600000000006</v>
      </c>
      <c r="CH719" s="51">
        <f>CD719-('2. Monitor Criteria'!$D$4*CE719)</f>
        <v>42.805919999999972</v>
      </c>
      <c r="CI719" s="49">
        <f>IF($BY719=0,CH719,IF($BY719=1,CH719-('2. Monitor Criteria'!$B$10*'1. Data'!CG719),CH719-('2. Monitor Criteria'!$C$10*'1. Data'!CG719)))</f>
        <v>42.805919999999972</v>
      </c>
      <c r="CJ719" s="51">
        <f>IF($CA719=TRUE,CI719-(CG719*'2. Monitor Criteria'!$E$10),CI719)</f>
        <v>42.805919999999972</v>
      </c>
      <c r="CK719" s="51">
        <f>IF($BZ719=TRUE,CJ719-('1. Data'!CG719*'2. Monitor Criteria'!$D$10),CJ719)</f>
        <v>42.805919999999972</v>
      </c>
    </row>
    <row r="720" spans="1:89" s="39" customFormat="1" ht="15.75" customHeight="1" x14ac:dyDescent="0.2">
      <c r="A720" s="39">
        <v>925</v>
      </c>
      <c r="B720" s="46" t="s">
        <v>1053</v>
      </c>
      <c r="C720" s="46" t="s">
        <v>1079</v>
      </c>
      <c r="D720" s="47">
        <v>42018</v>
      </c>
      <c r="E720" s="46" t="s">
        <v>74</v>
      </c>
      <c r="F720" s="46" t="s">
        <v>1080</v>
      </c>
      <c r="G720" s="46" t="s">
        <v>1307</v>
      </c>
      <c r="H720" s="46" t="s">
        <v>75</v>
      </c>
      <c r="I720" s="46" t="s">
        <v>88</v>
      </c>
      <c r="J720" s="46" t="s">
        <v>103</v>
      </c>
      <c r="K720" s="46" t="s">
        <v>77</v>
      </c>
      <c r="L720" s="46" t="s">
        <v>103</v>
      </c>
      <c r="M720" s="48">
        <v>1000</v>
      </c>
      <c r="N720" s="48">
        <v>11.5</v>
      </c>
      <c r="O720" s="48">
        <v>20.5</v>
      </c>
      <c r="P720" s="48">
        <v>23.6</v>
      </c>
      <c r="Q720" s="48">
        <v>236.91</v>
      </c>
      <c r="R720" s="48">
        <v>1.78</v>
      </c>
      <c r="S720" s="48">
        <v>2160</v>
      </c>
      <c r="T720" s="48">
        <v>3840</v>
      </c>
      <c r="U720" s="48">
        <v>8.1999999999999993</v>
      </c>
      <c r="V720" s="48">
        <v>35009</v>
      </c>
      <c r="W720" s="48">
        <v>60</v>
      </c>
      <c r="X720" s="48">
        <v>34.299999999999997</v>
      </c>
      <c r="Y720" s="46" t="s">
        <v>78</v>
      </c>
      <c r="Z720" s="46" t="s">
        <v>83</v>
      </c>
      <c r="AA720" s="46"/>
      <c r="AB720" s="46"/>
      <c r="AC720" s="46" t="s">
        <v>80</v>
      </c>
      <c r="AD720" s="46" t="s">
        <v>80</v>
      </c>
      <c r="AE720" s="46" t="s">
        <v>1081</v>
      </c>
      <c r="AF720" s="46" t="s">
        <v>103</v>
      </c>
      <c r="AG720" s="46" t="s">
        <v>99</v>
      </c>
      <c r="AH720" s="46" t="s">
        <v>103</v>
      </c>
      <c r="AI720" s="46" t="s">
        <v>99</v>
      </c>
      <c r="AJ720" s="46" t="s">
        <v>83</v>
      </c>
      <c r="AK720" s="46" t="s">
        <v>84</v>
      </c>
      <c r="AL720" s="46" t="s">
        <v>103</v>
      </c>
      <c r="AM720" s="46" t="s">
        <v>83</v>
      </c>
      <c r="AN720" s="46" t="s">
        <v>83</v>
      </c>
      <c r="AO720" s="46" t="s">
        <v>83</v>
      </c>
      <c r="AP720" s="46" t="s">
        <v>91</v>
      </c>
      <c r="AQ720" s="46" t="s">
        <v>103</v>
      </c>
      <c r="AR720" s="46" t="s">
        <v>81</v>
      </c>
      <c r="AS720" s="46" t="s">
        <v>86</v>
      </c>
      <c r="AT720" s="46" t="s">
        <v>103</v>
      </c>
      <c r="AU720" s="48">
        <v>0</v>
      </c>
      <c r="AV720" s="46" t="s">
        <v>81</v>
      </c>
      <c r="AW720" s="46" t="s">
        <v>81</v>
      </c>
      <c r="AX720" s="48">
        <v>310</v>
      </c>
      <c r="AY720" s="48">
        <v>304.5</v>
      </c>
      <c r="AZ720" s="48">
        <v>255.5</v>
      </c>
      <c r="BA720" s="48">
        <v>200</v>
      </c>
      <c r="BB720" s="46"/>
      <c r="BC720" s="46"/>
      <c r="BD720" s="48">
        <v>26.07</v>
      </c>
      <c r="BE720" s="46"/>
      <c r="BF720" s="48">
        <v>0.3</v>
      </c>
      <c r="BG720" s="46"/>
      <c r="BH720" s="46"/>
      <c r="BI720" s="48">
        <v>0.25</v>
      </c>
      <c r="BJ720" s="48">
        <v>81.64</v>
      </c>
      <c r="BK720" s="48">
        <v>81.64</v>
      </c>
      <c r="BL720" s="48">
        <v>91.2</v>
      </c>
      <c r="BM720" s="46"/>
      <c r="BN720" s="46"/>
      <c r="BO720" s="48">
        <v>0.3</v>
      </c>
      <c r="BP720" s="48">
        <v>0.35</v>
      </c>
      <c r="BQ720" s="46"/>
      <c r="BR720" s="48">
        <v>26.2</v>
      </c>
      <c r="BS720" s="48">
        <v>82.32</v>
      </c>
      <c r="BT720" s="46"/>
      <c r="BU720" s="48">
        <v>0</v>
      </c>
      <c r="BV720" s="39">
        <v>925</v>
      </c>
      <c r="BW720" s="39">
        <f t="shared" si="66"/>
        <v>3</v>
      </c>
      <c r="BX720" s="39">
        <f>IF(COUNTIF($C$2:C720,C720)=1,1,0)</f>
        <v>1</v>
      </c>
      <c r="BY720" s="39">
        <f t="shared" si="67"/>
        <v>0</v>
      </c>
      <c r="BZ720" s="39" t="b">
        <f t="shared" si="68"/>
        <v>0</v>
      </c>
      <c r="CA720" s="39" t="b">
        <f t="array" ref="CA720">ISNUMBER(SEARCH("Touch Screen",$AI720))</f>
        <v>0</v>
      </c>
      <c r="CB720" s="39" t="b">
        <f t="array" ref="CB720">ISNUMBER(SEARCH("Occupancy Sensor",$AI720))</f>
        <v>0</v>
      </c>
      <c r="CC720" s="39" t="b">
        <f t="array" ref="CC720">ISNUMBER(SEARCH("Full Network Connectivity",$AI720))</f>
        <v>0</v>
      </c>
      <c r="CD720" s="49">
        <f t="shared" si="69"/>
        <v>81.638819999999996</v>
      </c>
      <c r="CE720" s="50">
        <f t="shared" si="71"/>
        <v>8.1999999999999993</v>
      </c>
      <c r="CF720" s="39">
        <f t="shared" si="70"/>
        <v>8</v>
      </c>
      <c r="CG720" s="49">
        <f>IF($BW720=1,($Q720*'2. Monitor Criteria'!$C$4)+('2. Monitor Criteria'!$D$4*'1. Data'!$CE720)+'2. Monitor Criteria'!$C$6,IF('1. Data'!$BW720=2,($Q720*'2. Monitor Criteria'!$C$4)+('2. Monitor Criteria'!$D$4*'1. Data'!$CE720)+'2. Monitor Criteria'!$D$6,IF('1. Data'!$BW720=5,($Q720*'2. Monitor Criteria'!$C$4)+('2. Monitor Criteria'!$D$4*'1. Data'!$CE720)+'2. Monitor Criteria'!$F$6,($Q720*'2. Monitor Criteria'!$C$4)+('2. Monitor Criteria'!$D$4*'1. Data'!$CE720)+'2. Monitor Criteria'!$E$6)))</f>
        <v>70.33793</v>
      </c>
      <c r="CH720" s="51">
        <f>CD720-('2. Monitor Criteria'!$D$4*CE720)</f>
        <v>48.920819999999999</v>
      </c>
      <c r="CI720" s="49">
        <f>IF($BY720=0,CH720,IF($BY720=1,CH720-('2. Monitor Criteria'!$B$10*'1. Data'!CG720),CH720-('2. Monitor Criteria'!$C$10*'1. Data'!CG720)))</f>
        <v>48.920819999999999</v>
      </c>
      <c r="CJ720" s="51">
        <f>IF($CA720=TRUE,CI720-(CG720*'2. Monitor Criteria'!$E$10),CI720)</f>
        <v>48.920819999999999</v>
      </c>
      <c r="CK720" s="51">
        <f>IF($BZ720=TRUE,CJ720-('1. Data'!CG720*'2. Monitor Criteria'!$D$10),CJ720)</f>
        <v>48.920819999999999</v>
      </c>
    </row>
    <row r="721" spans="1:90" s="39" customFormat="1" ht="15.75" customHeight="1" x14ac:dyDescent="0.2">
      <c r="A721" s="39">
        <v>972</v>
      </c>
      <c r="B721" s="46" t="s">
        <v>1053</v>
      </c>
      <c r="C721" s="46" t="s">
        <v>1285</v>
      </c>
      <c r="D721" s="47">
        <v>42809</v>
      </c>
      <c r="E721" s="46" t="s">
        <v>74</v>
      </c>
      <c r="F721" s="46"/>
      <c r="G721" s="46" t="s">
        <v>1307</v>
      </c>
      <c r="H721" s="46" t="s">
        <v>75</v>
      </c>
      <c r="I721" s="46" t="s">
        <v>88</v>
      </c>
      <c r="J721" s="46"/>
      <c r="K721" s="46" t="s">
        <v>77</v>
      </c>
      <c r="L721" s="46"/>
      <c r="M721" s="48">
        <v>1000</v>
      </c>
      <c r="N721" s="48">
        <v>20.8</v>
      </c>
      <c r="O721" s="48">
        <v>37.1</v>
      </c>
      <c r="P721" s="48">
        <v>42.5</v>
      </c>
      <c r="Q721" s="48">
        <v>771.81</v>
      </c>
      <c r="R721" s="48">
        <v>1.78</v>
      </c>
      <c r="S721" s="48">
        <v>2160</v>
      </c>
      <c r="T721" s="48">
        <v>3840</v>
      </c>
      <c r="U721" s="48">
        <v>8.3000000000000007</v>
      </c>
      <c r="V721" s="48">
        <v>10747</v>
      </c>
      <c r="W721" s="48">
        <v>60</v>
      </c>
      <c r="X721" s="48">
        <v>0.3</v>
      </c>
      <c r="Y721" s="46" t="s">
        <v>83</v>
      </c>
      <c r="Z721" s="46" t="s">
        <v>83</v>
      </c>
      <c r="AA721" s="46"/>
      <c r="AB721" s="46"/>
      <c r="AC721" s="46" t="s">
        <v>81</v>
      </c>
      <c r="AD721" s="46" t="s">
        <v>81</v>
      </c>
      <c r="AE721" s="46" t="s">
        <v>239</v>
      </c>
      <c r="AF721" s="46"/>
      <c r="AG721" s="46" t="s">
        <v>83</v>
      </c>
      <c r="AH721" s="46"/>
      <c r="AI721" s="46" t="s">
        <v>83</v>
      </c>
      <c r="AJ721" s="46" t="s">
        <v>83</v>
      </c>
      <c r="AK721" s="46" t="s">
        <v>84</v>
      </c>
      <c r="AL721" s="46"/>
      <c r="AM721" s="46" t="s">
        <v>83</v>
      </c>
      <c r="AN721" s="46" t="s">
        <v>83</v>
      </c>
      <c r="AO721" s="46" t="s">
        <v>83</v>
      </c>
      <c r="AP721" s="46" t="s">
        <v>91</v>
      </c>
      <c r="AQ721" s="46"/>
      <c r="AR721" s="46" t="s">
        <v>81</v>
      </c>
      <c r="AS721" s="46" t="s">
        <v>86</v>
      </c>
      <c r="AT721" s="46"/>
      <c r="AU721" s="48">
        <v>5</v>
      </c>
      <c r="AV721" s="46" t="s">
        <v>81</v>
      </c>
      <c r="AW721" s="46" t="s">
        <v>81</v>
      </c>
      <c r="AX721" s="48">
        <v>350</v>
      </c>
      <c r="AY721" s="48">
        <v>405.2</v>
      </c>
      <c r="AZ721" s="48">
        <v>344.9</v>
      </c>
      <c r="BA721" s="48">
        <v>200</v>
      </c>
      <c r="BB721" s="46"/>
      <c r="BC721" s="46"/>
      <c r="BD721" s="48">
        <v>46.67</v>
      </c>
      <c r="BE721" s="46"/>
      <c r="BF721" s="48">
        <v>0.34</v>
      </c>
      <c r="BG721" s="48">
        <v>0</v>
      </c>
      <c r="BH721" s="46"/>
      <c r="BI721" s="48">
        <v>0.23</v>
      </c>
      <c r="BJ721" s="48">
        <v>145.03</v>
      </c>
      <c r="BK721" s="48">
        <v>145.03</v>
      </c>
      <c r="BL721" s="48">
        <v>153.19999999999999</v>
      </c>
      <c r="BM721" s="46"/>
      <c r="BN721" s="46"/>
      <c r="BO721" s="48">
        <v>0.24</v>
      </c>
      <c r="BP721" s="48">
        <v>0.4</v>
      </c>
      <c r="BQ721" s="48">
        <v>0</v>
      </c>
      <c r="BR721" s="48">
        <v>45.72</v>
      </c>
      <c r="BS721" s="48">
        <v>142.46</v>
      </c>
      <c r="BT721" s="46"/>
      <c r="BU721" s="48">
        <v>0</v>
      </c>
      <c r="BV721" s="39">
        <v>972</v>
      </c>
      <c r="BW721" s="39">
        <f t="shared" si="66"/>
        <v>5</v>
      </c>
      <c r="BX721" s="39">
        <f>IF(COUNTIF($C$2:C721,C721)=1,1,0)</f>
        <v>1</v>
      </c>
      <c r="BY721" s="39">
        <f t="shared" si="67"/>
        <v>0</v>
      </c>
      <c r="BZ721" s="39" t="b">
        <f t="shared" si="68"/>
        <v>0</v>
      </c>
      <c r="CA721" s="39" t="b">
        <f t="array" ref="CA721">ISNUMBER(SEARCH("Touch Screen",$AI721))</f>
        <v>0</v>
      </c>
      <c r="CB721" s="39" t="b">
        <f t="array" ref="CB721">ISNUMBER(SEARCH("Occupancy Sensor",$AI721))</f>
        <v>0</v>
      </c>
      <c r="CC721" s="39" t="b">
        <f t="array" ref="CC721">ISNUMBER(SEARCH("Full Network Connectivity",$AI721))</f>
        <v>0</v>
      </c>
      <c r="CD721" s="49">
        <f t="shared" si="69"/>
        <v>145.02617999999998</v>
      </c>
      <c r="CE721" s="50">
        <f t="shared" si="71"/>
        <v>8.3000000000000007</v>
      </c>
      <c r="CF721" s="39">
        <f t="shared" si="70"/>
        <v>10</v>
      </c>
      <c r="CG721" s="49">
        <f>IF($BW721=1,($Q721*'2. Monitor Criteria'!$C$4)+('2. Monitor Criteria'!$D$4*'1. Data'!$CE721)+'2. Monitor Criteria'!$C$6,IF('1. Data'!$BW721=2,($Q721*'2. Monitor Criteria'!$C$4)+('2. Monitor Criteria'!$D$4*'1. Data'!$CE721)+'2. Monitor Criteria'!$D$6,IF('1. Data'!$BW721=5,($Q721*'2. Monitor Criteria'!$C$4)+('2. Monitor Criteria'!$D$4*'1. Data'!$CE721)+'2. Monitor Criteria'!$F$6,($Q721*'2. Monitor Criteria'!$C$4)+('2. Monitor Criteria'!$D$4*'1. Data'!$CE721)+'2. Monitor Criteria'!$E$6)))</f>
        <v>143.57962999999998</v>
      </c>
      <c r="CH721" s="51">
        <f>CD721-('2. Monitor Criteria'!$D$4*CE721)</f>
        <v>111.90917999999998</v>
      </c>
      <c r="CI721" s="49">
        <f>IF($BY721=0,CH721,IF($BY721=1,CH721-('2. Monitor Criteria'!$B$10*'1. Data'!CG721),CH721-('2. Monitor Criteria'!$C$10*'1. Data'!CG721)))</f>
        <v>111.90917999999998</v>
      </c>
      <c r="CJ721" s="51">
        <f>IF($CA721=TRUE,CI721-(CG721*'2. Monitor Criteria'!$E$10),CI721)</f>
        <v>111.90917999999998</v>
      </c>
      <c r="CK721" s="51">
        <f>IF($BZ721=TRUE,CJ721-('1. Data'!CG721*'2. Monitor Criteria'!$D$10),CJ721)</f>
        <v>111.90917999999998</v>
      </c>
      <c r="CL721" s="40"/>
    </row>
    <row r="722" spans="1:90" s="39" customFormat="1" ht="15.75" customHeight="1" x14ac:dyDescent="0.2">
      <c r="A722" s="39">
        <v>4</v>
      </c>
      <c r="B722" s="46" t="s">
        <v>72</v>
      </c>
      <c r="C722" s="46" t="s">
        <v>92</v>
      </c>
      <c r="D722" s="47">
        <v>42430</v>
      </c>
      <c r="E722" s="46" t="s">
        <v>74</v>
      </c>
      <c r="F722" s="46"/>
      <c r="G722" s="46" t="s">
        <v>1307</v>
      </c>
      <c r="H722" s="46" t="s">
        <v>75</v>
      </c>
      <c r="I722" s="46" t="s">
        <v>88</v>
      </c>
      <c r="J722" s="46"/>
      <c r="K722" s="46" t="s">
        <v>77</v>
      </c>
      <c r="L722" s="46"/>
      <c r="M722" s="48">
        <v>1000</v>
      </c>
      <c r="N722" s="48">
        <v>11.9</v>
      </c>
      <c r="O722" s="48">
        <v>14.8</v>
      </c>
      <c r="P722" s="48">
        <v>19</v>
      </c>
      <c r="Q722" s="48">
        <v>175.61</v>
      </c>
      <c r="R722" s="48">
        <v>1.25</v>
      </c>
      <c r="S722" s="48">
        <v>1024</v>
      </c>
      <c r="T722" s="48">
        <v>1280</v>
      </c>
      <c r="U722" s="48">
        <v>1.3</v>
      </c>
      <c r="V722" s="48">
        <v>7464</v>
      </c>
      <c r="W722" s="48">
        <v>60</v>
      </c>
      <c r="X722" s="48">
        <v>33.6</v>
      </c>
      <c r="Y722" s="46" t="s">
        <v>78</v>
      </c>
      <c r="Z722" s="46" t="s">
        <v>79</v>
      </c>
      <c r="AA722" s="46"/>
      <c r="AB722" s="46"/>
      <c r="AC722" s="46" t="s">
        <v>81</v>
      </c>
      <c r="AD722" s="46" t="s">
        <v>81</v>
      </c>
      <c r="AE722" s="46" t="s">
        <v>93</v>
      </c>
      <c r="AF722" s="46"/>
      <c r="AG722" s="46" t="s">
        <v>83</v>
      </c>
      <c r="AH722" s="46"/>
      <c r="AI722" s="46" t="s">
        <v>83</v>
      </c>
      <c r="AJ722" s="46" t="s">
        <v>83</v>
      </c>
      <c r="AK722" s="46" t="s">
        <v>94</v>
      </c>
      <c r="AL722" s="46"/>
      <c r="AM722" s="46" t="s">
        <v>83</v>
      </c>
      <c r="AN722" s="46" t="s">
        <v>83</v>
      </c>
      <c r="AO722" s="46" t="s">
        <v>83</v>
      </c>
      <c r="AP722" s="46" t="s">
        <v>91</v>
      </c>
      <c r="AQ722" s="46"/>
      <c r="AR722" s="46" t="s">
        <v>81</v>
      </c>
      <c r="AS722" s="46" t="s">
        <v>86</v>
      </c>
      <c r="AT722" s="46"/>
      <c r="AU722" s="48">
        <v>1</v>
      </c>
      <c r="AV722" s="46" t="s">
        <v>81</v>
      </c>
      <c r="AW722" s="46" t="s">
        <v>80</v>
      </c>
      <c r="AX722" s="48">
        <v>250</v>
      </c>
      <c r="AY722" s="48">
        <v>231.6</v>
      </c>
      <c r="AZ722" s="48">
        <v>200.9</v>
      </c>
      <c r="BA722" s="48">
        <v>200</v>
      </c>
      <c r="BB722" s="46"/>
      <c r="BC722" s="46"/>
      <c r="BD722" s="48">
        <v>11.73</v>
      </c>
      <c r="BE722" s="46"/>
      <c r="BF722" s="48">
        <v>0.33</v>
      </c>
      <c r="BG722" s="46"/>
      <c r="BH722" s="46"/>
      <c r="BI722" s="48">
        <v>0.15</v>
      </c>
      <c r="BJ722" s="48">
        <v>37.86</v>
      </c>
      <c r="BK722" s="48">
        <v>37.86</v>
      </c>
      <c r="BL722" s="48">
        <v>44.4</v>
      </c>
      <c r="BM722" s="46"/>
      <c r="BN722" s="46"/>
      <c r="BO722" s="48">
        <v>0.18</v>
      </c>
      <c r="BP722" s="48">
        <v>0.37</v>
      </c>
      <c r="BQ722" s="46"/>
      <c r="BR722" s="48">
        <v>11.6</v>
      </c>
      <c r="BS722" s="48">
        <v>37.68</v>
      </c>
      <c r="BT722" s="46"/>
      <c r="BU722" s="48">
        <v>0</v>
      </c>
      <c r="BV722" s="39">
        <v>4</v>
      </c>
      <c r="BW722" s="39">
        <f t="shared" si="66"/>
        <v>2</v>
      </c>
      <c r="BX722" s="39">
        <f>IF(COUNTIF($C$2:C722,C722)=1,1,0)</f>
        <v>0</v>
      </c>
      <c r="BY722" s="39">
        <f t="shared" si="67"/>
        <v>1</v>
      </c>
      <c r="BZ722" s="39" t="b">
        <f t="shared" si="68"/>
        <v>0</v>
      </c>
      <c r="CA722" s="39" t="b">
        <f t="array" ref="CA722">ISNUMBER(SEARCH("Touch Screen",$AI722))</f>
        <v>0</v>
      </c>
      <c r="CB722" s="39" t="b">
        <f t="array" ref="CB722">ISNUMBER(SEARCH("Occupancy Sensor",$AI722))</f>
        <v>0</v>
      </c>
      <c r="CC722" s="39" t="b">
        <f t="array" ref="CC722">ISNUMBER(SEARCH("Full Network Connectivity",$AI722))</f>
        <v>0</v>
      </c>
      <c r="CD722" s="49">
        <f t="shared" si="69"/>
        <v>37.843200000000003</v>
      </c>
      <c r="CE722" s="50">
        <f t="shared" si="71"/>
        <v>1.3</v>
      </c>
      <c r="CF722" s="39">
        <f t="shared" si="70"/>
        <v>1</v>
      </c>
      <c r="CG722" s="49">
        <f>IF($BW722=1,($Q722*'2. Monitor Criteria'!$C$4)+('2. Monitor Criteria'!$D$4*'1. Data'!$CE722)+'2. Monitor Criteria'!$C$6,IF('1. Data'!$BW722=2,($Q722*'2. Monitor Criteria'!$C$4)+('2. Monitor Criteria'!$D$4*'1. Data'!$CE722)+'2. Monitor Criteria'!$D$6,IF('1. Data'!$BW722=5,($Q722*'2. Monitor Criteria'!$C$4)+('2. Monitor Criteria'!$D$4*'1. Data'!$CE722)+'2. Monitor Criteria'!$F$6,($Q722*'2. Monitor Criteria'!$C$4)+('2. Monitor Criteria'!$D$4*'1. Data'!$CE722)+'2. Monitor Criteria'!$E$6)))</f>
        <v>36.797029999999999</v>
      </c>
      <c r="CH722" s="51">
        <f>CD722-('2. Monitor Criteria'!$D$4*CE722)</f>
        <v>32.656200000000005</v>
      </c>
      <c r="CI722" s="49">
        <f>IF($BY722=0,CH722,IF($BY722=1,CH722-('2. Monitor Criteria'!$B$10*'1. Data'!CG722),CH722-('2. Monitor Criteria'!$C$10*'1. Data'!CG722)))</f>
        <v>30.816348500000004</v>
      </c>
      <c r="CJ722" s="51">
        <f>IF($CA722=TRUE,CI722-(CG722*'2. Monitor Criteria'!$E$10),CI722)</f>
        <v>30.816348500000004</v>
      </c>
      <c r="CK722" s="51">
        <f>IF($BZ722=TRUE,CJ722-('1. Data'!CG722*'2. Monitor Criteria'!$D$10),CJ722)</f>
        <v>30.816348500000004</v>
      </c>
    </row>
    <row r="723" spans="1:90" s="39" customFormat="1" ht="15.75" customHeight="1" x14ac:dyDescent="0.2">
      <c r="A723" s="39">
        <v>16</v>
      </c>
      <c r="B723" s="46" t="s">
        <v>72</v>
      </c>
      <c r="C723" s="46" t="s">
        <v>1245</v>
      </c>
      <c r="D723" s="47">
        <v>40954</v>
      </c>
      <c r="E723" s="46" t="s">
        <v>74</v>
      </c>
      <c r="F723" s="46" t="s">
        <v>103</v>
      </c>
      <c r="G723" s="46" t="s">
        <v>1309</v>
      </c>
      <c r="H723" s="46" t="s">
        <v>75</v>
      </c>
      <c r="I723" s="46" t="s">
        <v>76</v>
      </c>
      <c r="J723" s="46" t="s">
        <v>103</v>
      </c>
      <c r="K723" s="46" t="s">
        <v>77</v>
      </c>
      <c r="L723" s="46" t="s">
        <v>103</v>
      </c>
      <c r="M723" s="48">
        <v>1000</v>
      </c>
      <c r="N723" s="48">
        <v>13.2</v>
      </c>
      <c r="O723" s="48">
        <v>23.5</v>
      </c>
      <c r="P723" s="48">
        <v>27</v>
      </c>
      <c r="Q723" s="48">
        <v>310.47000000000003</v>
      </c>
      <c r="R723" s="48">
        <v>1.78</v>
      </c>
      <c r="S723" s="48">
        <v>1440</v>
      </c>
      <c r="T723" s="48">
        <v>2560</v>
      </c>
      <c r="U723" s="48">
        <v>3.7</v>
      </c>
      <c r="V723" s="48">
        <v>11874</v>
      </c>
      <c r="W723" s="48">
        <v>60</v>
      </c>
      <c r="X723" s="48">
        <v>42.8</v>
      </c>
      <c r="Y723" s="46" t="s">
        <v>78</v>
      </c>
      <c r="Z723" s="46" t="s">
        <v>79</v>
      </c>
      <c r="AA723" s="48">
        <v>60</v>
      </c>
      <c r="AB723" s="48">
        <v>60</v>
      </c>
      <c r="AC723" s="46" t="s">
        <v>81</v>
      </c>
      <c r="AD723" s="46" t="s">
        <v>80</v>
      </c>
      <c r="AE723" s="46" t="s">
        <v>82</v>
      </c>
      <c r="AF723" s="46" t="s">
        <v>103</v>
      </c>
      <c r="AG723" s="46" t="s">
        <v>99</v>
      </c>
      <c r="AH723" s="46" t="s">
        <v>103</v>
      </c>
      <c r="AI723" s="46" t="s">
        <v>99</v>
      </c>
      <c r="AJ723" s="46" t="s">
        <v>83</v>
      </c>
      <c r="AK723" s="46" t="s">
        <v>84</v>
      </c>
      <c r="AL723" s="46" t="s">
        <v>103</v>
      </c>
      <c r="AM723" s="46" t="s">
        <v>83</v>
      </c>
      <c r="AN723" s="46" t="s">
        <v>83</v>
      </c>
      <c r="AO723" s="46" t="s">
        <v>83</v>
      </c>
      <c r="AP723" s="46" t="s">
        <v>91</v>
      </c>
      <c r="AQ723" s="46" t="s">
        <v>103</v>
      </c>
      <c r="AR723" s="46" t="s">
        <v>81</v>
      </c>
      <c r="AS723" s="46" t="s">
        <v>86</v>
      </c>
      <c r="AT723" s="46" t="s">
        <v>103</v>
      </c>
      <c r="AU723" s="48">
        <v>0</v>
      </c>
      <c r="AV723" s="46" t="s">
        <v>81</v>
      </c>
      <c r="AW723" s="46" t="s">
        <v>81</v>
      </c>
      <c r="AX723" s="48">
        <v>350</v>
      </c>
      <c r="AY723" s="48">
        <v>419.2</v>
      </c>
      <c r="AZ723" s="48">
        <v>343.7</v>
      </c>
      <c r="BA723" s="48">
        <v>200</v>
      </c>
      <c r="BB723" s="46"/>
      <c r="BC723" s="46"/>
      <c r="BD723" s="48">
        <v>24.7</v>
      </c>
      <c r="BE723" s="46"/>
      <c r="BF723" s="48">
        <v>0.43</v>
      </c>
      <c r="BG723" s="48">
        <v>0.43</v>
      </c>
      <c r="BH723" s="46"/>
      <c r="BI723" s="48">
        <v>0.36</v>
      </c>
      <c r="BJ723" s="48">
        <v>78.17</v>
      </c>
      <c r="BK723" s="48">
        <v>78.17</v>
      </c>
      <c r="BL723" s="48">
        <v>81.400000000000006</v>
      </c>
      <c r="BM723" s="46"/>
      <c r="BN723" s="46"/>
      <c r="BO723" s="48">
        <v>0.39</v>
      </c>
      <c r="BP723" s="48">
        <v>0.43</v>
      </c>
      <c r="BQ723" s="48">
        <v>0.43</v>
      </c>
      <c r="BR723" s="48">
        <v>23.32</v>
      </c>
      <c r="BS723" s="48">
        <v>73.930000000000007</v>
      </c>
      <c r="BT723" s="46"/>
      <c r="BU723" s="48">
        <v>0</v>
      </c>
      <c r="BV723" s="39">
        <v>16</v>
      </c>
      <c r="BW723" s="39">
        <f t="shared" si="66"/>
        <v>4</v>
      </c>
      <c r="BX723" s="39">
        <f>IF(COUNTIF($C$2:C723,C723)=1,1,0)</f>
        <v>1</v>
      </c>
      <c r="BY723" s="39">
        <f t="shared" si="67"/>
        <v>1</v>
      </c>
      <c r="BZ723" s="39" t="b">
        <f t="shared" si="68"/>
        <v>0</v>
      </c>
      <c r="CA723" s="39" t="b">
        <f t="array" ref="CA723">ISNUMBER(SEARCH("Touch Screen",$AI723))</f>
        <v>0</v>
      </c>
      <c r="CB723" s="39" t="b">
        <f t="array" ref="CB723">ISNUMBER(SEARCH("Occupancy Sensor",$AI723))</f>
        <v>0</v>
      </c>
      <c r="CC723" s="39" t="b">
        <f t="array" ref="CC723">ISNUMBER(SEARCH("Full Network Connectivity",$AI723))</f>
        <v>0</v>
      </c>
      <c r="CD723" s="49">
        <f t="shared" si="69"/>
        <v>78.178619999999995</v>
      </c>
      <c r="CE723" s="50">
        <f t="shared" si="71"/>
        <v>3.7</v>
      </c>
      <c r="CF723" s="39">
        <f t="shared" si="70"/>
        <v>4</v>
      </c>
      <c r="CG723" s="49">
        <f>IF($BW723=1,($Q723*'2. Monitor Criteria'!$C$4)+('2. Monitor Criteria'!$D$4*'1. Data'!$CE723)+'2. Monitor Criteria'!$C$6,IF('1. Data'!$BW723=2,($Q723*'2. Monitor Criteria'!$C$4)+('2. Monitor Criteria'!$D$4*'1. Data'!$CE723)+'2. Monitor Criteria'!$D$6,IF('1. Data'!$BW723=5,($Q723*'2. Monitor Criteria'!$C$4)+('2. Monitor Criteria'!$D$4*'1. Data'!$CE723)+'2. Monitor Criteria'!$F$6,($Q723*'2. Monitor Criteria'!$C$4)+('2. Monitor Criteria'!$D$4*'1. Data'!$CE723)+'2. Monitor Criteria'!$E$6)))</f>
        <v>61.430810000000008</v>
      </c>
      <c r="CH723" s="51">
        <f>CD723-('2. Monitor Criteria'!$D$4*CE723)</f>
        <v>63.41561999999999</v>
      </c>
      <c r="CI723" s="49">
        <f>IF($BY723=0,CH723,IF($BY723=1,CH723-('2. Monitor Criteria'!$B$10*'1. Data'!CG723),CH723-('2. Monitor Criteria'!$C$10*'1. Data'!CG723)))</f>
        <v>60.344079499999992</v>
      </c>
      <c r="CJ723" s="51">
        <f>IF($CA723=TRUE,CI723-(CG723*'2. Monitor Criteria'!$E$10),CI723)</f>
        <v>60.344079499999992</v>
      </c>
      <c r="CK723" s="51">
        <f>IF($BZ723=TRUE,CJ723-('1. Data'!CG723*'2. Monitor Criteria'!$D$10),CJ723)</f>
        <v>60.344079499999992</v>
      </c>
    </row>
    <row r="724" spans="1:90" s="39" customFormat="1" ht="15.75" customHeight="1" x14ac:dyDescent="0.2">
      <c r="A724" s="39">
        <v>21</v>
      </c>
      <c r="B724" s="46" t="s">
        <v>72</v>
      </c>
      <c r="C724" s="46" t="s">
        <v>128</v>
      </c>
      <c r="D724" s="47">
        <v>42736</v>
      </c>
      <c r="E724" s="46" t="s">
        <v>74</v>
      </c>
      <c r="F724" s="46" t="s">
        <v>103</v>
      </c>
      <c r="G724" s="46" t="s">
        <v>1307</v>
      </c>
      <c r="H724" s="46" t="s">
        <v>75</v>
      </c>
      <c r="I724" s="46" t="s">
        <v>88</v>
      </c>
      <c r="J724" s="46" t="s">
        <v>103</v>
      </c>
      <c r="K724" s="46" t="s">
        <v>77</v>
      </c>
      <c r="L724" s="46" t="s">
        <v>103</v>
      </c>
      <c r="M724" s="48">
        <v>1000</v>
      </c>
      <c r="N724" s="48">
        <v>13.2</v>
      </c>
      <c r="O724" s="48">
        <v>23.4</v>
      </c>
      <c r="P724" s="48">
        <v>27</v>
      </c>
      <c r="Q724" s="48">
        <v>310.45999999999998</v>
      </c>
      <c r="R724" s="48">
        <v>1.78</v>
      </c>
      <c r="S724" s="48">
        <v>1440</v>
      </c>
      <c r="T724" s="48">
        <v>2560</v>
      </c>
      <c r="U724" s="48">
        <v>3.6</v>
      </c>
      <c r="V724" s="48">
        <v>11873</v>
      </c>
      <c r="W724" s="48">
        <v>60</v>
      </c>
      <c r="X724" s="48">
        <v>34.799999999999997</v>
      </c>
      <c r="Y724" s="46" t="s">
        <v>78</v>
      </c>
      <c r="Z724" s="46" t="s">
        <v>79</v>
      </c>
      <c r="AA724" s="48">
        <v>101</v>
      </c>
      <c r="AB724" s="48">
        <v>80</v>
      </c>
      <c r="AC724" s="46" t="s">
        <v>81</v>
      </c>
      <c r="AD724" s="46" t="s">
        <v>80</v>
      </c>
      <c r="AE724" s="46" t="s">
        <v>127</v>
      </c>
      <c r="AF724" s="46" t="s">
        <v>103</v>
      </c>
      <c r="AG724" s="46" t="s">
        <v>99</v>
      </c>
      <c r="AH724" s="46" t="s">
        <v>103</v>
      </c>
      <c r="AI724" s="46" t="s">
        <v>99</v>
      </c>
      <c r="AJ724" s="46" t="s">
        <v>83</v>
      </c>
      <c r="AK724" s="46" t="s">
        <v>84</v>
      </c>
      <c r="AL724" s="46" t="s">
        <v>103</v>
      </c>
      <c r="AM724" s="46" t="s">
        <v>83</v>
      </c>
      <c r="AN724" s="46" t="s">
        <v>83</v>
      </c>
      <c r="AO724" s="46" t="s">
        <v>83</v>
      </c>
      <c r="AP724" s="46" t="s">
        <v>91</v>
      </c>
      <c r="AQ724" s="46" t="s">
        <v>103</v>
      </c>
      <c r="AR724" s="46" t="s">
        <v>81</v>
      </c>
      <c r="AS724" s="46" t="s">
        <v>86</v>
      </c>
      <c r="AT724" s="46" t="s">
        <v>103</v>
      </c>
      <c r="AU724" s="48">
        <v>0</v>
      </c>
      <c r="AV724" s="46" t="s">
        <v>81</v>
      </c>
      <c r="AW724" s="46" t="s">
        <v>81</v>
      </c>
      <c r="AX724" s="48">
        <v>350</v>
      </c>
      <c r="AY724" s="48">
        <v>316.5</v>
      </c>
      <c r="AZ724" s="48">
        <v>259.5</v>
      </c>
      <c r="BA724" s="48">
        <v>200</v>
      </c>
      <c r="BB724" s="46"/>
      <c r="BC724" s="46"/>
      <c r="BD724" s="48">
        <v>25.55</v>
      </c>
      <c r="BE724" s="46"/>
      <c r="BF724" s="48">
        <v>0.43</v>
      </c>
      <c r="BG724" s="46"/>
      <c r="BH724" s="46"/>
      <c r="BI724" s="48">
        <v>0.39</v>
      </c>
      <c r="BJ724" s="48">
        <v>80.78</v>
      </c>
      <c r="BK724" s="48">
        <v>80.78</v>
      </c>
      <c r="BL724" s="48">
        <v>81.3</v>
      </c>
      <c r="BM724" s="46"/>
      <c r="BN724" s="46"/>
      <c r="BO724" s="48">
        <v>0.36</v>
      </c>
      <c r="BP724" s="48">
        <v>0.45</v>
      </c>
      <c r="BQ724" s="46"/>
      <c r="BR724" s="48">
        <v>25.66</v>
      </c>
      <c r="BS724" s="48">
        <v>81.239999999999995</v>
      </c>
      <c r="BT724" s="46"/>
      <c r="BU724" s="48">
        <v>0</v>
      </c>
      <c r="BV724" s="39">
        <v>21</v>
      </c>
      <c r="BW724" s="39">
        <f t="shared" si="66"/>
        <v>4</v>
      </c>
      <c r="BX724" s="39">
        <f>IF(COUNTIF($C$2:C724,C724)=1,1,0)</f>
        <v>1</v>
      </c>
      <c r="BY724" s="39">
        <f t="shared" si="67"/>
        <v>1</v>
      </c>
      <c r="BZ724" s="39" t="b">
        <f t="shared" si="68"/>
        <v>0</v>
      </c>
      <c r="CA724" s="39" t="b">
        <f t="array" ref="CA724">ISNUMBER(SEARCH("Touch Screen",$AI724))</f>
        <v>0</v>
      </c>
      <c r="CB724" s="39" t="b">
        <f t="array" ref="CB724">ISNUMBER(SEARCH("Occupancy Sensor",$AI724))</f>
        <v>0</v>
      </c>
      <c r="CC724" s="39" t="b">
        <f t="array" ref="CC724">ISNUMBER(SEARCH("Full Network Connectivity",$AI724))</f>
        <v>0</v>
      </c>
      <c r="CD724" s="49">
        <f t="shared" si="69"/>
        <v>80.784719999999993</v>
      </c>
      <c r="CE724" s="50">
        <f t="shared" si="71"/>
        <v>3.6</v>
      </c>
      <c r="CF724" s="39">
        <f t="shared" si="70"/>
        <v>4</v>
      </c>
      <c r="CG724" s="49">
        <f>IF($BW724=1,($Q724*'2. Monitor Criteria'!$C$4)+('2. Monitor Criteria'!$D$4*'1. Data'!$CE724)+'2. Monitor Criteria'!$C$6,IF('1. Data'!$BW724=2,($Q724*'2. Monitor Criteria'!$C$4)+('2. Monitor Criteria'!$D$4*'1. Data'!$CE724)+'2. Monitor Criteria'!$D$6,IF('1. Data'!$BW724=5,($Q724*'2. Monitor Criteria'!$C$4)+('2. Monitor Criteria'!$D$4*'1. Data'!$CE724)+'2. Monitor Criteria'!$F$6,($Q724*'2. Monitor Criteria'!$C$4)+('2. Monitor Criteria'!$D$4*'1. Data'!$CE724)+'2. Monitor Criteria'!$E$6)))</f>
        <v>61.03058</v>
      </c>
      <c r="CH724" s="51">
        <f>CD724-('2. Monitor Criteria'!$D$4*CE724)</f>
        <v>66.420719999999989</v>
      </c>
      <c r="CI724" s="49">
        <f>IF($BY724=0,CH724,IF($BY724=1,CH724-('2. Monitor Criteria'!$B$10*'1. Data'!CG724),CH724-('2. Monitor Criteria'!$C$10*'1. Data'!CG724)))</f>
        <v>63.369190999999987</v>
      </c>
      <c r="CJ724" s="51">
        <f>IF($CA724=TRUE,CI724-(CG724*'2. Monitor Criteria'!$E$10),CI724)</f>
        <v>63.369190999999987</v>
      </c>
      <c r="CK724" s="51">
        <f>IF($BZ724=TRUE,CJ724-('1. Data'!CG724*'2. Monitor Criteria'!$D$10),CJ724)</f>
        <v>63.369190999999987</v>
      </c>
    </row>
    <row r="725" spans="1:90" s="39" customFormat="1" ht="15.75" customHeight="1" x14ac:dyDescent="0.2">
      <c r="A725" s="39">
        <v>26</v>
      </c>
      <c r="B725" s="46" t="s">
        <v>72</v>
      </c>
      <c r="C725" s="46" t="s">
        <v>1244</v>
      </c>
      <c r="D725" s="47">
        <v>42860</v>
      </c>
      <c r="E725" s="46" t="s">
        <v>74</v>
      </c>
      <c r="F725" s="46" t="s">
        <v>103</v>
      </c>
      <c r="G725" s="46" t="s">
        <v>1307</v>
      </c>
      <c r="H725" s="46" t="s">
        <v>75</v>
      </c>
      <c r="I725" s="46" t="s">
        <v>85</v>
      </c>
      <c r="J725" s="46" t="s">
        <v>119</v>
      </c>
      <c r="K725" s="46" t="s">
        <v>77</v>
      </c>
      <c r="L725" s="46" t="s">
        <v>103</v>
      </c>
      <c r="M725" s="48">
        <v>1000</v>
      </c>
      <c r="N725" s="48">
        <v>13.2</v>
      </c>
      <c r="O725" s="48">
        <v>23.5</v>
      </c>
      <c r="P725" s="48">
        <v>27</v>
      </c>
      <c r="Q725" s="48">
        <v>310.47000000000003</v>
      </c>
      <c r="R725" s="48">
        <v>1.78</v>
      </c>
      <c r="S725" s="48">
        <v>1440</v>
      </c>
      <c r="T725" s="48">
        <v>2560</v>
      </c>
      <c r="U725" s="48">
        <v>3.7</v>
      </c>
      <c r="V725" s="48">
        <v>11874</v>
      </c>
      <c r="W725" s="48">
        <v>60</v>
      </c>
      <c r="X725" s="48">
        <v>42.8</v>
      </c>
      <c r="Y725" s="46" t="s">
        <v>78</v>
      </c>
      <c r="Z725" s="46" t="s">
        <v>79</v>
      </c>
      <c r="AA725" s="48">
        <v>60</v>
      </c>
      <c r="AB725" s="48">
        <v>60</v>
      </c>
      <c r="AC725" s="46" t="s">
        <v>81</v>
      </c>
      <c r="AD725" s="46" t="s">
        <v>80</v>
      </c>
      <c r="AE725" s="46" t="s">
        <v>82</v>
      </c>
      <c r="AF725" s="46" t="s">
        <v>103</v>
      </c>
      <c r="AG725" s="46" t="s">
        <v>99</v>
      </c>
      <c r="AH725" s="46" t="s">
        <v>103</v>
      </c>
      <c r="AI725" s="46" t="s">
        <v>99</v>
      </c>
      <c r="AJ725" s="46" t="s">
        <v>83</v>
      </c>
      <c r="AK725" s="46" t="s">
        <v>84</v>
      </c>
      <c r="AL725" s="46" t="s">
        <v>103</v>
      </c>
      <c r="AM725" s="46" t="s">
        <v>83</v>
      </c>
      <c r="AN725" s="46" t="s">
        <v>83</v>
      </c>
      <c r="AO725" s="46" t="s">
        <v>83</v>
      </c>
      <c r="AP725" s="46" t="s">
        <v>91</v>
      </c>
      <c r="AQ725" s="46" t="s">
        <v>103</v>
      </c>
      <c r="AR725" s="46" t="s">
        <v>81</v>
      </c>
      <c r="AS725" s="46" t="s">
        <v>86</v>
      </c>
      <c r="AT725" s="46" t="s">
        <v>103</v>
      </c>
      <c r="AU725" s="48">
        <v>1</v>
      </c>
      <c r="AV725" s="46" t="s">
        <v>81</v>
      </c>
      <c r="AW725" s="46" t="s">
        <v>81</v>
      </c>
      <c r="AX725" s="48">
        <v>350</v>
      </c>
      <c r="AY725" s="48">
        <v>388.1</v>
      </c>
      <c r="AZ725" s="48">
        <v>322.8</v>
      </c>
      <c r="BA725" s="48">
        <v>200</v>
      </c>
      <c r="BB725" s="46"/>
      <c r="BC725" s="46"/>
      <c r="BD725" s="48">
        <v>25.46</v>
      </c>
      <c r="BE725" s="46"/>
      <c r="BF725" s="48">
        <v>0.44</v>
      </c>
      <c r="BG725" s="46"/>
      <c r="BH725" s="46"/>
      <c r="BI725" s="48">
        <v>0.34</v>
      </c>
      <c r="BJ725" s="48">
        <v>80.55</v>
      </c>
      <c r="BK725" s="48">
        <v>80.55</v>
      </c>
      <c r="BL725" s="48">
        <v>81.3</v>
      </c>
      <c r="BM725" s="46"/>
      <c r="BN725" s="46"/>
      <c r="BO725" s="48">
        <v>0.36</v>
      </c>
      <c r="BP725" s="48">
        <v>0.43</v>
      </c>
      <c r="BQ725" s="46"/>
      <c r="BR725" s="48">
        <v>24.72</v>
      </c>
      <c r="BS725" s="48">
        <v>78.23</v>
      </c>
      <c r="BT725" s="46"/>
      <c r="BU725" s="48">
        <v>0</v>
      </c>
      <c r="BV725" s="39">
        <v>26</v>
      </c>
      <c r="BW725" s="39">
        <f t="shared" si="66"/>
        <v>4</v>
      </c>
      <c r="BX725" s="39">
        <f>IF(COUNTIF($C$2:C725,C725)=1,1,0)</f>
        <v>1</v>
      </c>
      <c r="BY725" s="39">
        <f t="shared" si="67"/>
        <v>1</v>
      </c>
      <c r="BZ725" s="39" t="b">
        <f t="shared" si="68"/>
        <v>0</v>
      </c>
      <c r="CA725" s="39" t="b">
        <f t="array" ref="CA725">ISNUMBER(SEARCH("Touch Screen",$AI725))</f>
        <v>0</v>
      </c>
      <c r="CB725" s="39" t="b">
        <f t="array" ref="CB725">ISNUMBER(SEARCH("Occupancy Sensor",$AI725))</f>
        <v>0</v>
      </c>
      <c r="CC725" s="39" t="b">
        <f t="array" ref="CC725">ISNUMBER(SEARCH("Full Network Connectivity",$AI725))</f>
        <v>0</v>
      </c>
      <c r="CD725" s="49">
        <f t="shared" si="69"/>
        <v>80.565719999999985</v>
      </c>
      <c r="CE725" s="50">
        <f t="shared" si="71"/>
        <v>3.7</v>
      </c>
      <c r="CF725" s="39">
        <f t="shared" si="70"/>
        <v>4</v>
      </c>
      <c r="CG725" s="49">
        <f>IF($BW725=1,($Q725*'2. Monitor Criteria'!$C$4)+('2. Monitor Criteria'!$D$4*'1. Data'!$CE725)+'2. Monitor Criteria'!$C$6,IF('1. Data'!$BW725=2,($Q725*'2. Monitor Criteria'!$C$4)+('2. Monitor Criteria'!$D$4*'1. Data'!$CE725)+'2. Monitor Criteria'!$D$6,IF('1. Data'!$BW725=5,($Q725*'2. Monitor Criteria'!$C$4)+('2. Monitor Criteria'!$D$4*'1. Data'!$CE725)+'2. Monitor Criteria'!$F$6,($Q725*'2. Monitor Criteria'!$C$4)+('2. Monitor Criteria'!$D$4*'1. Data'!$CE725)+'2. Monitor Criteria'!$E$6)))</f>
        <v>61.430810000000008</v>
      </c>
      <c r="CH725" s="51">
        <f>CD725-('2. Monitor Criteria'!$D$4*CE725)</f>
        <v>65.802719999999979</v>
      </c>
      <c r="CI725" s="49">
        <f>IF($BY725=0,CH725,IF($BY725=1,CH725-('2. Monitor Criteria'!$B$10*'1. Data'!CG725),CH725-('2. Monitor Criteria'!$C$10*'1. Data'!CG725)))</f>
        <v>62.731179499999982</v>
      </c>
      <c r="CJ725" s="51">
        <f>IF($CA725=TRUE,CI725-(CG725*'2. Monitor Criteria'!$E$10),CI725)</f>
        <v>62.731179499999982</v>
      </c>
      <c r="CK725" s="51">
        <f>IF($BZ725=TRUE,CJ725-('1. Data'!CG725*'2. Monitor Criteria'!$D$10),CJ725)</f>
        <v>62.731179499999982</v>
      </c>
    </row>
    <row r="726" spans="1:90" s="39" customFormat="1" ht="15.75" customHeight="1" x14ac:dyDescent="0.2">
      <c r="A726" s="39">
        <v>34</v>
      </c>
      <c r="B726" s="46" t="s">
        <v>72</v>
      </c>
      <c r="C726" s="46" t="s">
        <v>147</v>
      </c>
      <c r="D726" s="47">
        <v>42552</v>
      </c>
      <c r="E726" s="46" t="s">
        <v>74</v>
      </c>
      <c r="F726" s="46"/>
      <c r="G726" s="46" t="s">
        <v>1307</v>
      </c>
      <c r="H726" s="46" t="s">
        <v>75</v>
      </c>
      <c r="I726" s="46" t="s">
        <v>76</v>
      </c>
      <c r="J726" s="46"/>
      <c r="K726" s="46" t="s">
        <v>77</v>
      </c>
      <c r="L726" s="46"/>
      <c r="M726" s="48">
        <v>1000</v>
      </c>
      <c r="N726" s="48">
        <v>12.2</v>
      </c>
      <c r="O726" s="48">
        <v>21.8</v>
      </c>
      <c r="P726" s="48">
        <v>25</v>
      </c>
      <c r="Q726" s="48">
        <v>266.56</v>
      </c>
      <c r="R726" s="48">
        <v>1.78</v>
      </c>
      <c r="S726" s="48">
        <v>1440</v>
      </c>
      <c r="T726" s="48">
        <v>2560</v>
      </c>
      <c r="U726" s="48">
        <v>3.7</v>
      </c>
      <c r="V726" s="48">
        <v>13829</v>
      </c>
      <c r="W726" s="48">
        <v>60</v>
      </c>
      <c r="X726" s="48">
        <v>35</v>
      </c>
      <c r="Y726" s="46" t="s">
        <v>78</v>
      </c>
      <c r="Z726" s="46" t="s">
        <v>79</v>
      </c>
      <c r="AA726" s="46"/>
      <c r="AB726" s="46"/>
      <c r="AC726" s="46" t="s">
        <v>80</v>
      </c>
      <c r="AD726" s="46" t="s">
        <v>81</v>
      </c>
      <c r="AE726" s="46" t="s">
        <v>130</v>
      </c>
      <c r="AF726" s="46" t="s">
        <v>148</v>
      </c>
      <c r="AG726" s="46" t="s">
        <v>83</v>
      </c>
      <c r="AH726" s="46"/>
      <c r="AI726" s="46" t="s">
        <v>83</v>
      </c>
      <c r="AJ726" s="46" t="s">
        <v>83</v>
      </c>
      <c r="AK726" s="46" t="s">
        <v>84</v>
      </c>
      <c r="AL726" s="46" t="s">
        <v>148</v>
      </c>
      <c r="AM726" s="46" t="s">
        <v>83</v>
      </c>
      <c r="AN726" s="46" t="s">
        <v>83</v>
      </c>
      <c r="AO726" s="46" t="s">
        <v>83</v>
      </c>
      <c r="AP726" s="46" t="s">
        <v>91</v>
      </c>
      <c r="AQ726" s="46"/>
      <c r="AR726" s="46" t="s">
        <v>81</v>
      </c>
      <c r="AS726" s="46" t="s">
        <v>86</v>
      </c>
      <c r="AT726" s="46"/>
      <c r="AU726" s="46"/>
      <c r="AV726" s="46" t="s">
        <v>81</v>
      </c>
      <c r="AW726" s="46" t="s">
        <v>81</v>
      </c>
      <c r="AX726" s="48">
        <v>350</v>
      </c>
      <c r="AY726" s="48">
        <v>371.4</v>
      </c>
      <c r="AZ726" s="48">
        <v>294.3</v>
      </c>
      <c r="BA726" s="48">
        <v>202.4</v>
      </c>
      <c r="BB726" s="46"/>
      <c r="BC726" s="46"/>
      <c r="BD726" s="48">
        <v>21.43</v>
      </c>
      <c r="BE726" s="46"/>
      <c r="BF726" s="48">
        <v>0.27</v>
      </c>
      <c r="BG726" s="46"/>
      <c r="BH726" s="46"/>
      <c r="BI726" s="48">
        <v>0.26</v>
      </c>
      <c r="BJ726" s="48">
        <v>67.239999999999995</v>
      </c>
      <c r="BK726" s="48">
        <v>67.239999999999995</v>
      </c>
      <c r="BL726" s="48">
        <v>68.91</v>
      </c>
      <c r="BM726" s="46"/>
      <c r="BN726" s="46"/>
      <c r="BO726" s="48">
        <v>0.35</v>
      </c>
      <c r="BP726" s="48">
        <v>0.37</v>
      </c>
      <c r="BQ726" s="46"/>
      <c r="BR726" s="48">
        <v>21.39</v>
      </c>
      <c r="BS726" s="48">
        <v>67.69</v>
      </c>
      <c r="BT726" s="46"/>
      <c r="BU726" s="48">
        <v>0</v>
      </c>
      <c r="BV726" s="39">
        <v>34</v>
      </c>
      <c r="BW726" s="39">
        <f t="shared" si="66"/>
        <v>4</v>
      </c>
      <c r="BX726" s="39">
        <f>IF(COUNTIF($C$2:C726,C726)=1,1,0)</f>
        <v>1</v>
      </c>
      <c r="BY726" s="39">
        <f t="shared" si="67"/>
        <v>1</v>
      </c>
      <c r="BZ726" s="39" t="b">
        <f t="shared" si="68"/>
        <v>0</v>
      </c>
      <c r="CA726" s="39" t="b">
        <f t="array" ref="CA726">ISNUMBER(SEARCH("Touch Screen",$AI726))</f>
        <v>0</v>
      </c>
      <c r="CB726" s="39" t="b">
        <f t="array" ref="CB726">ISNUMBER(SEARCH("Occupancy Sensor",$AI726))</f>
        <v>0</v>
      </c>
      <c r="CC726" s="39" t="b">
        <f t="array" ref="CC726">ISNUMBER(SEARCH("Full Network Connectivity",$AI726))</f>
        <v>0</v>
      </c>
      <c r="CD726" s="49">
        <f t="shared" si="69"/>
        <v>67.241759999999999</v>
      </c>
      <c r="CE726" s="50">
        <f t="shared" si="71"/>
        <v>3.7</v>
      </c>
      <c r="CF726" s="39">
        <f t="shared" si="70"/>
        <v>4</v>
      </c>
      <c r="CG726" s="49">
        <f>IF($BW726=1,($Q726*'2. Monitor Criteria'!$C$4)+('2. Monitor Criteria'!$D$4*'1. Data'!$CE726)+'2. Monitor Criteria'!$C$6,IF('1. Data'!$BW726=2,($Q726*'2. Monitor Criteria'!$C$4)+('2. Monitor Criteria'!$D$4*'1. Data'!$CE726)+'2. Monitor Criteria'!$D$6,IF('1. Data'!$BW726=5,($Q726*'2. Monitor Criteria'!$C$4)+('2. Monitor Criteria'!$D$4*'1. Data'!$CE726)+'2. Monitor Criteria'!$F$6,($Q726*'2. Monitor Criteria'!$C$4)+('2. Monitor Criteria'!$D$4*'1. Data'!$CE726)+'2. Monitor Criteria'!$E$6)))</f>
        <v>56.029880000000006</v>
      </c>
      <c r="CH726" s="51">
        <f>CD726-('2. Monitor Criteria'!$D$4*CE726)</f>
        <v>52.478759999999994</v>
      </c>
      <c r="CI726" s="49">
        <f>IF($BY726=0,CH726,IF($BY726=1,CH726-('2. Monitor Criteria'!$B$10*'1. Data'!CG726),CH726-('2. Monitor Criteria'!$C$10*'1. Data'!CG726)))</f>
        <v>49.677265999999996</v>
      </c>
      <c r="CJ726" s="51">
        <f>IF($CA726=TRUE,CI726-(CG726*'2. Monitor Criteria'!$E$10),CI726)</f>
        <v>49.677265999999996</v>
      </c>
      <c r="CK726" s="51">
        <f>IF($BZ726=TRUE,CJ726-('1. Data'!CG726*'2. Monitor Criteria'!$D$10),CJ726)</f>
        <v>49.677265999999996</v>
      </c>
    </row>
    <row r="727" spans="1:90" s="39" customFormat="1" ht="15.75" customHeight="1" x14ac:dyDescent="0.2">
      <c r="A727" s="39">
        <v>37</v>
      </c>
      <c r="B727" s="46" t="s">
        <v>72</v>
      </c>
      <c r="C727" s="46" t="s">
        <v>151</v>
      </c>
      <c r="D727" s="47">
        <v>42552</v>
      </c>
      <c r="E727" s="46" t="s">
        <v>74</v>
      </c>
      <c r="F727" s="46"/>
      <c r="G727" s="46" t="s">
        <v>1307</v>
      </c>
      <c r="H727" s="46" t="s">
        <v>75</v>
      </c>
      <c r="I727" s="46" t="s">
        <v>76</v>
      </c>
      <c r="J727" s="46"/>
      <c r="K727" s="46" t="s">
        <v>77</v>
      </c>
      <c r="L727" s="46"/>
      <c r="M727" s="48">
        <v>1000</v>
      </c>
      <c r="N727" s="48">
        <v>12.2</v>
      </c>
      <c r="O727" s="48">
        <v>21.8</v>
      </c>
      <c r="P727" s="48">
        <v>25</v>
      </c>
      <c r="Q727" s="48">
        <v>226.59</v>
      </c>
      <c r="R727" s="48">
        <v>1.78</v>
      </c>
      <c r="S727" s="48">
        <v>1440</v>
      </c>
      <c r="T727" s="48">
        <v>2560</v>
      </c>
      <c r="U727" s="48">
        <v>3.7</v>
      </c>
      <c r="V727" s="48">
        <v>13828</v>
      </c>
      <c r="W727" s="48">
        <v>60</v>
      </c>
      <c r="X727" s="48">
        <v>35</v>
      </c>
      <c r="Y727" s="46" t="s">
        <v>78</v>
      </c>
      <c r="Z727" s="46" t="s">
        <v>79</v>
      </c>
      <c r="AA727" s="48">
        <v>60</v>
      </c>
      <c r="AB727" s="48">
        <v>60</v>
      </c>
      <c r="AC727" s="46" t="s">
        <v>80</v>
      </c>
      <c r="AD727" s="46" t="s">
        <v>81</v>
      </c>
      <c r="AE727" s="46" t="s">
        <v>152</v>
      </c>
      <c r="AF727" s="46"/>
      <c r="AG727" s="46" t="s">
        <v>98</v>
      </c>
      <c r="AH727" s="46"/>
      <c r="AI727" s="46" t="s">
        <v>99</v>
      </c>
      <c r="AJ727" s="46" t="s">
        <v>83</v>
      </c>
      <c r="AK727" s="46" t="s">
        <v>84</v>
      </c>
      <c r="AL727" s="46"/>
      <c r="AM727" s="46" t="s">
        <v>83</v>
      </c>
      <c r="AN727" s="46" t="s">
        <v>83</v>
      </c>
      <c r="AO727" s="46" t="s">
        <v>83</v>
      </c>
      <c r="AP727" s="46" t="s">
        <v>91</v>
      </c>
      <c r="AQ727" s="46"/>
      <c r="AR727" s="46" t="s">
        <v>81</v>
      </c>
      <c r="AS727" s="46" t="s">
        <v>100</v>
      </c>
      <c r="AT727" s="46"/>
      <c r="AU727" s="48">
        <v>1</v>
      </c>
      <c r="AV727" s="46" t="s">
        <v>81</v>
      </c>
      <c r="AW727" s="46" t="s">
        <v>81</v>
      </c>
      <c r="AX727" s="48">
        <v>350</v>
      </c>
      <c r="AY727" s="48">
        <v>359.3</v>
      </c>
      <c r="AZ727" s="48">
        <v>293.5</v>
      </c>
      <c r="BA727" s="48">
        <v>202.6</v>
      </c>
      <c r="BB727" s="46"/>
      <c r="BC727" s="46"/>
      <c r="BD727" s="48">
        <v>22.21</v>
      </c>
      <c r="BE727" s="46"/>
      <c r="BF727" s="48">
        <v>0.89</v>
      </c>
      <c r="BG727" s="48">
        <v>0.44</v>
      </c>
      <c r="BH727" s="46"/>
      <c r="BI727" s="48">
        <v>0.37</v>
      </c>
      <c r="BJ727" s="48">
        <v>73.14</v>
      </c>
      <c r="BK727" s="48">
        <v>73.14</v>
      </c>
      <c r="BL727" s="48">
        <v>75.900000000000006</v>
      </c>
      <c r="BM727" s="46"/>
      <c r="BN727" s="46"/>
      <c r="BO727" s="48">
        <v>0.41</v>
      </c>
      <c r="BP727" s="48">
        <v>0.93</v>
      </c>
      <c r="BQ727" s="48">
        <v>0.48</v>
      </c>
      <c r="BR727" s="48">
        <v>22.11</v>
      </c>
      <c r="BS727" s="48">
        <v>73.06</v>
      </c>
      <c r="BT727" s="46"/>
      <c r="BU727" s="48">
        <v>0</v>
      </c>
      <c r="BV727" s="39">
        <v>37</v>
      </c>
      <c r="BW727" s="39">
        <f t="shared" si="66"/>
        <v>3</v>
      </c>
      <c r="BX727" s="39">
        <f>IF(COUNTIF($C$2:C727,C727)=1,1,0)</f>
        <v>1</v>
      </c>
      <c r="BY727" s="39">
        <f t="shared" si="67"/>
        <v>1</v>
      </c>
      <c r="BZ727" s="39" t="b">
        <f t="shared" si="68"/>
        <v>0</v>
      </c>
      <c r="CA727" s="39" t="b">
        <f t="array" ref="CA727">ISNUMBER(SEARCH("Touch Screen",$AI727))</f>
        <v>0</v>
      </c>
      <c r="CB727" s="39" t="b">
        <f t="array" ref="CB727">ISNUMBER(SEARCH("Occupancy Sensor",$AI727))</f>
        <v>0</v>
      </c>
      <c r="CC727" s="39" t="b">
        <f t="array" ref="CC727">ISNUMBER(SEARCH("Full Network Connectivity",$AI727))</f>
        <v>0</v>
      </c>
      <c r="CD727" s="49">
        <f t="shared" si="69"/>
        <v>73.163520000000005</v>
      </c>
      <c r="CE727" s="50">
        <f t="shared" si="71"/>
        <v>3.7</v>
      </c>
      <c r="CF727" s="39">
        <f t="shared" si="70"/>
        <v>4</v>
      </c>
      <c r="CG727" s="49">
        <f>IF($BW727=1,($Q727*'2. Monitor Criteria'!$C$4)+('2. Monitor Criteria'!$D$4*'1. Data'!$CE727)+'2. Monitor Criteria'!$C$6,IF('1. Data'!$BW727=2,($Q727*'2. Monitor Criteria'!$C$4)+('2. Monitor Criteria'!$D$4*'1. Data'!$CE727)+'2. Monitor Criteria'!$D$6,IF('1. Data'!$BW727=5,($Q727*'2. Monitor Criteria'!$C$4)+('2. Monitor Criteria'!$D$4*'1. Data'!$CE727)+'2. Monitor Criteria'!$F$6,($Q727*'2. Monitor Criteria'!$C$4)+('2. Monitor Criteria'!$D$4*'1. Data'!$CE727)+'2. Monitor Criteria'!$E$6)))</f>
        <v>51.11357000000001</v>
      </c>
      <c r="CH727" s="51">
        <f>CD727-('2. Monitor Criteria'!$D$4*CE727)</f>
        <v>58.40052</v>
      </c>
      <c r="CI727" s="49">
        <f>IF($BY727=0,CH727,IF($BY727=1,CH727-('2. Monitor Criteria'!$B$10*'1. Data'!CG727),CH727-('2. Monitor Criteria'!$C$10*'1. Data'!CG727)))</f>
        <v>55.844841500000001</v>
      </c>
      <c r="CJ727" s="51">
        <f>IF($CA727=TRUE,CI727-(CG727*'2. Monitor Criteria'!$E$10),CI727)</f>
        <v>55.844841500000001</v>
      </c>
      <c r="CK727" s="51">
        <f>IF($BZ727=TRUE,CJ727-('1. Data'!CG727*'2. Monitor Criteria'!$D$10),CJ727)</f>
        <v>55.844841500000001</v>
      </c>
    </row>
    <row r="728" spans="1:90" s="39" customFormat="1" ht="15.75" customHeight="1" x14ac:dyDescent="0.2">
      <c r="A728" s="39">
        <v>41</v>
      </c>
      <c r="B728" s="46" t="s">
        <v>72</v>
      </c>
      <c r="C728" s="46" t="s">
        <v>160</v>
      </c>
      <c r="D728" s="47">
        <v>42552</v>
      </c>
      <c r="E728" s="46" t="s">
        <v>74</v>
      </c>
      <c r="F728" s="46"/>
      <c r="G728" s="46" t="s">
        <v>1307</v>
      </c>
      <c r="H728" s="46" t="s">
        <v>75</v>
      </c>
      <c r="I728" s="46" t="s">
        <v>76</v>
      </c>
      <c r="J728" s="46"/>
      <c r="K728" s="46" t="s">
        <v>77</v>
      </c>
      <c r="L728" s="46"/>
      <c r="M728" s="48">
        <v>1000</v>
      </c>
      <c r="N728" s="48">
        <v>13.2</v>
      </c>
      <c r="O728" s="48">
        <v>23.5</v>
      </c>
      <c r="P728" s="48">
        <v>27</v>
      </c>
      <c r="Q728" s="48">
        <v>310.47000000000003</v>
      </c>
      <c r="R728" s="48">
        <v>1.78</v>
      </c>
      <c r="S728" s="48">
        <v>1440</v>
      </c>
      <c r="T728" s="48">
        <v>2560</v>
      </c>
      <c r="U728" s="48">
        <v>3.7</v>
      </c>
      <c r="V728" s="48">
        <v>11874</v>
      </c>
      <c r="W728" s="48">
        <v>60</v>
      </c>
      <c r="X728" s="48">
        <v>35</v>
      </c>
      <c r="Y728" s="46" t="s">
        <v>78</v>
      </c>
      <c r="Z728" s="46" t="s">
        <v>79</v>
      </c>
      <c r="AA728" s="48">
        <v>60</v>
      </c>
      <c r="AB728" s="48">
        <v>60</v>
      </c>
      <c r="AC728" s="46" t="s">
        <v>80</v>
      </c>
      <c r="AD728" s="46" t="s">
        <v>81</v>
      </c>
      <c r="AE728" s="46" t="s">
        <v>152</v>
      </c>
      <c r="AF728" s="46"/>
      <c r="AG728" s="46" t="s">
        <v>98</v>
      </c>
      <c r="AH728" s="46"/>
      <c r="AI728" s="46" t="s">
        <v>99</v>
      </c>
      <c r="AJ728" s="46" t="s">
        <v>83</v>
      </c>
      <c r="AK728" s="46" t="s">
        <v>84</v>
      </c>
      <c r="AL728" s="46"/>
      <c r="AM728" s="46" t="s">
        <v>83</v>
      </c>
      <c r="AN728" s="46" t="s">
        <v>83</v>
      </c>
      <c r="AO728" s="46" t="s">
        <v>83</v>
      </c>
      <c r="AP728" s="46" t="s">
        <v>91</v>
      </c>
      <c r="AQ728" s="46"/>
      <c r="AR728" s="46" t="s">
        <v>81</v>
      </c>
      <c r="AS728" s="46" t="s">
        <v>100</v>
      </c>
      <c r="AT728" s="46"/>
      <c r="AU728" s="48">
        <v>1</v>
      </c>
      <c r="AV728" s="46" t="s">
        <v>81</v>
      </c>
      <c r="AW728" s="46" t="s">
        <v>81</v>
      </c>
      <c r="AX728" s="48">
        <v>350</v>
      </c>
      <c r="AY728" s="48">
        <v>362.9</v>
      </c>
      <c r="AZ728" s="48">
        <v>295.2</v>
      </c>
      <c r="BA728" s="48">
        <v>202.2</v>
      </c>
      <c r="BB728" s="46"/>
      <c r="BC728" s="46"/>
      <c r="BD728" s="48">
        <v>22.78</v>
      </c>
      <c r="BE728" s="46"/>
      <c r="BF728" s="48">
        <v>0.81</v>
      </c>
      <c r="BG728" s="48">
        <v>0.43</v>
      </c>
      <c r="BH728" s="46"/>
      <c r="BI728" s="48">
        <v>0.37</v>
      </c>
      <c r="BJ728" s="48">
        <v>74.47</v>
      </c>
      <c r="BK728" s="48">
        <v>74.47</v>
      </c>
      <c r="BL728" s="48">
        <v>81.400000000000006</v>
      </c>
      <c r="BM728" s="46"/>
      <c r="BN728" s="46"/>
      <c r="BO728" s="48">
        <v>0.41</v>
      </c>
      <c r="BP728" s="48">
        <v>0.37</v>
      </c>
      <c r="BQ728" s="48">
        <v>0.47</v>
      </c>
      <c r="BR728" s="48">
        <v>23.45</v>
      </c>
      <c r="BS728" s="48">
        <v>77.02</v>
      </c>
      <c r="BT728" s="46"/>
      <c r="BU728" s="48">
        <v>0</v>
      </c>
      <c r="BV728" s="39">
        <v>41</v>
      </c>
      <c r="BW728" s="39">
        <f t="shared" si="66"/>
        <v>4</v>
      </c>
      <c r="BX728" s="39">
        <f>IF(COUNTIF($C$2:C728,C728)=1,1,0)</f>
        <v>1</v>
      </c>
      <c r="BY728" s="39">
        <f t="shared" si="67"/>
        <v>1</v>
      </c>
      <c r="BZ728" s="39" t="b">
        <f t="shared" si="68"/>
        <v>0</v>
      </c>
      <c r="CA728" s="39" t="b">
        <f t="array" ref="CA728">ISNUMBER(SEARCH("Touch Screen",$AI728))</f>
        <v>0</v>
      </c>
      <c r="CB728" s="39" t="b">
        <f t="array" ref="CB728">ISNUMBER(SEARCH("Occupancy Sensor",$AI728))</f>
        <v>0</v>
      </c>
      <c r="CC728" s="39" t="b">
        <f t="array" ref="CC728">ISNUMBER(SEARCH("Full Network Connectivity",$AI728))</f>
        <v>0</v>
      </c>
      <c r="CD728" s="49">
        <f t="shared" si="69"/>
        <v>74.455619999999996</v>
      </c>
      <c r="CE728" s="50">
        <f t="shared" si="71"/>
        <v>3.7</v>
      </c>
      <c r="CF728" s="39">
        <f t="shared" si="70"/>
        <v>4</v>
      </c>
      <c r="CG728" s="49">
        <f>IF($BW728=1,($Q728*'2. Monitor Criteria'!$C$4)+('2. Monitor Criteria'!$D$4*'1. Data'!$CE728)+'2. Monitor Criteria'!$C$6,IF('1. Data'!$BW728=2,($Q728*'2. Monitor Criteria'!$C$4)+('2. Monitor Criteria'!$D$4*'1. Data'!$CE728)+'2. Monitor Criteria'!$D$6,IF('1. Data'!$BW728=5,($Q728*'2. Monitor Criteria'!$C$4)+('2. Monitor Criteria'!$D$4*'1. Data'!$CE728)+'2. Monitor Criteria'!$F$6,($Q728*'2. Monitor Criteria'!$C$4)+('2. Monitor Criteria'!$D$4*'1. Data'!$CE728)+'2. Monitor Criteria'!$E$6)))</f>
        <v>61.430810000000008</v>
      </c>
      <c r="CH728" s="51">
        <f>CD728-('2. Monitor Criteria'!$D$4*CE728)</f>
        <v>59.692619999999991</v>
      </c>
      <c r="CI728" s="49">
        <f>IF($BY728=0,CH728,IF($BY728=1,CH728-('2. Monitor Criteria'!$B$10*'1. Data'!CG728),CH728-('2. Monitor Criteria'!$C$10*'1. Data'!CG728)))</f>
        <v>56.621079499999993</v>
      </c>
      <c r="CJ728" s="51">
        <f>IF($CA728=TRUE,CI728-(CG728*'2. Monitor Criteria'!$E$10),CI728)</f>
        <v>56.621079499999993</v>
      </c>
      <c r="CK728" s="51">
        <f>IF($BZ728=TRUE,CJ728-('1. Data'!CG728*'2. Monitor Criteria'!$D$10),CJ728)</f>
        <v>56.621079499999993</v>
      </c>
    </row>
    <row r="729" spans="1:90" s="39" customFormat="1" ht="15.75" customHeight="1" x14ac:dyDescent="0.2">
      <c r="A729" s="39">
        <v>75</v>
      </c>
      <c r="B729" s="46" t="s">
        <v>72</v>
      </c>
      <c r="C729" s="46" t="s">
        <v>197</v>
      </c>
      <c r="D729" s="47">
        <v>42859</v>
      </c>
      <c r="E729" s="46" t="s">
        <v>74</v>
      </c>
      <c r="F729" s="46"/>
      <c r="G729" s="46" t="s">
        <v>1307</v>
      </c>
      <c r="H729" s="46" t="s">
        <v>75</v>
      </c>
      <c r="I729" s="46" t="s">
        <v>88</v>
      </c>
      <c r="J729" s="46"/>
      <c r="K729" s="46" t="s">
        <v>77</v>
      </c>
      <c r="L729" s="46"/>
      <c r="M729" s="48">
        <v>1000</v>
      </c>
      <c r="N729" s="48">
        <v>11.9</v>
      </c>
      <c r="O729" s="48">
        <v>14.8</v>
      </c>
      <c r="P729" s="48">
        <v>19</v>
      </c>
      <c r="Q729" s="48">
        <v>175.6</v>
      </c>
      <c r="R729" s="48">
        <v>1.25</v>
      </c>
      <c r="S729" s="48">
        <v>1024</v>
      </c>
      <c r="T729" s="48">
        <v>1280</v>
      </c>
      <c r="U729" s="48">
        <v>1.3</v>
      </c>
      <c r="V729" s="48">
        <v>7464</v>
      </c>
      <c r="W729" s="48">
        <v>60</v>
      </c>
      <c r="X729" s="48">
        <v>33.6</v>
      </c>
      <c r="Y729" s="46" t="s">
        <v>78</v>
      </c>
      <c r="Z729" s="46" t="s">
        <v>79</v>
      </c>
      <c r="AA729" s="46"/>
      <c r="AB729" s="46"/>
      <c r="AC729" s="46" t="s">
        <v>81</v>
      </c>
      <c r="AD729" s="46" t="s">
        <v>81</v>
      </c>
      <c r="AE729" s="46" t="s">
        <v>93</v>
      </c>
      <c r="AF729" s="46"/>
      <c r="AG729" s="46" t="s">
        <v>83</v>
      </c>
      <c r="AH729" s="46"/>
      <c r="AI729" s="46" t="s">
        <v>83</v>
      </c>
      <c r="AJ729" s="46" t="s">
        <v>83</v>
      </c>
      <c r="AK729" s="46" t="s">
        <v>94</v>
      </c>
      <c r="AL729" s="46"/>
      <c r="AM729" s="46" t="s">
        <v>83</v>
      </c>
      <c r="AN729" s="46" t="s">
        <v>83</v>
      </c>
      <c r="AO729" s="46" t="s">
        <v>83</v>
      </c>
      <c r="AP729" s="46" t="s">
        <v>91</v>
      </c>
      <c r="AQ729" s="46"/>
      <c r="AR729" s="46" t="s">
        <v>81</v>
      </c>
      <c r="AS729" s="46" t="s">
        <v>86</v>
      </c>
      <c r="AT729" s="46"/>
      <c r="AU729" s="46"/>
      <c r="AV729" s="46" t="s">
        <v>81</v>
      </c>
      <c r="AW729" s="46" t="s">
        <v>80</v>
      </c>
      <c r="AX729" s="48">
        <v>250</v>
      </c>
      <c r="AY729" s="48">
        <v>231.6</v>
      </c>
      <c r="AZ729" s="48">
        <v>200.9</v>
      </c>
      <c r="BA729" s="48">
        <v>200</v>
      </c>
      <c r="BB729" s="46"/>
      <c r="BC729" s="46"/>
      <c r="BD729" s="48">
        <v>11.73</v>
      </c>
      <c r="BE729" s="46"/>
      <c r="BF729" s="48">
        <v>0.33</v>
      </c>
      <c r="BG729" s="46"/>
      <c r="BH729" s="46"/>
      <c r="BI729" s="48">
        <v>0.15</v>
      </c>
      <c r="BJ729" s="48">
        <v>37.86</v>
      </c>
      <c r="BK729" s="48">
        <v>37.86</v>
      </c>
      <c r="BL729" s="48">
        <v>44.4</v>
      </c>
      <c r="BM729" s="46"/>
      <c r="BN729" s="46"/>
      <c r="BO729" s="48">
        <v>0.18</v>
      </c>
      <c r="BP729" s="48">
        <v>0.37</v>
      </c>
      <c r="BQ729" s="46"/>
      <c r="BR729" s="48">
        <v>11.6</v>
      </c>
      <c r="BS729" s="48">
        <v>37.68</v>
      </c>
      <c r="BT729" s="46"/>
      <c r="BU729" s="48">
        <v>0</v>
      </c>
      <c r="BV729" s="39">
        <v>75</v>
      </c>
      <c r="BW729" s="39">
        <f t="shared" si="66"/>
        <v>2</v>
      </c>
      <c r="BX729" s="39">
        <f>IF(COUNTIF($C$2:C729,C729)=1,1,0)</f>
        <v>1</v>
      </c>
      <c r="BY729" s="39">
        <f t="shared" si="67"/>
        <v>1</v>
      </c>
      <c r="BZ729" s="39" t="b">
        <f t="shared" si="68"/>
        <v>0</v>
      </c>
      <c r="CA729" s="39" t="b">
        <f t="array" ref="CA729">ISNUMBER(SEARCH("Touch Screen",$AI729))</f>
        <v>0</v>
      </c>
      <c r="CB729" s="39" t="b">
        <f t="array" ref="CB729">ISNUMBER(SEARCH("Occupancy Sensor",$AI729))</f>
        <v>0</v>
      </c>
      <c r="CC729" s="39" t="b">
        <f t="array" ref="CC729">ISNUMBER(SEARCH("Full Network Connectivity",$AI729))</f>
        <v>0</v>
      </c>
      <c r="CD729" s="49">
        <f t="shared" si="69"/>
        <v>37.843200000000003</v>
      </c>
      <c r="CE729" s="50">
        <f t="shared" si="71"/>
        <v>1.3</v>
      </c>
      <c r="CF729" s="39">
        <f t="shared" si="70"/>
        <v>1</v>
      </c>
      <c r="CG729" s="49">
        <f>IF($BW729=1,($Q729*'2. Monitor Criteria'!$C$4)+('2. Monitor Criteria'!$D$4*'1. Data'!$CE729)+'2. Monitor Criteria'!$C$6,IF('1. Data'!$BW729=2,($Q729*'2. Monitor Criteria'!$C$4)+('2. Monitor Criteria'!$D$4*'1. Data'!$CE729)+'2. Monitor Criteria'!$D$6,IF('1. Data'!$BW729=5,($Q729*'2. Monitor Criteria'!$C$4)+('2. Monitor Criteria'!$D$4*'1. Data'!$CE729)+'2. Monitor Criteria'!$F$6,($Q729*'2. Monitor Criteria'!$C$4)+('2. Monitor Criteria'!$D$4*'1. Data'!$CE729)+'2. Monitor Criteria'!$E$6)))</f>
        <v>36.7958</v>
      </c>
      <c r="CH729" s="51">
        <f>CD729-('2. Monitor Criteria'!$D$4*CE729)</f>
        <v>32.656200000000005</v>
      </c>
      <c r="CI729" s="49">
        <f>IF($BY729=0,CH729,IF($BY729=1,CH729-('2. Monitor Criteria'!$B$10*'1. Data'!CG729),CH729-('2. Monitor Criteria'!$C$10*'1. Data'!CG729)))</f>
        <v>30.816410000000005</v>
      </c>
      <c r="CJ729" s="51">
        <f>IF($CA729=TRUE,CI729-(CG729*'2. Monitor Criteria'!$E$10),CI729)</f>
        <v>30.816410000000005</v>
      </c>
      <c r="CK729" s="51">
        <f>IF($BZ729=TRUE,CJ729-('1. Data'!CG729*'2. Monitor Criteria'!$D$10),CJ729)</f>
        <v>30.816410000000005</v>
      </c>
    </row>
    <row r="730" spans="1:90" s="39" customFormat="1" ht="15.75" customHeight="1" x14ac:dyDescent="0.2">
      <c r="A730" s="39">
        <v>87</v>
      </c>
      <c r="B730" s="46" t="s">
        <v>206</v>
      </c>
      <c r="C730" s="46" t="s">
        <v>207</v>
      </c>
      <c r="D730" s="47">
        <v>42751</v>
      </c>
      <c r="E730" s="46" t="s">
        <v>74</v>
      </c>
      <c r="F730" s="46"/>
      <c r="G730" s="46" t="s">
        <v>1307</v>
      </c>
      <c r="H730" s="46" t="s">
        <v>75</v>
      </c>
      <c r="I730" s="46" t="s">
        <v>76</v>
      </c>
      <c r="J730" s="46"/>
      <c r="K730" s="46" t="s">
        <v>77</v>
      </c>
      <c r="L730" s="46"/>
      <c r="M730" s="48">
        <v>1000</v>
      </c>
      <c r="N730" s="48">
        <v>13.2</v>
      </c>
      <c r="O730" s="48">
        <v>23.5</v>
      </c>
      <c r="P730" s="48">
        <v>27</v>
      </c>
      <c r="Q730" s="48">
        <v>310.47000000000003</v>
      </c>
      <c r="R730" s="48">
        <v>1.78</v>
      </c>
      <c r="S730" s="48">
        <v>1440</v>
      </c>
      <c r="T730" s="48">
        <v>2560</v>
      </c>
      <c r="U730" s="48">
        <v>3.7</v>
      </c>
      <c r="V730" s="48">
        <v>11874</v>
      </c>
      <c r="W730" s="48">
        <v>60</v>
      </c>
      <c r="X730" s="48">
        <v>35.700000000000003</v>
      </c>
      <c r="Y730" s="46" t="s">
        <v>78</v>
      </c>
      <c r="Z730" s="46" t="s">
        <v>79</v>
      </c>
      <c r="AA730" s="48">
        <v>60</v>
      </c>
      <c r="AB730" s="48">
        <v>60</v>
      </c>
      <c r="AC730" s="46" t="s">
        <v>81</v>
      </c>
      <c r="AD730" s="46" t="s">
        <v>81</v>
      </c>
      <c r="AE730" s="46" t="s">
        <v>208</v>
      </c>
      <c r="AF730" s="46"/>
      <c r="AG730" s="46" t="s">
        <v>99</v>
      </c>
      <c r="AH730" s="46"/>
      <c r="AI730" s="46" t="s">
        <v>99</v>
      </c>
      <c r="AJ730" s="46" t="s">
        <v>83</v>
      </c>
      <c r="AK730" s="46" t="s">
        <v>84</v>
      </c>
      <c r="AL730" s="46"/>
      <c r="AM730" s="46" t="s">
        <v>83</v>
      </c>
      <c r="AN730" s="46" t="s">
        <v>83</v>
      </c>
      <c r="AO730" s="46" t="s">
        <v>83</v>
      </c>
      <c r="AP730" s="46" t="s">
        <v>91</v>
      </c>
      <c r="AQ730" s="46"/>
      <c r="AR730" s="46" t="s">
        <v>81</v>
      </c>
      <c r="AS730" s="46" t="s">
        <v>86</v>
      </c>
      <c r="AT730" s="46"/>
      <c r="AU730" s="48">
        <v>1</v>
      </c>
      <c r="AV730" s="46" t="s">
        <v>81</v>
      </c>
      <c r="AW730" s="46" t="s">
        <v>81</v>
      </c>
      <c r="AX730" s="48">
        <v>250</v>
      </c>
      <c r="AY730" s="48">
        <v>245.6</v>
      </c>
      <c r="AZ730" s="48">
        <v>231</v>
      </c>
      <c r="BA730" s="48">
        <v>201.1</v>
      </c>
      <c r="BB730" s="46"/>
      <c r="BC730" s="46"/>
      <c r="BD730" s="48">
        <v>21.01</v>
      </c>
      <c r="BE730" s="46"/>
      <c r="BF730" s="48">
        <v>0.14000000000000001</v>
      </c>
      <c r="BG730" s="46"/>
      <c r="BH730" s="46"/>
      <c r="BI730" s="48">
        <v>0.15</v>
      </c>
      <c r="BJ730" s="48">
        <v>65.209999999999994</v>
      </c>
      <c r="BK730" s="48">
        <v>65.209999999999994</v>
      </c>
      <c r="BL730" s="48">
        <v>81.400000000000006</v>
      </c>
      <c r="BM730" s="46"/>
      <c r="BN730" s="46"/>
      <c r="BO730" s="48">
        <v>0.17</v>
      </c>
      <c r="BP730" s="48">
        <v>0.2</v>
      </c>
      <c r="BQ730" s="46"/>
      <c r="BR730" s="48">
        <v>21.1</v>
      </c>
      <c r="BS730" s="48">
        <v>65.84</v>
      </c>
      <c r="BT730" s="46"/>
      <c r="BU730" s="48">
        <v>0</v>
      </c>
      <c r="BV730" s="39">
        <v>87</v>
      </c>
      <c r="BW730" s="39">
        <f t="shared" si="66"/>
        <v>4</v>
      </c>
      <c r="BX730" s="39">
        <f>IF(COUNTIF($C$2:C730,C730)=1,1,0)</f>
        <v>1</v>
      </c>
      <c r="BY730" s="39">
        <f t="shared" si="67"/>
        <v>1</v>
      </c>
      <c r="BZ730" s="39" t="b">
        <f t="shared" si="68"/>
        <v>0</v>
      </c>
      <c r="CA730" s="39" t="b">
        <f t="array" ref="CA730">ISNUMBER(SEARCH("Touch Screen",$AI730))</f>
        <v>0</v>
      </c>
      <c r="CB730" s="39" t="b">
        <f t="array" ref="CB730">ISNUMBER(SEARCH("Occupancy Sensor",$AI730))</f>
        <v>0</v>
      </c>
      <c r="CC730" s="39" t="b">
        <f t="array" ref="CC730">ISNUMBER(SEARCH("Full Network Connectivity",$AI730))</f>
        <v>0</v>
      </c>
      <c r="CD730" s="49">
        <f t="shared" si="69"/>
        <v>65.213819999999998</v>
      </c>
      <c r="CE730" s="50">
        <f t="shared" si="71"/>
        <v>3.7</v>
      </c>
      <c r="CF730" s="39">
        <f t="shared" si="70"/>
        <v>4</v>
      </c>
      <c r="CG730" s="49">
        <f>IF($BW730=1,($Q730*'2. Monitor Criteria'!$C$4)+('2. Monitor Criteria'!$D$4*'1. Data'!$CE730)+'2. Monitor Criteria'!$C$6,IF('1. Data'!$BW730=2,($Q730*'2. Monitor Criteria'!$C$4)+('2. Monitor Criteria'!$D$4*'1. Data'!$CE730)+'2. Monitor Criteria'!$D$6,IF('1. Data'!$BW730=5,($Q730*'2. Monitor Criteria'!$C$4)+('2. Monitor Criteria'!$D$4*'1. Data'!$CE730)+'2. Monitor Criteria'!$F$6,($Q730*'2. Monitor Criteria'!$C$4)+('2. Monitor Criteria'!$D$4*'1. Data'!$CE730)+'2. Monitor Criteria'!$E$6)))</f>
        <v>61.430810000000008</v>
      </c>
      <c r="CH730" s="51">
        <f>CD730-('2. Monitor Criteria'!$D$4*CE730)</f>
        <v>50.450819999999993</v>
      </c>
      <c r="CI730" s="49">
        <f>IF($BY730=0,CH730,IF($BY730=1,CH730-('2. Monitor Criteria'!$B$10*'1. Data'!CG730),CH730-('2. Monitor Criteria'!$C$10*'1. Data'!CG730)))</f>
        <v>47.379279499999996</v>
      </c>
      <c r="CJ730" s="51">
        <f>IF($CA730=TRUE,CI730-(CG730*'2. Monitor Criteria'!$E$10),CI730)</f>
        <v>47.379279499999996</v>
      </c>
      <c r="CK730" s="51">
        <f>IF($BZ730=TRUE,CJ730-('1. Data'!CG730*'2. Monitor Criteria'!$D$10),CJ730)</f>
        <v>47.379279499999996</v>
      </c>
    </row>
    <row r="731" spans="1:90" s="39" customFormat="1" ht="15.75" customHeight="1" x14ac:dyDescent="0.2">
      <c r="A731" s="39">
        <v>92</v>
      </c>
      <c r="B731" s="46" t="s">
        <v>206</v>
      </c>
      <c r="C731" s="46" t="s">
        <v>215</v>
      </c>
      <c r="D731" s="47">
        <v>42536</v>
      </c>
      <c r="E731" s="46" t="s">
        <v>74</v>
      </c>
      <c r="F731" s="46"/>
      <c r="G731" s="46" t="s">
        <v>1307</v>
      </c>
      <c r="H731" s="46" t="s">
        <v>75</v>
      </c>
      <c r="I731" s="46" t="s">
        <v>76</v>
      </c>
      <c r="J731" s="46"/>
      <c r="K731" s="46" t="s">
        <v>77</v>
      </c>
      <c r="L731" s="46"/>
      <c r="M731" s="48">
        <v>500</v>
      </c>
      <c r="N731" s="48">
        <v>12.8</v>
      </c>
      <c r="O731" s="48">
        <v>20.399999999999999</v>
      </c>
      <c r="P731" s="48">
        <v>24.1</v>
      </c>
      <c r="Q731" s="48">
        <v>260.33999999999997</v>
      </c>
      <c r="R731" s="48">
        <v>1.6</v>
      </c>
      <c r="S731" s="48">
        <v>1200</v>
      </c>
      <c r="T731" s="48">
        <v>1920</v>
      </c>
      <c r="U731" s="48">
        <v>2.2999999999999998</v>
      </c>
      <c r="V731" s="48">
        <v>8850</v>
      </c>
      <c r="W731" s="48">
        <v>60</v>
      </c>
      <c r="X731" s="48">
        <v>33.5</v>
      </c>
      <c r="Y731" s="46" t="s">
        <v>78</v>
      </c>
      <c r="Z731" s="46" t="s">
        <v>79</v>
      </c>
      <c r="AA731" s="46"/>
      <c r="AB731" s="46"/>
      <c r="AC731" s="46" t="s">
        <v>81</v>
      </c>
      <c r="AD731" s="46" t="s">
        <v>81</v>
      </c>
      <c r="AE731" s="46" t="s">
        <v>212</v>
      </c>
      <c r="AF731" s="46"/>
      <c r="AG731" s="46" t="s">
        <v>83</v>
      </c>
      <c r="AH731" s="46"/>
      <c r="AI731" s="46" t="s">
        <v>83</v>
      </c>
      <c r="AJ731" s="46" t="s">
        <v>83</v>
      </c>
      <c r="AK731" s="46" t="s">
        <v>84</v>
      </c>
      <c r="AL731" s="46"/>
      <c r="AM731" s="46" t="s">
        <v>83</v>
      </c>
      <c r="AN731" s="46" t="s">
        <v>83</v>
      </c>
      <c r="AO731" s="46" t="s">
        <v>83</v>
      </c>
      <c r="AP731" s="46" t="s">
        <v>91</v>
      </c>
      <c r="AQ731" s="46"/>
      <c r="AR731" s="46" t="s">
        <v>81</v>
      </c>
      <c r="AS731" s="46" t="s">
        <v>86</v>
      </c>
      <c r="AT731" s="46"/>
      <c r="AU731" s="48">
        <v>10</v>
      </c>
      <c r="AV731" s="46" t="s">
        <v>81</v>
      </c>
      <c r="AW731" s="46" t="s">
        <v>80</v>
      </c>
      <c r="AX731" s="48">
        <v>250</v>
      </c>
      <c r="AY731" s="48">
        <v>279.3</v>
      </c>
      <c r="AZ731" s="48">
        <v>265.89999999999998</v>
      </c>
      <c r="BA731" s="48">
        <v>200</v>
      </c>
      <c r="BB731" s="46"/>
      <c r="BC731" s="46"/>
      <c r="BD731" s="48">
        <v>17.100000000000001</v>
      </c>
      <c r="BE731" s="46"/>
      <c r="BF731" s="48">
        <v>0.1</v>
      </c>
      <c r="BG731" s="48">
        <v>0.15</v>
      </c>
      <c r="BH731" s="46"/>
      <c r="BI731" s="48">
        <v>0.08</v>
      </c>
      <c r="BJ731" s="48">
        <v>53.02</v>
      </c>
      <c r="BK731" s="48">
        <v>53.02</v>
      </c>
      <c r="BL731" s="48">
        <v>59.19</v>
      </c>
      <c r="BM731" s="46"/>
      <c r="BN731" s="46"/>
      <c r="BO731" s="48">
        <v>0.15</v>
      </c>
      <c r="BP731" s="48">
        <v>0.19</v>
      </c>
      <c r="BQ731" s="48">
        <v>0.22</v>
      </c>
      <c r="BR731" s="48">
        <v>17.149999999999999</v>
      </c>
      <c r="BS731" s="48">
        <v>53.72</v>
      </c>
      <c r="BT731" s="46"/>
      <c r="BU731" s="48">
        <v>0</v>
      </c>
      <c r="BV731" s="39">
        <v>92</v>
      </c>
      <c r="BW731" s="39">
        <f t="shared" si="66"/>
        <v>3</v>
      </c>
      <c r="BX731" s="39">
        <f>IF(COUNTIF($C$2:C731,C731)=1,1,0)</f>
        <v>1</v>
      </c>
      <c r="BY731" s="39">
        <f t="shared" si="67"/>
        <v>1</v>
      </c>
      <c r="BZ731" s="39" t="b">
        <f t="shared" si="68"/>
        <v>0</v>
      </c>
      <c r="CA731" s="39" t="b">
        <f t="array" ref="CA731">ISNUMBER(SEARCH("Touch Screen",$AI731))</f>
        <v>0</v>
      </c>
      <c r="CB731" s="39" t="b">
        <f t="array" ref="CB731">ISNUMBER(SEARCH("Occupancy Sensor",$AI731))</f>
        <v>0</v>
      </c>
      <c r="CC731" s="39" t="b">
        <f t="array" ref="CC731">ISNUMBER(SEARCH("Full Network Connectivity",$AI731))</f>
        <v>0</v>
      </c>
      <c r="CD731" s="49">
        <f t="shared" si="69"/>
        <v>52.998000000000005</v>
      </c>
      <c r="CE731" s="50">
        <f t="shared" si="71"/>
        <v>2.2999999999999998</v>
      </c>
      <c r="CF731" s="39">
        <f t="shared" si="70"/>
        <v>3</v>
      </c>
      <c r="CG731" s="49">
        <f>IF($BW731=1,($Q731*'2. Monitor Criteria'!$C$4)+('2. Monitor Criteria'!$D$4*'1. Data'!$CE731)+'2. Monitor Criteria'!$C$6,IF('1. Data'!$BW731=2,($Q731*'2. Monitor Criteria'!$C$4)+('2. Monitor Criteria'!$D$4*'1. Data'!$CE731)+'2. Monitor Criteria'!$D$6,IF('1. Data'!$BW731=5,($Q731*'2. Monitor Criteria'!$C$4)+('2. Monitor Criteria'!$D$4*'1. Data'!$CE731)+'2. Monitor Criteria'!$F$6,($Q731*'2. Monitor Criteria'!$C$4)+('2. Monitor Criteria'!$D$4*'1. Data'!$CE731)+'2. Monitor Criteria'!$E$6)))</f>
        <v>49.678820000000002</v>
      </c>
      <c r="CH731" s="51">
        <f>CD731-('2. Monitor Criteria'!$D$4*CE731)</f>
        <v>43.821000000000005</v>
      </c>
      <c r="CI731" s="49">
        <f>IF($BY731=0,CH731,IF($BY731=1,CH731-('2. Monitor Criteria'!$B$10*'1. Data'!CG731),CH731-('2. Monitor Criteria'!$C$10*'1. Data'!CG731)))</f>
        <v>41.337059000000004</v>
      </c>
      <c r="CJ731" s="51">
        <f>IF($CA731=TRUE,CI731-(CG731*'2. Monitor Criteria'!$E$10),CI731)</f>
        <v>41.337059000000004</v>
      </c>
      <c r="CK731" s="51">
        <f>IF($BZ731=TRUE,CJ731-('1. Data'!CG731*'2. Monitor Criteria'!$D$10),CJ731)</f>
        <v>41.337059000000004</v>
      </c>
    </row>
    <row r="732" spans="1:90" s="39" customFormat="1" ht="15.75" customHeight="1" x14ac:dyDescent="0.2">
      <c r="A732" s="39">
        <v>94</v>
      </c>
      <c r="B732" s="46" t="s">
        <v>206</v>
      </c>
      <c r="C732" s="46" t="s">
        <v>1316</v>
      </c>
      <c r="D732" s="47">
        <v>42852</v>
      </c>
      <c r="E732" s="46" t="s">
        <v>74</v>
      </c>
      <c r="F732" s="46"/>
      <c r="G732" s="46" t="s">
        <v>1307</v>
      </c>
      <c r="H732" s="46" t="s">
        <v>75</v>
      </c>
      <c r="I732" s="46" t="s">
        <v>76</v>
      </c>
      <c r="J732" s="46"/>
      <c r="K732" s="46" t="s">
        <v>77</v>
      </c>
      <c r="L732" s="46"/>
      <c r="M732" s="48">
        <v>1000</v>
      </c>
      <c r="N732" s="48">
        <v>13.2</v>
      </c>
      <c r="O732" s="48">
        <v>23.5</v>
      </c>
      <c r="P732" s="48">
        <v>27</v>
      </c>
      <c r="Q732" s="48">
        <v>310.47000000000003</v>
      </c>
      <c r="R732" s="48">
        <v>1.78</v>
      </c>
      <c r="S732" s="48">
        <v>1440</v>
      </c>
      <c r="T732" s="48">
        <v>2560</v>
      </c>
      <c r="U732" s="48">
        <v>3.7</v>
      </c>
      <c r="V732" s="48">
        <v>11874</v>
      </c>
      <c r="W732" s="48">
        <v>60</v>
      </c>
      <c r="X732" s="48">
        <v>35.299999999999997</v>
      </c>
      <c r="Y732" s="46" t="s">
        <v>78</v>
      </c>
      <c r="Z732" s="46" t="s">
        <v>79</v>
      </c>
      <c r="AA732" s="48">
        <v>60</v>
      </c>
      <c r="AB732" s="48">
        <v>60</v>
      </c>
      <c r="AC732" s="46" t="s">
        <v>81</v>
      </c>
      <c r="AD732" s="46" t="s">
        <v>81</v>
      </c>
      <c r="AE732" s="46" t="s">
        <v>1296</v>
      </c>
      <c r="AF732" s="46"/>
      <c r="AG732" s="46" t="s">
        <v>99</v>
      </c>
      <c r="AH732" s="46"/>
      <c r="AI732" s="46" t="s">
        <v>99</v>
      </c>
      <c r="AJ732" s="46" t="s">
        <v>83</v>
      </c>
      <c r="AK732" s="46" t="s">
        <v>84</v>
      </c>
      <c r="AL732" s="46"/>
      <c r="AM732" s="46" t="s">
        <v>83</v>
      </c>
      <c r="AN732" s="46" t="s">
        <v>83</v>
      </c>
      <c r="AO732" s="46" t="s">
        <v>83</v>
      </c>
      <c r="AP732" s="46" t="s">
        <v>91</v>
      </c>
      <c r="AQ732" s="46"/>
      <c r="AR732" s="46" t="s">
        <v>81</v>
      </c>
      <c r="AS732" s="46" t="s">
        <v>86</v>
      </c>
      <c r="AT732" s="46"/>
      <c r="AU732" s="48">
        <v>60</v>
      </c>
      <c r="AV732" s="46" t="s">
        <v>81</v>
      </c>
      <c r="AW732" s="46" t="s">
        <v>81</v>
      </c>
      <c r="AX732" s="48">
        <v>350</v>
      </c>
      <c r="AY732" s="48">
        <v>369.1</v>
      </c>
      <c r="AZ732" s="48">
        <v>336.9</v>
      </c>
      <c r="BA732" s="48">
        <v>202.1</v>
      </c>
      <c r="BB732" s="46"/>
      <c r="BC732" s="46"/>
      <c r="BD732" s="48">
        <v>20.27</v>
      </c>
      <c r="BE732" s="46"/>
      <c r="BF732" s="48">
        <v>0.19</v>
      </c>
      <c r="BG732" s="46"/>
      <c r="BH732" s="46"/>
      <c r="BI732" s="48">
        <v>0.12</v>
      </c>
      <c r="BJ732" s="48">
        <v>63.23</v>
      </c>
      <c r="BK732" s="48">
        <v>63.23</v>
      </c>
      <c r="BL732" s="48">
        <v>81.400000000000006</v>
      </c>
      <c r="BM732" s="46"/>
      <c r="BN732" s="46"/>
      <c r="BO732" s="48">
        <v>0.15</v>
      </c>
      <c r="BP732" s="48">
        <v>0.21</v>
      </c>
      <c r="BQ732" s="48">
        <v>0.22</v>
      </c>
      <c r="BR732" s="48">
        <v>20.309999999999999</v>
      </c>
      <c r="BS732" s="48">
        <v>63.49</v>
      </c>
      <c r="BT732" s="46"/>
      <c r="BU732" s="48">
        <v>0</v>
      </c>
      <c r="BV732" s="39">
        <v>94</v>
      </c>
      <c r="BW732" s="39">
        <f t="shared" si="66"/>
        <v>4</v>
      </c>
      <c r="BX732" s="39">
        <f>IF(COUNTIF($C$2:C732,C732)=1,1,0)</f>
        <v>1</v>
      </c>
      <c r="BY732" s="39">
        <f t="shared" si="67"/>
        <v>1</v>
      </c>
      <c r="BZ732" s="39" t="b">
        <f t="shared" si="68"/>
        <v>0</v>
      </c>
      <c r="CA732" s="39" t="b">
        <f t="array" ref="CA732">ISNUMBER(SEARCH("Touch Screen",$AI732))</f>
        <v>0</v>
      </c>
      <c r="CB732" s="39" t="b">
        <f t="array" ref="CB732">ISNUMBER(SEARCH("Occupancy Sensor",$AI732))</f>
        <v>0</v>
      </c>
      <c r="CC732" s="39" t="b">
        <f t="array" ref="CC732">ISNUMBER(SEARCH("Full Network Connectivity",$AI732))</f>
        <v>0</v>
      </c>
      <c r="CD732" s="49">
        <f t="shared" si="69"/>
        <v>63.229679999999988</v>
      </c>
      <c r="CE732" s="50">
        <f t="shared" si="71"/>
        <v>3.7</v>
      </c>
      <c r="CF732" s="39">
        <f t="shared" si="70"/>
        <v>4</v>
      </c>
      <c r="CG732" s="49">
        <f>IF($BW732=1,($Q732*'2. Monitor Criteria'!$C$4)+('2. Monitor Criteria'!$D$4*'1. Data'!$CE732)+'2. Monitor Criteria'!$C$6,IF('1. Data'!$BW732=2,($Q732*'2. Monitor Criteria'!$C$4)+('2. Monitor Criteria'!$D$4*'1. Data'!$CE732)+'2. Monitor Criteria'!$D$6,IF('1. Data'!$BW732=5,($Q732*'2. Monitor Criteria'!$C$4)+('2. Monitor Criteria'!$D$4*'1. Data'!$CE732)+'2. Monitor Criteria'!$F$6,($Q732*'2. Monitor Criteria'!$C$4)+('2. Monitor Criteria'!$D$4*'1. Data'!$CE732)+'2. Monitor Criteria'!$E$6)))</f>
        <v>61.430810000000008</v>
      </c>
      <c r="CH732" s="51">
        <f>CD732-('2. Monitor Criteria'!$D$4*CE732)</f>
        <v>48.466679999999982</v>
      </c>
      <c r="CI732" s="49">
        <f>IF($BY732=0,CH732,IF($BY732=1,CH732-('2. Monitor Criteria'!$B$10*'1. Data'!CG732),CH732-('2. Monitor Criteria'!$C$10*'1. Data'!CG732)))</f>
        <v>45.395139499999985</v>
      </c>
      <c r="CJ732" s="51">
        <f>IF($CA732=TRUE,CI732-(CG732*'2. Monitor Criteria'!$E$10),CI732)</f>
        <v>45.395139499999985</v>
      </c>
      <c r="CK732" s="51">
        <f>IF($BZ732=TRUE,CJ732-('1. Data'!CG732*'2. Monitor Criteria'!$D$10),CJ732)</f>
        <v>45.395139499999985</v>
      </c>
    </row>
    <row r="733" spans="1:90" s="39" customFormat="1" ht="15.75" customHeight="1" x14ac:dyDescent="0.2">
      <c r="A733" s="39">
        <v>99</v>
      </c>
      <c r="B733" s="46" t="s">
        <v>206</v>
      </c>
      <c r="C733" s="46" t="s">
        <v>227</v>
      </c>
      <c r="D733" s="47">
        <v>42551</v>
      </c>
      <c r="E733" s="46" t="s">
        <v>74</v>
      </c>
      <c r="F733" s="46"/>
      <c r="G733" s="46" t="s">
        <v>1307</v>
      </c>
      <c r="H733" s="46" t="s">
        <v>75</v>
      </c>
      <c r="I733" s="46" t="s">
        <v>141</v>
      </c>
      <c r="J733" s="46"/>
      <c r="K733" s="46" t="s">
        <v>77</v>
      </c>
      <c r="L733" s="46"/>
      <c r="M733" s="48">
        <v>500</v>
      </c>
      <c r="N733" s="48">
        <v>12.8</v>
      </c>
      <c r="O733" s="48">
        <v>20.399999999999999</v>
      </c>
      <c r="P733" s="48">
        <v>24.1</v>
      </c>
      <c r="Q733" s="48">
        <v>260.33999999999997</v>
      </c>
      <c r="R733" s="48">
        <v>1.6</v>
      </c>
      <c r="S733" s="48">
        <v>1200</v>
      </c>
      <c r="T733" s="48">
        <v>1920</v>
      </c>
      <c r="U733" s="48">
        <v>2.2999999999999998</v>
      </c>
      <c r="V733" s="48">
        <v>8850</v>
      </c>
      <c r="W733" s="48">
        <v>60</v>
      </c>
      <c r="X733" s="48">
        <v>34.700000000000003</v>
      </c>
      <c r="Y733" s="46" t="s">
        <v>78</v>
      </c>
      <c r="Z733" s="46" t="s">
        <v>79</v>
      </c>
      <c r="AA733" s="48">
        <v>60</v>
      </c>
      <c r="AB733" s="48">
        <v>60</v>
      </c>
      <c r="AC733" s="46" t="s">
        <v>81</v>
      </c>
      <c r="AD733" s="46" t="s">
        <v>81</v>
      </c>
      <c r="AE733" s="46" t="s">
        <v>89</v>
      </c>
      <c r="AF733" s="46"/>
      <c r="AG733" s="46" t="s">
        <v>83</v>
      </c>
      <c r="AH733" s="46"/>
      <c r="AI733" s="46" t="s">
        <v>83</v>
      </c>
      <c r="AJ733" s="46" t="s">
        <v>83</v>
      </c>
      <c r="AK733" s="46" t="s">
        <v>84</v>
      </c>
      <c r="AL733" s="46"/>
      <c r="AM733" s="46" t="s">
        <v>83</v>
      </c>
      <c r="AN733" s="46" t="s">
        <v>83</v>
      </c>
      <c r="AO733" s="46" t="s">
        <v>83</v>
      </c>
      <c r="AP733" s="46" t="s">
        <v>91</v>
      </c>
      <c r="AQ733" s="46"/>
      <c r="AR733" s="46" t="s">
        <v>81</v>
      </c>
      <c r="AS733" s="46" t="s">
        <v>86</v>
      </c>
      <c r="AT733" s="46"/>
      <c r="AU733" s="48">
        <v>10</v>
      </c>
      <c r="AV733" s="46" t="s">
        <v>81</v>
      </c>
      <c r="AW733" s="46" t="s">
        <v>80</v>
      </c>
      <c r="AX733" s="48">
        <v>300</v>
      </c>
      <c r="AY733" s="48">
        <v>282.10000000000002</v>
      </c>
      <c r="AZ733" s="48">
        <v>152.1</v>
      </c>
      <c r="BA733" s="48">
        <v>202.7</v>
      </c>
      <c r="BB733" s="46"/>
      <c r="BC733" s="46"/>
      <c r="BD733" s="48">
        <v>19.91</v>
      </c>
      <c r="BE733" s="46"/>
      <c r="BF733" s="48">
        <v>0.62</v>
      </c>
      <c r="BG733" s="46"/>
      <c r="BH733" s="46"/>
      <c r="BI733" s="48">
        <v>0.24</v>
      </c>
      <c r="BJ733" s="48">
        <v>64.569999999999993</v>
      </c>
      <c r="BK733" s="48">
        <v>64.569999999999993</v>
      </c>
      <c r="BL733" s="48">
        <v>65.95</v>
      </c>
      <c r="BM733" s="46"/>
      <c r="BN733" s="46"/>
      <c r="BO733" s="48">
        <v>0.26</v>
      </c>
      <c r="BP733" s="48">
        <v>0.63</v>
      </c>
      <c r="BQ733" s="48">
        <v>0.66</v>
      </c>
      <c r="BR733" s="48">
        <v>19.84</v>
      </c>
      <c r="BS733" s="48">
        <v>64.430000000000007</v>
      </c>
      <c r="BT733" s="46"/>
      <c r="BU733" s="48">
        <v>0</v>
      </c>
      <c r="BV733" s="39">
        <v>99</v>
      </c>
      <c r="BW733" s="39">
        <f t="shared" si="66"/>
        <v>3</v>
      </c>
      <c r="BX733" s="39">
        <f>IF(COUNTIF($C$2:C733,C733)=1,1,0)</f>
        <v>1</v>
      </c>
      <c r="BY733" s="39">
        <f t="shared" si="67"/>
        <v>1</v>
      </c>
      <c r="BZ733" s="39" t="b">
        <f t="shared" si="68"/>
        <v>0</v>
      </c>
      <c r="CA733" s="39" t="b">
        <f t="array" ref="CA733">ISNUMBER(SEARCH("Touch Screen",$AI733))</f>
        <v>0</v>
      </c>
      <c r="CB733" s="39" t="b">
        <f t="array" ref="CB733">ISNUMBER(SEARCH("Occupancy Sensor",$AI733))</f>
        <v>0</v>
      </c>
      <c r="CC733" s="39" t="b">
        <f t="array" ref="CC733">ISNUMBER(SEARCH("Full Network Connectivity",$AI733))</f>
        <v>0</v>
      </c>
      <c r="CD733" s="49">
        <f t="shared" si="69"/>
        <v>64.574339999999992</v>
      </c>
      <c r="CE733" s="50">
        <f t="shared" si="71"/>
        <v>2.2999999999999998</v>
      </c>
      <c r="CF733" s="39">
        <f t="shared" si="70"/>
        <v>3</v>
      </c>
      <c r="CG733" s="49">
        <f>IF($BW733=1,($Q733*'2. Monitor Criteria'!$C$4)+('2. Monitor Criteria'!$D$4*'1. Data'!$CE733)+'2. Monitor Criteria'!$C$6,IF('1. Data'!$BW733=2,($Q733*'2. Monitor Criteria'!$C$4)+('2. Monitor Criteria'!$D$4*'1. Data'!$CE733)+'2. Monitor Criteria'!$D$6,IF('1. Data'!$BW733=5,($Q733*'2. Monitor Criteria'!$C$4)+('2. Monitor Criteria'!$D$4*'1. Data'!$CE733)+'2. Monitor Criteria'!$F$6,($Q733*'2. Monitor Criteria'!$C$4)+('2. Monitor Criteria'!$D$4*'1. Data'!$CE733)+'2. Monitor Criteria'!$E$6)))</f>
        <v>49.678820000000002</v>
      </c>
      <c r="CH733" s="51">
        <f>CD733-('2. Monitor Criteria'!$D$4*CE733)</f>
        <v>55.397339999999993</v>
      </c>
      <c r="CI733" s="49">
        <f>IF($BY733=0,CH733,IF($BY733=1,CH733-('2. Monitor Criteria'!$B$10*'1. Data'!CG733),CH733-('2. Monitor Criteria'!$C$10*'1. Data'!CG733)))</f>
        <v>52.913398999999991</v>
      </c>
      <c r="CJ733" s="51">
        <f>IF($CA733=TRUE,CI733-(CG733*'2. Monitor Criteria'!$E$10),CI733)</f>
        <v>52.913398999999991</v>
      </c>
      <c r="CK733" s="51">
        <f>IF($BZ733=TRUE,CJ733-('1. Data'!CG733*'2. Monitor Criteria'!$D$10),CJ733)</f>
        <v>52.913398999999991</v>
      </c>
    </row>
    <row r="734" spans="1:90" s="39" customFormat="1" ht="15.75" customHeight="1" x14ac:dyDescent="0.2">
      <c r="A734" s="39">
        <v>103</v>
      </c>
      <c r="B734" s="46" t="s">
        <v>206</v>
      </c>
      <c r="C734" s="46" t="s">
        <v>234</v>
      </c>
      <c r="D734" s="47">
        <v>42551</v>
      </c>
      <c r="E734" s="46" t="s">
        <v>74</v>
      </c>
      <c r="F734" s="46"/>
      <c r="G734" s="46" t="s">
        <v>1307</v>
      </c>
      <c r="H734" s="46" t="s">
        <v>75</v>
      </c>
      <c r="I734" s="46" t="s">
        <v>141</v>
      </c>
      <c r="J734" s="46"/>
      <c r="K734" s="46" t="s">
        <v>77</v>
      </c>
      <c r="L734" s="46"/>
      <c r="M734" s="48">
        <v>500</v>
      </c>
      <c r="N734" s="48">
        <v>12.8</v>
      </c>
      <c r="O734" s="48">
        <v>20.399999999999999</v>
      </c>
      <c r="P734" s="48">
        <v>24.1</v>
      </c>
      <c r="Q734" s="48">
        <v>260.33999999999997</v>
      </c>
      <c r="R734" s="48">
        <v>1.6</v>
      </c>
      <c r="S734" s="48">
        <v>1200</v>
      </c>
      <c r="T734" s="48">
        <v>1920</v>
      </c>
      <c r="U734" s="48">
        <v>2.2999999999999998</v>
      </c>
      <c r="V734" s="48">
        <v>8850</v>
      </c>
      <c r="W734" s="48">
        <v>60</v>
      </c>
      <c r="X734" s="48">
        <v>34.700000000000003</v>
      </c>
      <c r="Y734" s="46" t="s">
        <v>78</v>
      </c>
      <c r="Z734" s="46" t="s">
        <v>79</v>
      </c>
      <c r="AA734" s="48">
        <v>60</v>
      </c>
      <c r="AB734" s="48">
        <v>60</v>
      </c>
      <c r="AC734" s="46" t="s">
        <v>81</v>
      </c>
      <c r="AD734" s="46" t="s">
        <v>81</v>
      </c>
      <c r="AE734" s="46" t="s">
        <v>235</v>
      </c>
      <c r="AF734" s="46"/>
      <c r="AG734" s="46" t="s">
        <v>83</v>
      </c>
      <c r="AH734" s="46"/>
      <c r="AI734" s="46" t="s">
        <v>83</v>
      </c>
      <c r="AJ734" s="46" t="s">
        <v>83</v>
      </c>
      <c r="AK734" s="46" t="s">
        <v>84</v>
      </c>
      <c r="AL734" s="46"/>
      <c r="AM734" s="46" t="s">
        <v>83</v>
      </c>
      <c r="AN734" s="46" t="s">
        <v>83</v>
      </c>
      <c r="AO734" s="46" t="s">
        <v>83</v>
      </c>
      <c r="AP734" s="46" t="s">
        <v>91</v>
      </c>
      <c r="AQ734" s="46"/>
      <c r="AR734" s="46" t="s">
        <v>81</v>
      </c>
      <c r="AS734" s="46" t="s">
        <v>86</v>
      </c>
      <c r="AT734" s="46"/>
      <c r="AU734" s="48">
        <v>10</v>
      </c>
      <c r="AV734" s="46" t="s">
        <v>81</v>
      </c>
      <c r="AW734" s="46" t="s">
        <v>80</v>
      </c>
      <c r="AX734" s="48">
        <v>300</v>
      </c>
      <c r="AY734" s="48">
        <v>290.5</v>
      </c>
      <c r="AZ734" s="48">
        <v>226.5</v>
      </c>
      <c r="BA734" s="48">
        <v>201.2</v>
      </c>
      <c r="BB734" s="46"/>
      <c r="BC734" s="46"/>
      <c r="BD734" s="48">
        <v>15.78</v>
      </c>
      <c r="BE734" s="46"/>
      <c r="BF734" s="48">
        <v>0.46</v>
      </c>
      <c r="BG734" s="46"/>
      <c r="BH734" s="46"/>
      <c r="BI734" s="48">
        <v>0.43</v>
      </c>
      <c r="BJ734" s="48">
        <v>50.97</v>
      </c>
      <c r="BK734" s="48">
        <v>50.97</v>
      </c>
      <c r="BL734" s="48">
        <v>66</v>
      </c>
      <c r="BM734" s="46"/>
      <c r="BN734" s="46"/>
      <c r="BO734" s="48">
        <v>0.45</v>
      </c>
      <c r="BP734" s="48">
        <v>0.48</v>
      </c>
      <c r="BQ734" s="46"/>
      <c r="BR734" s="48">
        <v>15.7</v>
      </c>
      <c r="BS734" s="48">
        <v>50.87</v>
      </c>
      <c r="BT734" s="46"/>
      <c r="BU734" s="48">
        <v>0</v>
      </c>
      <c r="BV734" s="39">
        <v>103</v>
      </c>
      <c r="BW734" s="39">
        <f t="shared" si="66"/>
        <v>3</v>
      </c>
      <c r="BX734" s="39">
        <f>IF(COUNTIF($C$2:C734,C734)=1,1,0)</f>
        <v>1</v>
      </c>
      <c r="BY734" s="39">
        <f t="shared" si="67"/>
        <v>1</v>
      </c>
      <c r="BZ734" s="39" t="b">
        <f t="shared" si="68"/>
        <v>0</v>
      </c>
      <c r="CA734" s="39" t="b">
        <f t="array" ref="CA734">ISNUMBER(SEARCH("Touch Screen",$AI734))</f>
        <v>0</v>
      </c>
      <c r="CB734" s="39" t="b">
        <f t="array" ref="CB734">ISNUMBER(SEARCH("Occupancy Sensor",$AI734))</f>
        <v>0</v>
      </c>
      <c r="CC734" s="39" t="b">
        <f t="array" ref="CC734">ISNUMBER(SEARCH("Full Network Connectivity",$AI734))</f>
        <v>0</v>
      </c>
      <c r="CD734" s="49">
        <f t="shared" si="69"/>
        <v>51.000720000000001</v>
      </c>
      <c r="CE734" s="50">
        <f t="shared" si="71"/>
        <v>2.2999999999999998</v>
      </c>
      <c r="CF734" s="39">
        <f t="shared" si="70"/>
        <v>3</v>
      </c>
      <c r="CG734" s="49">
        <f>IF($BW734=1,($Q734*'2. Monitor Criteria'!$C$4)+('2. Monitor Criteria'!$D$4*'1. Data'!$CE734)+'2. Monitor Criteria'!$C$6,IF('1. Data'!$BW734=2,($Q734*'2. Monitor Criteria'!$C$4)+('2. Monitor Criteria'!$D$4*'1. Data'!$CE734)+'2. Monitor Criteria'!$D$6,IF('1. Data'!$BW734=5,($Q734*'2. Monitor Criteria'!$C$4)+('2. Monitor Criteria'!$D$4*'1. Data'!$CE734)+'2. Monitor Criteria'!$F$6,($Q734*'2. Monitor Criteria'!$C$4)+('2. Monitor Criteria'!$D$4*'1. Data'!$CE734)+'2. Monitor Criteria'!$E$6)))</f>
        <v>49.678820000000002</v>
      </c>
      <c r="CH734" s="51">
        <f>CD734-('2. Monitor Criteria'!$D$4*CE734)</f>
        <v>41.823720000000002</v>
      </c>
      <c r="CI734" s="49">
        <f>IF($BY734=0,CH734,IF($BY734=1,CH734-('2. Monitor Criteria'!$B$10*'1. Data'!CG734),CH734-('2. Monitor Criteria'!$C$10*'1. Data'!CG734)))</f>
        <v>39.339779</v>
      </c>
      <c r="CJ734" s="51">
        <f>IF($CA734=TRUE,CI734-(CG734*'2. Monitor Criteria'!$E$10),CI734)</f>
        <v>39.339779</v>
      </c>
      <c r="CK734" s="51">
        <f>IF($BZ734=TRUE,CJ734-('1. Data'!CG734*'2. Monitor Criteria'!$D$10),CJ734)</f>
        <v>39.339779</v>
      </c>
    </row>
    <row r="735" spans="1:90" s="39" customFormat="1" ht="15.75" customHeight="1" x14ac:dyDescent="0.2">
      <c r="A735" s="39">
        <v>104</v>
      </c>
      <c r="B735" s="46" t="s">
        <v>206</v>
      </c>
      <c r="C735" s="46" t="s">
        <v>236</v>
      </c>
      <c r="D735" s="47">
        <v>41964</v>
      </c>
      <c r="E735" s="46" t="s">
        <v>74</v>
      </c>
      <c r="F735" s="46" t="s">
        <v>103</v>
      </c>
      <c r="G735" s="46" t="s">
        <v>1307</v>
      </c>
      <c r="H735" s="46" t="s">
        <v>75</v>
      </c>
      <c r="I735" s="46" t="s">
        <v>85</v>
      </c>
      <c r="J735" s="46" t="s">
        <v>119</v>
      </c>
      <c r="K735" s="46" t="s">
        <v>77</v>
      </c>
      <c r="L735" s="46" t="s">
        <v>103</v>
      </c>
      <c r="M735" s="48">
        <v>1000</v>
      </c>
      <c r="N735" s="48">
        <v>12.2</v>
      </c>
      <c r="O735" s="48">
        <v>21.8</v>
      </c>
      <c r="P735" s="48">
        <v>25</v>
      </c>
      <c r="Q735" s="48">
        <v>266.58999999999997</v>
      </c>
      <c r="R735" s="48">
        <v>1.78</v>
      </c>
      <c r="S735" s="48">
        <v>1440</v>
      </c>
      <c r="T735" s="48">
        <v>2560</v>
      </c>
      <c r="U735" s="48">
        <v>3.7</v>
      </c>
      <c r="V735" s="48">
        <v>13828</v>
      </c>
      <c r="W735" s="48">
        <v>60</v>
      </c>
      <c r="X735" s="48">
        <v>35.4</v>
      </c>
      <c r="Y735" s="46" t="s">
        <v>78</v>
      </c>
      <c r="Z735" s="46" t="s">
        <v>79</v>
      </c>
      <c r="AA735" s="48">
        <v>118</v>
      </c>
      <c r="AB735" s="48">
        <v>118</v>
      </c>
      <c r="AC735" s="46" t="s">
        <v>81</v>
      </c>
      <c r="AD735" s="46" t="s">
        <v>80</v>
      </c>
      <c r="AE735" s="46" t="s">
        <v>237</v>
      </c>
      <c r="AF735" s="46" t="s">
        <v>103</v>
      </c>
      <c r="AG735" s="46" t="s">
        <v>83</v>
      </c>
      <c r="AH735" s="46" t="s">
        <v>103</v>
      </c>
      <c r="AI735" s="46" t="s">
        <v>83</v>
      </c>
      <c r="AJ735" s="46" t="s">
        <v>83</v>
      </c>
      <c r="AK735" s="46" t="s">
        <v>84</v>
      </c>
      <c r="AL735" s="46" t="s">
        <v>103</v>
      </c>
      <c r="AM735" s="46" t="s">
        <v>83</v>
      </c>
      <c r="AN735" s="46" t="s">
        <v>83</v>
      </c>
      <c r="AO735" s="46" t="s">
        <v>83</v>
      </c>
      <c r="AP735" s="46" t="s">
        <v>91</v>
      </c>
      <c r="AQ735" s="46" t="s">
        <v>103</v>
      </c>
      <c r="AR735" s="46" t="s">
        <v>81</v>
      </c>
      <c r="AS735" s="46" t="s">
        <v>86</v>
      </c>
      <c r="AT735" s="46" t="s">
        <v>103</v>
      </c>
      <c r="AU735" s="48">
        <v>5</v>
      </c>
      <c r="AV735" s="46" t="s">
        <v>81</v>
      </c>
      <c r="AW735" s="46" t="s">
        <v>80</v>
      </c>
      <c r="AX735" s="48">
        <v>350</v>
      </c>
      <c r="AY735" s="48">
        <v>327.9</v>
      </c>
      <c r="AZ735" s="48">
        <v>304.7</v>
      </c>
      <c r="BA735" s="48">
        <v>200</v>
      </c>
      <c r="BB735" s="46"/>
      <c r="BC735" s="46"/>
      <c r="BD735" s="48">
        <v>23.83</v>
      </c>
      <c r="BE735" s="46"/>
      <c r="BF735" s="48">
        <v>0.33</v>
      </c>
      <c r="BG735" s="46"/>
      <c r="BH735" s="46"/>
      <c r="BI735" s="48">
        <v>0.27</v>
      </c>
      <c r="BJ735" s="48">
        <v>74.91</v>
      </c>
      <c r="BK735" s="48">
        <v>74.91</v>
      </c>
      <c r="BL735" s="48">
        <v>75.900000000000006</v>
      </c>
      <c r="BM735" s="46"/>
      <c r="BN735" s="46"/>
      <c r="BO735" s="48">
        <v>0.34</v>
      </c>
      <c r="BP735" s="48">
        <v>0.39</v>
      </c>
      <c r="BQ735" s="46"/>
      <c r="BR735" s="48">
        <v>23.76</v>
      </c>
      <c r="BS735" s="48">
        <v>75.08</v>
      </c>
      <c r="BT735" s="46"/>
      <c r="BU735" s="48">
        <v>0</v>
      </c>
      <c r="BV735" s="39">
        <v>104</v>
      </c>
      <c r="BW735" s="39">
        <f t="shared" si="66"/>
        <v>4</v>
      </c>
      <c r="BX735" s="39">
        <f>IF(COUNTIF($C$2:C735,C735)=1,1,0)</f>
        <v>1</v>
      </c>
      <c r="BY735" s="39">
        <f t="shared" si="67"/>
        <v>1</v>
      </c>
      <c r="BZ735" s="39" t="b">
        <f t="shared" si="68"/>
        <v>0</v>
      </c>
      <c r="CA735" s="39" t="b">
        <f t="array" ref="CA735">ISNUMBER(SEARCH("Touch Screen",$AI735))</f>
        <v>0</v>
      </c>
      <c r="CB735" s="39" t="b">
        <f t="array" ref="CB735">ISNUMBER(SEARCH("Occupancy Sensor",$AI735))</f>
        <v>0</v>
      </c>
      <c r="CC735" s="39" t="b">
        <f t="array" ref="CC735">ISNUMBER(SEARCH("Full Network Connectivity",$AI735))</f>
        <v>0</v>
      </c>
      <c r="CD735" s="49">
        <f t="shared" si="69"/>
        <v>74.941799999999986</v>
      </c>
      <c r="CE735" s="50">
        <f t="shared" si="71"/>
        <v>3.7</v>
      </c>
      <c r="CF735" s="39">
        <f t="shared" si="70"/>
        <v>4</v>
      </c>
      <c r="CG735" s="49">
        <f>IF($BW735=1,($Q735*'2. Monitor Criteria'!$C$4)+('2. Monitor Criteria'!$D$4*'1. Data'!$CE735)+'2. Monitor Criteria'!$C$6,IF('1. Data'!$BW735=2,($Q735*'2. Monitor Criteria'!$C$4)+('2. Monitor Criteria'!$D$4*'1. Data'!$CE735)+'2. Monitor Criteria'!$D$6,IF('1. Data'!$BW735=5,($Q735*'2. Monitor Criteria'!$C$4)+('2. Monitor Criteria'!$D$4*'1. Data'!$CE735)+'2. Monitor Criteria'!$F$6,($Q735*'2. Monitor Criteria'!$C$4)+('2. Monitor Criteria'!$D$4*'1. Data'!$CE735)+'2. Monitor Criteria'!$E$6)))</f>
        <v>56.033569999999997</v>
      </c>
      <c r="CH735" s="51">
        <f>CD735-('2. Monitor Criteria'!$D$4*CE735)</f>
        <v>60.178799999999981</v>
      </c>
      <c r="CI735" s="49">
        <f>IF($BY735=0,CH735,IF($BY735=1,CH735-('2. Monitor Criteria'!$B$10*'1. Data'!CG735),CH735-('2. Monitor Criteria'!$C$10*'1. Data'!CG735)))</f>
        <v>57.37712149999998</v>
      </c>
      <c r="CJ735" s="51">
        <f>IF($CA735=TRUE,CI735-(CG735*'2. Monitor Criteria'!$E$10),CI735)</f>
        <v>57.37712149999998</v>
      </c>
      <c r="CK735" s="51">
        <f>IF($BZ735=TRUE,CJ735-('1. Data'!CG735*'2. Monitor Criteria'!$D$10),CJ735)</f>
        <v>57.37712149999998</v>
      </c>
    </row>
    <row r="736" spans="1:90" s="39" customFormat="1" ht="15.75" customHeight="1" x14ac:dyDescent="0.2">
      <c r="A736" s="39">
        <v>105</v>
      </c>
      <c r="B736" s="46" t="s">
        <v>206</v>
      </c>
      <c r="C736" s="46" t="s">
        <v>238</v>
      </c>
      <c r="D736" s="47">
        <v>41939</v>
      </c>
      <c r="E736" s="46" t="s">
        <v>74</v>
      </c>
      <c r="F736" s="46" t="s">
        <v>103</v>
      </c>
      <c r="G736" s="46" t="s">
        <v>1307</v>
      </c>
      <c r="H736" s="46" t="s">
        <v>75</v>
      </c>
      <c r="I736" s="46" t="s">
        <v>88</v>
      </c>
      <c r="J736" s="46" t="s">
        <v>103</v>
      </c>
      <c r="K736" s="46" t="s">
        <v>77</v>
      </c>
      <c r="L736" s="46" t="s">
        <v>103</v>
      </c>
      <c r="M736" s="48">
        <v>1000</v>
      </c>
      <c r="N736" s="48">
        <v>13.2</v>
      </c>
      <c r="O736" s="48">
        <v>23.5</v>
      </c>
      <c r="P736" s="48">
        <v>27</v>
      </c>
      <c r="Q736" s="48">
        <v>310.5</v>
      </c>
      <c r="R736" s="48">
        <v>1.78</v>
      </c>
      <c r="S736" s="48">
        <v>1440</v>
      </c>
      <c r="T736" s="48">
        <v>2560</v>
      </c>
      <c r="U736" s="48">
        <v>3.7</v>
      </c>
      <c r="V736" s="48">
        <v>11834</v>
      </c>
      <c r="W736" s="48">
        <v>60</v>
      </c>
      <c r="X736" s="48">
        <v>33.4</v>
      </c>
      <c r="Y736" s="46" t="s">
        <v>83</v>
      </c>
      <c r="Z736" s="46" t="s">
        <v>79</v>
      </c>
      <c r="AA736" s="48">
        <v>89</v>
      </c>
      <c r="AB736" s="48">
        <v>89</v>
      </c>
      <c r="AC736" s="46" t="s">
        <v>81</v>
      </c>
      <c r="AD736" s="46" t="s">
        <v>80</v>
      </c>
      <c r="AE736" s="46" t="s">
        <v>239</v>
      </c>
      <c r="AF736" s="46" t="s">
        <v>103</v>
      </c>
      <c r="AG736" s="46" t="s">
        <v>83</v>
      </c>
      <c r="AH736" s="46" t="s">
        <v>103</v>
      </c>
      <c r="AI736" s="46" t="s">
        <v>83</v>
      </c>
      <c r="AJ736" s="46" t="s">
        <v>83</v>
      </c>
      <c r="AK736" s="46" t="s">
        <v>84</v>
      </c>
      <c r="AL736" s="46" t="s">
        <v>103</v>
      </c>
      <c r="AM736" s="46" t="s">
        <v>83</v>
      </c>
      <c r="AN736" s="46" t="s">
        <v>83</v>
      </c>
      <c r="AO736" s="46" t="s">
        <v>83</v>
      </c>
      <c r="AP736" s="46" t="s">
        <v>91</v>
      </c>
      <c r="AQ736" s="46" t="s">
        <v>103</v>
      </c>
      <c r="AR736" s="46" t="s">
        <v>81</v>
      </c>
      <c r="AS736" s="46" t="s">
        <v>86</v>
      </c>
      <c r="AT736" s="46" t="s">
        <v>103</v>
      </c>
      <c r="AU736" s="48">
        <v>4</v>
      </c>
      <c r="AV736" s="46" t="s">
        <v>81</v>
      </c>
      <c r="AW736" s="46" t="s">
        <v>80</v>
      </c>
      <c r="AX736" s="48">
        <v>350</v>
      </c>
      <c r="AY736" s="48">
        <v>370</v>
      </c>
      <c r="AZ736" s="48">
        <v>238</v>
      </c>
      <c r="BA736" s="48">
        <v>200</v>
      </c>
      <c r="BB736" s="46"/>
      <c r="BC736" s="46"/>
      <c r="BD736" s="48">
        <v>24.94</v>
      </c>
      <c r="BE736" s="46"/>
      <c r="BF736" s="48">
        <v>0.33</v>
      </c>
      <c r="BG736" s="48">
        <v>0.33</v>
      </c>
      <c r="BH736" s="46"/>
      <c r="BI736" s="48">
        <v>0.28999999999999998</v>
      </c>
      <c r="BJ736" s="48">
        <v>78.349999999999994</v>
      </c>
      <c r="BK736" s="48">
        <v>78.349999999999994</v>
      </c>
      <c r="BL736" s="48">
        <v>81.3</v>
      </c>
      <c r="BM736" s="46"/>
      <c r="BN736" s="46"/>
      <c r="BO736" s="48">
        <v>0.34</v>
      </c>
      <c r="BP736" s="48">
        <v>0.38</v>
      </c>
      <c r="BQ736" s="48">
        <v>0.38</v>
      </c>
      <c r="BR736" s="48">
        <v>24.93</v>
      </c>
      <c r="BS736" s="48">
        <v>78.599999999999994</v>
      </c>
      <c r="BT736" s="46"/>
      <c r="BU736" s="48">
        <v>0</v>
      </c>
      <c r="BV736" s="39">
        <v>105</v>
      </c>
      <c r="BW736" s="39">
        <f t="shared" si="66"/>
        <v>4</v>
      </c>
      <c r="BX736" s="39">
        <f>IF(COUNTIF($C$2:C736,C736)=1,1,0)</f>
        <v>1</v>
      </c>
      <c r="BY736" s="39">
        <f t="shared" si="67"/>
        <v>1</v>
      </c>
      <c r="BZ736" s="39" t="b">
        <f t="shared" si="68"/>
        <v>0</v>
      </c>
      <c r="CA736" s="39" t="b">
        <f t="array" ref="CA736">ISNUMBER(SEARCH("Touch Screen",$AI736))</f>
        <v>0</v>
      </c>
      <c r="CB736" s="39" t="b">
        <f t="array" ref="CB736">ISNUMBER(SEARCH("Occupancy Sensor",$AI736))</f>
        <v>0</v>
      </c>
      <c r="CC736" s="39" t="b">
        <f t="array" ref="CC736">ISNUMBER(SEARCH("Full Network Connectivity",$AI736))</f>
        <v>0</v>
      </c>
      <c r="CD736" s="49">
        <f t="shared" si="69"/>
        <v>78.345059999999989</v>
      </c>
      <c r="CE736" s="50">
        <f t="shared" si="71"/>
        <v>3.7</v>
      </c>
      <c r="CF736" s="39">
        <f t="shared" si="70"/>
        <v>4</v>
      </c>
      <c r="CG736" s="49">
        <f>IF($BW736=1,($Q736*'2. Monitor Criteria'!$C$4)+('2. Monitor Criteria'!$D$4*'1. Data'!$CE736)+'2. Monitor Criteria'!$C$6,IF('1. Data'!$BW736=2,($Q736*'2. Monitor Criteria'!$C$4)+('2. Monitor Criteria'!$D$4*'1. Data'!$CE736)+'2. Monitor Criteria'!$D$6,IF('1. Data'!$BW736=5,($Q736*'2. Monitor Criteria'!$C$4)+('2. Monitor Criteria'!$D$4*'1. Data'!$CE736)+'2. Monitor Criteria'!$F$6,($Q736*'2. Monitor Criteria'!$C$4)+('2. Monitor Criteria'!$D$4*'1. Data'!$CE736)+'2. Monitor Criteria'!$E$6)))</f>
        <v>61.4345</v>
      </c>
      <c r="CH736" s="51">
        <f>CD736-('2. Monitor Criteria'!$D$4*CE736)</f>
        <v>63.582059999999984</v>
      </c>
      <c r="CI736" s="49">
        <f>IF($BY736=0,CH736,IF($BY736=1,CH736-('2. Monitor Criteria'!$B$10*'1. Data'!CG736),CH736-('2. Monitor Criteria'!$C$10*'1. Data'!CG736)))</f>
        <v>60.510334999999984</v>
      </c>
      <c r="CJ736" s="51">
        <f>IF($CA736=TRUE,CI736-(CG736*'2. Monitor Criteria'!$E$10),CI736)</f>
        <v>60.510334999999984</v>
      </c>
      <c r="CK736" s="51">
        <f>IF($BZ736=TRUE,CJ736-('1. Data'!CG736*'2. Monitor Criteria'!$D$10),CJ736)</f>
        <v>60.510334999999984</v>
      </c>
    </row>
    <row r="737" spans="1:89" s="39" customFormat="1" ht="15.75" customHeight="1" x14ac:dyDescent="0.2">
      <c r="A737" s="39">
        <v>108</v>
      </c>
      <c r="B737" s="46" t="s">
        <v>206</v>
      </c>
      <c r="C737" s="46" t="s">
        <v>241</v>
      </c>
      <c r="D737" s="47">
        <v>42536</v>
      </c>
      <c r="E737" s="46" t="s">
        <v>74</v>
      </c>
      <c r="F737" s="46"/>
      <c r="G737" s="46" t="s">
        <v>1307</v>
      </c>
      <c r="H737" s="46" t="s">
        <v>75</v>
      </c>
      <c r="I737" s="46" t="s">
        <v>141</v>
      </c>
      <c r="J737" s="46"/>
      <c r="K737" s="46" t="s">
        <v>77</v>
      </c>
      <c r="L737" s="46"/>
      <c r="M737" s="48">
        <v>500</v>
      </c>
      <c r="N737" s="48">
        <v>15.7</v>
      </c>
      <c r="O737" s="48">
        <v>27.9</v>
      </c>
      <c r="P737" s="48">
        <v>32</v>
      </c>
      <c r="Q737" s="48">
        <v>437.56</v>
      </c>
      <c r="R737" s="48">
        <v>1.78</v>
      </c>
      <c r="S737" s="48">
        <v>1440</v>
      </c>
      <c r="T737" s="48">
        <v>2560</v>
      </c>
      <c r="U737" s="48">
        <v>3.7</v>
      </c>
      <c r="V737" s="48">
        <v>8425</v>
      </c>
      <c r="W737" s="48">
        <v>60</v>
      </c>
      <c r="X737" s="48">
        <v>37.299999999999997</v>
      </c>
      <c r="Y737" s="46" t="s">
        <v>78</v>
      </c>
      <c r="Z737" s="46" t="s">
        <v>79</v>
      </c>
      <c r="AA737" s="48">
        <v>3</v>
      </c>
      <c r="AB737" s="48">
        <v>3</v>
      </c>
      <c r="AC737" s="46" t="s">
        <v>80</v>
      </c>
      <c r="AD737" s="46" t="s">
        <v>81</v>
      </c>
      <c r="AE737" s="46" t="s">
        <v>237</v>
      </c>
      <c r="AF737" s="46"/>
      <c r="AG737" s="46" t="s">
        <v>83</v>
      </c>
      <c r="AH737" s="46"/>
      <c r="AI737" s="46" t="s">
        <v>83</v>
      </c>
      <c r="AJ737" s="46" t="s">
        <v>83</v>
      </c>
      <c r="AK737" s="46" t="s">
        <v>84</v>
      </c>
      <c r="AL737" s="46"/>
      <c r="AM737" s="46" t="s">
        <v>83</v>
      </c>
      <c r="AN737" s="46" t="s">
        <v>83</v>
      </c>
      <c r="AO737" s="46" t="s">
        <v>83</v>
      </c>
      <c r="AP737" s="46" t="s">
        <v>91</v>
      </c>
      <c r="AQ737" s="46"/>
      <c r="AR737" s="46" t="s">
        <v>81</v>
      </c>
      <c r="AS737" s="46" t="s">
        <v>86</v>
      </c>
      <c r="AT737" s="46"/>
      <c r="AU737" s="48">
        <v>10</v>
      </c>
      <c r="AV737" s="46" t="s">
        <v>81</v>
      </c>
      <c r="AW737" s="46" t="s">
        <v>80</v>
      </c>
      <c r="AX737" s="48">
        <v>300</v>
      </c>
      <c r="AY737" s="48">
        <v>321.5</v>
      </c>
      <c r="AZ737" s="48">
        <v>217</v>
      </c>
      <c r="BA737" s="48">
        <v>200</v>
      </c>
      <c r="BB737" s="46"/>
      <c r="BC737" s="46"/>
      <c r="BD737" s="48">
        <v>32.36</v>
      </c>
      <c r="BE737" s="46"/>
      <c r="BF737" s="48">
        <v>0.43</v>
      </c>
      <c r="BG737" s="46"/>
      <c r="BH737" s="46"/>
      <c r="BI737" s="48">
        <v>0.27</v>
      </c>
      <c r="BJ737" s="48">
        <v>101.66</v>
      </c>
      <c r="BK737" s="48">
        <v>101.66</v>
      </c>
      <c r="BL737" s="48">
        <v>110.59</v>
      </c>
      <c r="BM737" s="46"/>
      <c r="BN737" s="46"/>
      <c r="BO737" s="48">
        <v>0.31</v>
      </c>
      <c r="BP737" s="48">
        <v>0.49</v>
      </c>
      <c r="BQ737" s="46"/>
      <c r="BR737" s="48">
        <v>33.21</v>
      </c>
      <c r="BS737" s="48">
        <v>104.61</v>
      </c>
      <c r="BT737" s="46"/>
      <c r="BU737" s="48">
        <v>0</v>
      </c>
      <c r="BV737" s="39">
        <v>108</v>
      </c>
      <c r="BW737" s="39">
        <f t="shared" si="66"/>
        <v>5</v>
      </c>
      <c r="BX737" s="39">
        <f>IF(COUNTIF($C$2:C737,C737)=1,1,0)</f>
        <v>1</v>
      </c>
      <c r="BY737" s="39">
        <f t="shared" si="67"/>
        <v>1</v>
      </c>
      <c r="BZ737" s="39" t="b">
        <f t="shared" si="68"/>
        <v>0</v>
      </c>
      <c r="CA737" s="39" t="b">
        <f t="array" ref="CA737">ISNUMBER(SEARCH("Touch Screen",$AI737))</f>
        <v>0</v>
      </c>
      <c r="CB737" s="39" t="b">
        <f t="array" ref="CB737">ISNUMBER(SEARCH("Occupancy Sensor",$AI737))</f>
        <v>0</v>
      </c>
      <c r="CC737" s="39" t="b">
        <f t="array" ref="CC737">ISNUMBER(SEARCH("Full Network Connectivity",$AI737))</f>
        <v>0</v>
      </c>
      <c r="CD737" s="49">
        <f t="shared" si="69"/>
        <v>101.66417999999999</v>
      </c>
      <c r="CE737" s="50">
        <f t="shared" si="71"/>
        <v>3.7</v>
      </c>
      <c r="CF737" s="39">
        <f t="shared" si="70"/>
        <v>5</v>
      </c>
      <c r="CG737" s="49">
        <f>IF($BW737=1,($Q737*'2. Monitor Criteria'!$C$4)+('2. Monitor Criteria'!$D$4*'1. Data'!$CE737)+'2. Monitor Criteria'!$C$6,IF('1. Data'!$BW737=2,($Q737*'2. Monitor Criteria'!$C$4)+('2. Monitor Criteria'!$D$4*'1. Data'!$CE737)+'2. Monitor Criteria'!$D$6,IF('1. Data'!$BW737=5,($Q737*'2. Monitor Criteria'!$C$4)+('2. Monitor Criteria'!$D$4*'1. Data'!$CE737)+'2. Monitor Criteria'!$F$6,($Q737*'2. Monitor Criteria'!$C$4)+('2. Monitor Criteria'!$D$4*'1. Data'!$CE737)+'2. Monitor Criteria'!$E$6)))</f>
        <v>84.112880000000004</v>
      </c>
      <c r="CH737" s="51">
        <f>CD737-('2. Monitor Criteria'!$D$4*CE737)</f>
        <v>86.901179999999982</v>
      </c>
      <c r="CI737" s="49">
        <f>IF($BY737=0,CH737,IF($BY737=1,CH737-('2. Monitor Criteria'!$B$10*'1. Data'!CG737),CH737-('2. Monitor Criteria'!$C$10*'1. Data'!CG737)))</f>
        <v>82.695535999999976</v>
      </c>
      <c r="CJ737" s="51">
        <f>IF($CA737=TRUE,CI737-(CG737*'2. Monitor Criteria'!$E$10),CI737)</f>
        <v>82.695535999999976</v>
      </c>
      <c r="CK737" s="51">
        <f>IF($BZ737=TRUE,CJ737-('1. Data'!CG737*'2. Monitor Criteria'!$D$10),CJ737)</f>
        <v>82.695535999999976</v>
      </c>
    </row>
    <row r="738" spans="1:89" s="39" customFormat="1" ht="15.75" customHeight="1" x14ac:dyDescent="0.2">
      <c r="A738" s="39">
        <v>140</v>
      </c>
      <c r="B738" s="46" t="s">
        <v>206</v>
      </c>
      <c r="C738" s="46" t="s">
        <v>279</v>
      </c>
      <c r="D738" s="47">
        <v>42551</v>
      </c>
      <c r="E738" s="46" t="s">
        <v>74</v>
      </c>
      <c r="F738" s="46"/>
      <c r="G738" s="46" t="s">
        <v>1307</v>
      </c>
      <c r="H738" s="46" t="s">
        <v>75</v>
      </c>
      <c r="I738" s="46" t="s">
        <v>141</v>
      </c>
      <c r="J738" s="46"/>
      <c r="K738" s="46" t="s">
        <v>77</v>
      </c>
      <c r="L738" s="46"/>
      <c r="M738" s="48">
        <v>500</v>
      </c>
      <c r="N738" s="48">
        <v>12.8</v>
      </c>
      <c r="O738" s="48">
        <v>20.399999999999999</v>
      </c>
      <c r="P738" s="48">
        <v>24.1</v>
      </c>
      <c r="Q738" s="48">
        <v>260.33999999999997</v>
      </c>
      <c r="R738" s="48">
        <v>1.6</v>
      </c>
      <c r="S738" s="48">
        <v>1200</v>
      </c>
      <c r="T738" s="48">
        <v>1920</v>
      </c>
      <c r="U738" s="48">
        <v>2.2999999999999998</v>
      </c>
      <c r="V738" s="48">
        <v>8850</v>
      </c>
      <c r="W738" s="48">
        <v>60</v>
      </c>
      <c r="X738" s="48">
        <v>34.700000000000003</v>
      </c>
      <c r="Y738" s="46" t="s">
        <v>78</v>
      </c>
      <c r="Z738" s="46" t="s">
        <v>79</v>
      </c>
      <c r="AA738" s="48">
        <v>1000</v>
      </c>
      <c r="AB738" s="48">
        <v>1000</v>
      </c>
      <c r="AC738" s="46" t="s">
        <v>81</v>
      </c>
      <c r="AD738" s="46" t="s">
        <v>81</v>
      </c>
      <c r="AE738" s="46" t="s">
        <v>89</v>
      </c>
      <c r="AF738" s="46"/>
      <c r="AG738" s="46" t="s">
        <v>83</v>
      </c>
      <c r="AH738" s="46"/>
      <c r="AI738" s="46" t="s">
        <v>83</v>
      </c>
      <c r="AJ738" s="46" t="s">
        <v>83</v>
      </c>
      <c r="AK738" s="46" t="s">
        <v>90</v>
      </c>
      <c r="AL738" s="46"/>
      <c r="AM738" s="46" t="s">
        <v>83</v>
      </c>
      <c r="AN738" s="46" t="s">
        <v>83</v>
      </c>
      <c r="AO738" s="46" t="s">
        <v>83</v>
      </c>
      <c r="AP738" s="46" t="s">
        <v>91</v>
      </c>
      <c r="AQ738" s="46"/>
      <c r="AR738" s="46" t="s">
        <v>81</v>
      </c>
      <c r="AS738" s="46" t="s">
        <v>86</v>
      </c>
      <c r="AT738" s="46"/>
      <c r="AU738" s="48">
        <v>10</v>
      </c>
      <c r="AV738" s="46" t="s">
        <v>81</v>
      </c>
      <c r="AW738" s="46" t="s">
        <v>80</v>
      </c>
      <c r="AX738" s="48">
        <v>300</v>
      </c>
      <c r="AY738" s="48">
        <v>299</v>
      </c>
      <c r="AZ738" s="48">
        <v>258.8</v>
      </c>
      <c r="BA738" s="48">
        <v>202.3</v>
      </c>
      <c r="BB738" s="46"/>
      <c r="BC738" s="46"/>
      <c r="BD738" s="48">
        <v>17.02</v>
      </c>
      <c r="BE738" s="46"/>
      <c r="BF738" s="48">
        <v>0.22</v>
      </c>
      <c r="BG738" s="46"/>
      <c r="BH738" s="46"/>
      <c r="BI738" s="48">
        <v>0.18</v>
      </c>
      <c r="BJ738" s="48">
        <v>53.45</v>
      </c>
      <c r="BK738" s="48">
        <v>53.45</v>
      </c>
      <c r="BL738" s="48">
        <v>59.19</v>
      </c>
      <c r="BM738" s="46"/>
      <c r="BN738" s="46"/>
      <c r="BO738" s="48">
        <v>0.21</v>
      </c>
      <c r="BP738" s="48">
        <v>0.25</v>
      </c>
      <c r="BQ738" s="46"/>
      <c r="BR738" s="48">
        <v>16.82</v>
      </c>
      <c r="BS738" s="48">
        <v>53.01</v>
      </c>
      <c r="BT738" s="46"/>
      <c r="BU738" s="48">
        <v>0</v>
      </c>
      <c r="BV738" s="39">
        <v>140</v>
      </c>
      <c r="BW738" s="39">
        <f t="shared" si="66"/>
        <v>3</v>
      </c>
      <c r="BX738" s="39">
        <f>IF(COUNTIF($C$2:C738,C738)=1,1,0)</f>
        <v>1</v>
      </c>
      <c r="BY738" s="39">
        <f t="shared" si="67"/>
        <v>1</v>
      </c>
      <c r="BZ738" s="39" t="b">
        <f t="shared" si="68"/>
        <v>0</v>
      </c>
      <c r="CA738" s="39" t="b">
        <f t="array" ref="CA738">ISNUMBER(SEARCH("Touch Screen",$AI738))</f>
        <v>0</v>
      </c>
      <c r="CB738" s="39" t="b">
        <f t="array" ref="CB738">ISNUMBER(SEARCH("Occupancy Sensor",$AI738))</f>
        <v>0</v>
      </c>
      <c r="CC738" s="39" t="b">
        <f t="array" ref="CC738">ISNUMBER(SEARCH("Full Network Connectivity",$AI738))</f>
        <v>0</v>
      </c>
      <c r="CD738" s="49">
        <f t="shared" si="69"/>
        <v>53.435999999999993</v>
      </c>
      <c r="CE738" s="50">
        <f t="shared" si="71"/>
        <v>2.2999999999999998</v>
      </c>
      <c r="CF738" s="39">
        <f t="shared" si="70"/>
        <v>3</v>
      </c>
      <c r="CG738" s="49">
        <f>IF($BW738=1,($Q738*'2. Monitor Criteria'!$C$4)+('2. Monitor Criteria'!$D$4*'1. Data'!$CE738)+'2. Monitor Criteria'!$C$6,IF('1. Data'!$BW738=2,($Q738*'2. Monitor Criteria'!$C$4)+('2. Monitor Criteria'!$D$4*'1. Data'!$CE738)+'2. Monitor Criteria'!$D$6,IF('1. Data'!$BW738=5,($Q738*'2. Monitor Criteria'!$C$4)+('2. Monitor Criteria'!$D$4*'1. Data'!$CE738)+'2. Monitor Criteria'!$F$6,($Q738*'2. Monitor Criteria'!$C$4)+('2. Monitor Criteria'!$D$4*'1. Data'!$CE738)+'2. Monitor Criteria'!$E$6)))</f>
        <v>49.678820000000002</v>
      </c>
      <c r="CH738" s="51">
        <f>CD738-('2. Monitor Criteria'!$D$4*CE738)</f>
        <v>44.258999999999993</v>
      </c>
      <c r="CI738" s="49">
        <f>IF($BY738=0,CH738,IF($BY738=1,CH738-('2. Monitor Criteria'!$B$10*'1. Data'!CG738),CH738-('2. Monitor Criteria'!$C$10*'1. Data'!CG738)))</f>
        <v>41.775058999999992</v>
      </c>
      <c r="CJ738" s="51">
        <f>IF($CA738=TRUE,CI738-(CG738*'2. Monitor Criteria'!$E$10),CI738)</f>
        <v>41.775058999999992</v>
      </c>
      <c r="CK738" s="51">
        <f>IF($BZ738=TRUE,CJ738-('1. Data'!CG738*'2. Monitor Criteria'!$D$10),CJ738)</f>
        <v>41.775058999999992</v>
      </c>
    </row>
    <row r="739" spans="1:89" s="39" customFormat="1" ht="15.75" customHeight="1" x14ac:dyDescent="0.2">
      <c r="A739" s="39">
        <v>142</v>
      </c>
      <c r="B739" s="46" t="s">
        <v>206</v>
      </c>
      <c r="C739" s="46" t="s">
        <v>281</v>
      </c>
      <c r="D739" s="47">
        <v>42628</v>
      </c>
      <c r="E739" s="46" t="s">
        <v>74</v>
      </c>
      <c r="F739" s="46"/>
      <c r="G739" s="46" t="s">
        <v>1307</v>
      </c>
      <c r="H739" s="46" t="s">
        <v>75</v>
      </c>
      <c r="I739" s="46" t="s">
        <v>88</v>
      </c>
      <c r="J739" s="46" t="s">
        <v>282</v>
      </c>
      <c r="K739" s="46" t="s">
        <v>77</v>
      </c>
      <c r="L739" s="46"/>
      <c r="M739" s="48">
        <v>500</v>
      </c>
      <c r="N739" s="48">
        <v>18.7</v>
      </c>
      <c r="O739" s="48">
        <v>11.7</v>
      </c>
      <c r="P739" s="48">
        <v>22</v>
      </c>
      <c r="Q739" s="48">
        <v>217.43</v>
      </c>
      <c r="R739" s="48">
        <v>1.6</v>
      </c>
      <c r="S739" s="48">
        <v>1680</v>
      </c>
      <c r="T739" s="48">
        <v>1050</v>
      </c>
      <c r="U739" s="48">
        <v>1.7</v>
      </c>
      <c r="V739" s="48">
        <v>8113</v>
      </c>
      <c r="W739" s="48">
        <v>60</v>
      </c>
      <c r="X739" s="48">
        <v>34.1</v>
      </c>
      <c r="Y739" s="46" t="s">
        <v>78</v>
      </c>
      <c r="Z739" s="46" t="s">
        <v>79</v>
      </c>
      <c r="AA739" s="46"/>
      <c r="AB739" s="46"/>
      <c r="AC739" s="46" t="s">
        <v>81</v>
      </c>
      <c r="AD739" s="46" t="s">
        <v>81</v>
      </c>
      <c r="AE739" s="46" t="s">
        <v>162</v>
      </c>
      <c r="AF739" s="46"/>
      <c r="AG739" s="46" t="s">
        <v>83</v>
      </c>
      <c r="AH739" s="46"/>
      <c r="AI739" s="46" t="s">
        <v>83</v>
      </c>
      <c r="AJ739" s="46" t="s">
        <v>83</v>
      </c>
      <c r="AK739" s="46" t="s">
        <v>94</v>
      </c>
      <c r="AL739" s="46"/>
      <c r="AM739" s="46" t="s">
        <v>83</v>
      </c>
      <c r="AN739" s="46" t="s">
        <v>83</v>
      </c>
      <c r="AO739" s="46" t="s">
        <v>83</v>
      </c>
      <c r="AP739" s="46" t="s">
        <v>91</v>
      </c>
      <c r="AQ739" s="46"/>
      <c r="AR739" s="46" t="s">
        <v>81</v>
      </c>
      <c r="AS739" s="46" t="s">
        <v>86</v>
      </c>
      <c r="AT739" s="46"/>
      <c r="AU739" s="48">
        <v>0</v>
      </c>
      <c r="AV739" s="46" t="s">
        <v>81</v>
      </c>
      <c r="AW739" s="46" t="s">
        <v>80</v>
      </c>
      <c r="AX739" s="48">
        <v>250</v>
      </c>
      <c r="AY739" s="48">
        <v>282.60000000000002</v>
      </c>
      <c r="AZ739" s="48">
        <v>272.5</v>
      </c>
      <c r="BA739" s="48">
        <v>202.5</v>
      </c>
      <c r="BB739" s="46"/>
      <c r="BC739" s="46"/>
      <c r="BD739" s="48">
        <v>13.32</v>
      </c>
      <c r="BE739" s="46"/>
      <c r="BF739" s="48">
        <v>0.13</v>
      </c>
      <c r="BG739" s="46"/>
      <c r="BH739" s="46"/>
      <c r="BI739" s="48">
        <v>0.1</v>
      </c>
      <c r="BJ739" s="48">
        <v>41.62</v>
      </c>
      <c r="BK739" s="46"/>
      <c r="BL739" s="48">
        <v>48.67</v>
      </c>
      <c r="BM739" s="46"/>
      <c r="BN739" s="46"/>
      <c r="BO739" s="48">
        <v>0.14000000000000001</v>
      </c>
      <c r="BP739" s="48">
        <v>0.18</v>
      </c>
      <c r="BQ739" s="46"/>
      <c r="BR739" s="48">
        <v>13.12</v>
      </c>
      <c r="BS739" s="48">
        <v>41.22</v>
      </c>
      <c r="BT739" s="46"/>
      <c r="BU739" s="48">
        <v>0</v>
      </c>
      <c r="BV739" s="39">
        <v>142</v>
      </c>
      <c r="BW739" s="39">
        <f t="shared" si="66"/>
        <v>2</v>
      </c>
      <c r="BX739" s="39">
        <f>IF(COUNTIF($C$2:C739,C739)=1,1,0)</f>
        <v>1</v>
      </c>
      <c r="BY739" s="39">
        <f t="shared" si="67"/>
        <v>1</v>
      </c>
      <c r="BZ739" s="39" t="b">
        <f t="shared" si="68"/>
        <v>0</v>
      </c>
      <c r="CA739" s="39" t="b">
        <f t="array" ref="CA739">ISNUMBER(SEARCH("Touch Screen",$AI739))</f>
        <v>0</v>
      </c>
      <c r="CB739" s="39" t="b">
        <f t="array" ref="CB739">ISNUMBER(SEARCH("Occupancy Sensor",$AI739))</f>
        <v>0</v>
      </c>
      <c r="CC739" s="39" t="b">
        <f t="array" ref="CC739">ISNUMBER(SEARCH("Full Network Connectivity",$AI739))</f>
        <v>0</v>
      </c>
      <c r="CD739" s="49">
        <f t="shared" si="69"/>
        <v>41.579340000000002</v>
      </c>
      <c r="CE739" s="50">
        <f t="shared" si="71"/>
        <v>1.7</v>
      </c>
      <c r="CF739" s="39">
        <f t="shared" si="70"/>
        <v>2</v>
      </c>
      <c r="CG739" s="49">
        <f>IF($BW739=1,($Q739*'2. Monitor Criteria'!$C$4)+('2. Monitor Criteria'!$D$4*'1. Data'!$CE739)+'2. Monitor Criteria'!$C$6,IF('1. Data'!$BW739=2,($Q739*'2. Monitor Criteria'!$C$4)+('2. Monitor Criteria'!$D$4*'1. Data'!$CE739)+'2. Monitor Criteria'!$D$6,IF('1. Data'!$BW739=5,($Q739*'2. Monitor Criteria'!$C$4)+('2. Monitor Criteria'!$D$4*'1. Data'!$CE739)+'2. Monitor Criteria'!$F$6,($Q739*'2. Monitor Criteria'!$C$4)+('2. Monitor Criteria'!$D$4*'1. Data'!$CE739)+'2. Monitor Criteria'!$E$6)))</f>
        <v>43.53689</v>
      </c>
      <c r="CH739" s="51">
        <f>CD739-('2. Monitor Criteria'!$D$4*CE739)</f>
        <v>34.796340000000001</v>
      </c>
      <c r="CI739" s="49">
        <f>IF($BY739=0,CH739,IF($BY739=1,CH739-('2. Monitor Criteria'!$B$10*'1. Data'!CG739),CH739-('2. Monitor Criteria'!$C$10*'1. Data'!CG739)))</f>
        <v>32.619495499999999</v>
      </c>
      <c r="CJ739" s="51">
        <f>IF($CA739=TRUE,CI739-(CG739*'2. Monitor Criteria'!$E$10),CI739)</f>
        <v>32.619495499999999</v>
      </c>
      <c r="CK739" s="51">
        <f>IF($BZ739=TRUE,CJ739-('1. Data'!CG739*'2. Monitor Criteria'!$D$10),CJ739)</f>
        <v>32.619495499999999</v>
      </c>
    </row>
    <row r="740" spans="1:89" s="39" customFormat="1" ht="15.75" customHeight="1" x14ac:dyDescent="0.2">
      <c r="A740" s="39">
        <v>167</v>
      </c>
      <c r="B740" s="46" t="s">
        <v>289</v>
      </c>
      <c r="C740" s="46" t="s">
        <v>1241</v>
      </c>
      <c r="D740" s="47">
        <v>42845</v>
      </c>
      <c r="E740" s="46" t="s">
        <v>74</v>
      </c>
      <c r="F740" s="46" t="s">
        <v>103</v>
      </c>
      <c r="G740" s="46" t="s">
        <v>1307</v>
      </c>
      <c r="H740" s="46" t="s">
        <v>75</v>
      </c>
      <c r="I740" s="46" t="s">
        <v>76</v>
      </c>
      <c r="J740" s="46" t="s">
        <v>103</v>
      </c>
      <c r="K740" s="46" t="s">
        <v>77</v>
      </c>
      <c r="L740" s="46" t="s">
        <v>103</v>
      </c>
      <c r="M740" s="48">
        <v>1000</v>
      </c>
      <c r="N740" s="48">
        <v>12.2</v>
      </c>
      <c r="O740" s="48">
        <v>21.8</v>
      </c>
      <c r="P740" s="48">
        <v>25</v>
      </c>
      <c r="Q740" s="48">
        <v>266.58999999999997</v>
      </c>
      <c r="R740" s="48">
        <v>1.78</v>
      </c>
      <c r="S740" s="48">
        <v>1440</v>
      </c>
      <c r="T740" s="48">
        <v>2560</v>
      </c>
      <c r="U740" s="48">
        <v>3.7</v>
      </c>
      <c r="V740" s="48">
        <v>13828</v>
      </c>
      <c r="W740" s="48">
        <v>60</v>
      </c>
      <c r="X740" s="48">
        <v>35.200000000000003</v>
      </c>
      <c r="Y740" s="46" t="s">
        <v>78</v>
      </c>
      <c r="Z740" s="46" t="s">
        <v>79</v>
      </c>
      <c r="AA740" s="48">
        <v>80</v>
      </c>
      <c r="AB740" s="48">
        <v>80</v>
      </c>
      <c r="AC740" s="46" t="s">
        <v>81</v>
      </c>
      <c r="AD740" s="46" t="s">
        <v>81</v>
      </c>
      <c r="AE740" s="46" t="s">
        <v>1295</v>
      </c>
      <c r="AF740" s="46" t="s">
        <v>103</v>
      </c>
      <c r="AG740" s="46" t="s">
        <v>900</v>
      </c>
      <c r="AH740" s="46" t="s">
        <v>103</v>
      </c>
      <c r="AI740" s="46" t="s">
        <v>99</v>
      </c>
      <c r="AJ740" s="46" t="s">
        <v>83</v>
      </c>
      <c r="AK740" s="46" t="s">
        <v>84</v>
      </c>
      <c r="AL740" s="46" t="s">
        <v>103</v>
      </c>
      <c r="AM740" s="46" t="s">
        <v>83</v>
      </c>
      <c r="AN740" s="46" t="s">
        <v>83</v>
      </c>
      <c r="AO740" s="46" t="s">
        <v>83</v>
      </c>
      <c r="AP740" s="46" t="s">
        <v>91</v>
      </c>
      <c r="AQ740" s="46" t="s">
        <v>103</v>
      </c>
      <c r="AR740" s="46" t="s">
        <v>81</v>
      </c>
      <c r="AS740" s="46" t="s">
        <v>86</v>
      </c>
      <c r="AT740" s="46" t="s">
        <v>103</v>
      </c>
      <c r="AU740" s="48">
        <v>5</v>
      </c>
      <c r="AV740" s="46" t="s">
        <v>81</v>
      </c>
      <c r="AW740" s="46" t="s">
        <v>81</v>
      </c>
      <c r="AX740" s="48">
        <v>350</v>
      </c>
      <c r="AY740" s="48">
        <v>348.8</v>
      </c>
      <c r="AZ740" s="48">
        <v>301.7</v>
      </c>
      <c r="BA740" s="48">
        <v>200</v>
      </c>
      <c r="BB740" s="46"/>
      <c r="BC740" s="46"/>
      <c r="BD740" s="48">
        <v>20.239999999999998</v>
      </c>
      <c r="BE740" s="46"/>
      <c r="BF740" s="48">
        <v>0.19</v>
      </c>
      <c r="BG740" s="48">
        <v>0.19</v>
      </c>
      <c r="BH740" s="46"/>
      <c r="BI740" s="48">
        <v>0.17</v>
      </c>
      <c r="BJ740" s="48">
        <v>63.15</v>
      </c>
      <c r="BK740" s="48">
        <v>63.15</v>
      </c>
      <c r="BL740" s="48">
        <v>75.900000000000006</v>
      </c>
      <c r="BM740" s="46"/>
      <c r="BN740" s="46"/>
      <c r="BO740" s="48">
        <v>0.23</v>
      </c>
      <c r="BP740" s="48">
        <v>0.26</v>
      </c>
      <c r="BQ740" s="48">
        <v>0.26</v>
      </c>
      <c r="BR740" s="48">
        <v>19.989999999999998</v>
      </c>
      <c r="BS740" s="48">
        <v>62.76</v>
      </c>
      <c r="BT740" s="46"/>
      <c r="BU740" s="48">
        <v>0</v>
      </c>
      <c r="BV740" s="39">
        <v>167</v>
      </c>
      <c r="BW740" s="39">
        <f t="shared" si="66"/>
        <v>4</v>
      </c>
      <c r="BX740" s="39">
        <f>IF(COUNTIF($C$2:C740,C740)=1,1,0)</f>
        <v>1</v>
      </c>
      <c r="BY740" s="39">
        <f t="shared" si="67"/>
        <v>1</v>
      </c>
      <c r="BZ740" s="39" t="b">
        <f t="shared" si="68"/>
        <v>0</v>
      </c>
      <c r="CA740" s="39" t="b">
        <f t="array" ref="CA740">ISNUMBER(SEARCH("Touch Screen",$AI740))</f>
        <v>0</v>
      </c>
      <c r="CB740" s="39" t="b">
        <f t="array" ref="CB740">ISNUMBER(SEARCH("Occupancy Sensor",$AI740))</f>
        <v>0</v>
      </c>
      <c r="CC740" s="39" t="b">
        <f t="array" ref="CC740">ISNUMBER(SEARCH("Full Network Connectivity",$AI740))</f>
        <v>0</v>
      </c>
      <c r="CD740" s="49">
        <f t="shared" si="69"/>
        <v>63.137699999999988</v>
      </c>
      <c r="CE740" s="50">
        <f t="shared" si="71"/>
        <v>3.7</v>
      </c>
      <c r="CF740" s="39">
        <f t="shared" si="70"/>
        <v>4</v>
      </c>
      <c r="CG740" s="49">
        <f>IF($BW740=1,($Q740*'2. Monitor Criteria'!$C$4)+('2. Monitor Criteria'!$D$4*'1. Data'!$CE740)+'2. Monitor Criteria'!$C$6,IF('1. Data'!$BW740=2,($Q740*'2. Monitor Criteria'!$C$4)+('2. Monitor Criteria'!$D$4*'1. Data'!$CE740)+'2. Monitor Criteria'!$D$6,IF('1. Data'!$BW740=5,($Q740*'2. Monitor Criteria'!$C$4)+('2. Monitor Criteria'!$D$4*'1. Data'!$CE740)+'2. Monitor Criteria'!$F$6,($Q740*'2. Monitor Criteria'!$C$4)+('2. Monitor Criteria'!$D$4*'1. Data'!$CE740)+'2. Monitor Criteria'!$E$6)))</f>
        <v>56.033569999999997</v>
      </c>
      <c r="CH740" s="51">
        <f>CD740-('2. Monitor Criteria'!$D$4*CE740)</f>
        <v>48.37469999999999</v>
      </c>
      <c r="CI740" s="49">
        <f>IF($BY740=0,CH740,IF($BY740=1,CH740-('2. Monitor Criteria'!$B$10*'1. Data'!CG740),CH740-('2. Monitor Criteria'!$C$10*'1. Data'!CG740)))</f>
        <v>45.573021499999989</v>
      </c>
      <c r="CJ740" s="51">
        <f>IF($CA740=TRUE,CI740-(CG740*'2. Monitor Criteria'!$E$10),CI740)</f>
        <v>45.573021499999989</v>
      </c>
      <c r="CK740" s="51">
        <f>IF($BZ740=TRUE,CJ740-('1. Data'!CG740*'2. Monitor Criteria'!$D$10),CJ740)</f>
        <v>45.573021499999989</v>
      </c>
    </row>
    <row r="741" spans="1:89" s="39" customFormat="1" ht="15.75" customHeight="1" x14ac:dyDescent="0.2">
      <c r="A741" s="39">
        <v>168</v>
      </c>
      <c r="B741" s="46" t="s">
        <v>289</v>
      </c>
      <c r="C741" s="46" t="s">
        <v>306</v>
      </c>
      <c r="D741" s="47">
        <v>42439</v>
      </c>
      <c r="E741" s="46" t="s">
        <v>74</v>
      </c>
      <c r="F741" s="46"/>
      <c r="G741" s="46" t="s">
        <v>1307</v>
      </c>
      <c r="H741" s="46" t="s">
        <v>75</v>
      </c>
      <c r="I741" s="46" t="s">
        <v>141</v>
      </c>
      <c r="J741" s="46" t="s">
        <v>103</v>
      </c>
      <c r="K741" s="46" t="s">
        <v>77</v>
      </c>
      <c r="L741" s="46" t="s">
        <v>103</v>
      </c>
      <c r="M741" s="48">
        <v>3000</v>
      </c>
      <c r="N741" s="48">
        <v>15.7</v>
      </c>
      <c r="O741" s="48">
        <v>27.9</v>
      </c>
      <c r="P741" s="48">
        <v>32</v>
      </c>
      <c r="Q741" s="48">
        <v>437.63</v>
      </c>
      <c r="R741" s="48">
        <v>1.78</v>
      </c>
      <c r="S741" s="48">
        <v>1440</v>
      </c>
      <c r="T741" s="48">
        <v>2560</v>
      </c>
      <c r="U741" s="48">
        <v>3.7</v>
      </c>
      <c r="V741" s="48">
        <v>8423</v>
      </c>
      <c r="W741" s="48">
        <v>60</v>
      </c>
      <c r="X741" s="48">
        <v>37.299999999999997</v>
      </c>
      <c r="Y741" s="46" t="s">
        <v>78</v>
      </c>
      <c r="Z741" s="46" t="s">
        <v>79</v>
      </c>
      <c r="AA741" s="48">
        <v>68</v>
      </c>
      <c r="AB741" s="48">
        <v>68</v>
      </c>
      <c r="AC741" s="46" t="s">
        <v>81</v>
      </c>
      <c r="AD741" s="46" t="s">
        <v>81</v>
      </c>
      <c r="AE741" s="46" t="s">
        <v>307</v>
      </c>
      <c r="AF741" s="46" t="s">
        <v>103</v>
      </c>
      <c r="AG741" s="46" t="s">
        <v>99</v>
      </c>
      <c r="AH741" s="46" t="s">
        <v>103</v>
      </c>
      <c r="AI741" s="46" t="s">
        <v>99</v>
      </c>
      <c r="AJ741" s="46" t="s">
        <v>83</v>
      </c>
      <c r="AK741" s="46" t="s">
        <v>84</v>
      </c>
      <c r="AL741" s="46" t="s">
        <v>103</v>
      </c>
      <c r="AM741" s="46" t="s">
        <v>83</v>
      </c>
      <c r="AN741" s="46" t="s">
        <v>83</v>
      </c>
      <c r="AO741" s="46" t="s">
        <v>83</v>
      </c>
      <c r="AP741" s="46" t="s">
        <v>91</v>
      </c>
      <c r="AQ741" s="46" t="s">
        <v>103</v>
      </c>
      <c r="AR741" s="46" t="s">
        <v>81</v>
      </c>
      <c r="AS741" s="46" t="s">
        <v>86</v>
      </c>
      <c r="AT741" s="46" t="s">
        <v>103</v>
      </c>
      <c r="AU741" s="48">
        <v>1</v>
      </c>
      <c r="AV741" s="46" t="s">
        <v>81</v>
      </c>
      <c r="AW741" s="46" t="s">
        <v>81</v>
      </c>
      <c r="AX741" s="48">
        <v>300</v>
      </c>
      <c r="AY741" s="48">
        <v>290.60000000000002</v>
      </c>
      <c r="AZ741" s="48">
        <v>240.8</v>
      </c>
      <c r="BA741" s="48">
        <v>200</v>
      </c>
      <c r="BB741" s="46"/>
      <c r="BC741" s="46"/>
      <c r="BD741" s="48">
        <v>32.86</v>
      </c>
      <c r="BE741" s="46"/>
      <c r="BF741" s="48">
        <v>0.26</v>
      </c>
      <c r="BG741" s="48">
        <v>0.26</v>
      </c>
      <c r="BH741" s="46"/>
      <c r="BI741" s="48">
        <v>0.23</v>
      </c>
      <c r="BJ741" s="48">
        <v>102.23</v>
      </c>
      <c r="BK741" s="48">
        <v>102.23</v>
      </c>
      <c r="BL741" s="48">
        <v>110.6</v>
      </c>
      <c r="BM741" s="46"/>
      <c r="BN741" s="46"/>
      <c r="BO741" s="48">
        <v>0.26</v>
      </c>
      <c r="BP741" s="48">
        <v>0.28999999999999998</v>
      </c>
      <c r="BQ741" s="48">
        <v>0.28999999999999998</v>
      </c>
      <c r="BR741" s="48">
        <v>32.65</v>
      </c>
      <c r="BS741" s="48">
        <v>101.76</v>
      </c>
      <c r="BT741" s="46"/>
      <c r="BU741" s="48">
        <v>0</v>
      </c>
      <c r="BV741" s="39">
        <v>168</v>
      </c>
      <c r="BW741" s="39">
        <f t="shared" si="66"/>
        <v>5</v>
      </c>
      <c r="BX741" s="39">
        <f>IF(COUNTIF($C$2:C741,C741)=1,1,0)</f>
        <v>1</v>
      </c>
      <c r="BY741" s="39">
        <f t="shared" si="67"/>
        <v>1</v>
      </c>
      <c r="BZ741" s="39" t="b">
        <f t="shared" si="68"/>
        <v>0</v>
      </c>
      <c r="CA741" s="39" t="b">
        <f t="array" ref="CA741">ISNUMBER(SEARCH("Touch Screen",$AI741))</f>
        <v>0</v>
      </c>
      <c r="CB741" s="39" t="b">
        <f t="array" ref="CB741">ISNUMBER(SEARCH("Occupancy Sensor",$AI741))</f>
        <v>0</v>
      </c>
      <c r="CC741" s="39" t="b">
        <f t="array" ref="CC741">ISNUMBER(SEARCH("Full Network Connectivity",$AI741))</f>
        <v>0</v>
      </c>
      <c r="CD741" s="49">
        <f t="shared" si="69"/>
        <v>102.22919999999999</v>
      </c>
      <c r="CE741" s="50">
        <f t="shared" si="71"/>
        <v>3.7</v>
      </c>
      <c r="CF741" s="39">
        <f t="shared" si="70"/>
        <v>5</v>
      </c>
      <c r="CG741" s="49">
        <f>IF($BW741=1,($Q741*'2. Monitor Criteria'!$C$4)+('2. Monitor Criteria'!$D$4*'1. Data'!$CE741)+'2. Monitor Criteria'!$C$6,IF('1. Data'!$BW741=2,($Q741*'2. Monitor Criteria'!$C$4)+('2. Monitor Criteria'!$D$4*'1. Data'!$CE741)+'2. Monitor Criteria'!$D$6,IF('1. Data'!$BW741=5,($Q741*'2. Monitor Criteria'!$C$4)+('2. Monitor Criteria'!$D$4*'1. Data'!$CE741)+'2. Monitor Criteria'!$F$6,($Q741*'2. Monitor Criteria'!$C$4)+('2. Monitor Criteria'!$D$4*'1. Data'!$CE741)+'2. Monitor Criteria'!$E$6)))</f>
        <v>84.121490000000009</v>
      </c>
      <c r="CH741" s="51">
        <f>CD741-('2. Monitor Criteria'!$D$4*CE741)</f>
        <v>87.466199999999986</v>
      </c>
      <c r="CI741" s="49">
        <f>IF($BY741=0,CH741,IF($BY741=1,CH741-('2. Monitor Criteria'!$B$10*'1. Data'!CG741),CH741-('2. Monitor Criteria'!$C$10*'1. Data'!CG741)))</f>
        <v>83.260125499999987</v>
      </c>
      <c r="CJ741" s="51">
        <f>IF($CA741=TRUE,CI741-(CG741*'2. Monitor Criteria'!$E$10),CI741)</f>
        <v>83.260125499999987</v>
      </c>
      <c r="CK741" s="51">
        <f>IF($BZ741=TRUE,CJ741-('1. Data'!CG741*'2. Monitor Criteria'!$D$10),CJ741)</f>
        <v>83.260125499999987</v>
      </c>
    </row>
    <row r="742" spans="1:89" s="39" customFormat="1" ht="15.75" customHeight="1" x14ac:dyDescent="0.2">
      <c r="A742" s="39">
        <v>178</v>
      </c>
      <c r="B742" s="46" t="s">
        <v>317</v>
      </c>
      <c r="C742" s="46" t="s">
        <v>319</v>
      </c>
      <c r="D742" s="47">
        <v>42781</v>
      </c>
      <c r="E742" s="46" t="s">
        <v>74</v>
      </c>
      <c r="F742" s="46" t="s">
        <v>103</v>
      </c>
      <c r="G742" s="46" t="s">
        <v>1307</v>
      </c>
      <c r="H742" s="46" t="s">
        <v>75</v>
      </c>
      <c r="I742" s="46" t="s">
        <v>76</v>
      </c>
      <c r="J742" s="46" t="s">
        <v>103</v>
      </c>
      <c r="K742" s="46" t="s">
        <v>77</v>
      </c>
      <c r="L742" s="46" t="s">
        <v>103</v>
      </c>
      <c r="M742" s="48">
        <v>910</v>
      </c>
      <c r="N742" s="48">
        <v>13.2</v>
      </c>
      <c r="O742" s="48">
        <v>23.5</v>
      </c>
      <c r="P742" s="48">
        <v>27</v>
      </c>
      <c r="Q742" s="48">
        <v>312</v>
      </c>
      <c r="R742" s="48">
        <v>1.78</v>
      </c>
      <c r="S742" s="48">
        <v>1440</v>
      </c>
      <c r="T742" s="48">
        <v>2560</v>
      </c>
      <c r="U742" s="48">
        <v>3.7</v>
      </c>
      <c r="V742" s="48">
        <v>11815</v>
      </c>
      <c r="W742" s="48">
        <v>60</v>
      </c>
      <c r="X742" s="48">
        <v>34.299999999999997</v>
      </c>
      <c r="Y742" s="46" t="s">
        <v>114</v>
      </c>
      <c r="Z742" s="46" t="s">
        <v>79</v>
      </c>
      <c r="AA742" s="46"/>
      <c r="AB742" s="46"/>
      <c r="AC742" s="46" t="s">
        <v>80</v>
      </c>
      <c r="AD742" s="46" t="s">
        <v>80</v>
      </c>
      <c r="AE742" s="46" t="s">
        <v>320</v>
      </c>
      <c r="AF742" s="46" t="s">
        <v>103</v>
      </c>
      <c r="AG742" s="46" t="s">
        <v>83</v>
      </c>
      <c r="AH742" s="46" t="s">
        <v>103</v>
      </c>
      <c r="AI742" s="46" t="s">
        <v>83</v>
      </c>
      <c r="AJ742" s="46" t="s">
        <v>83</v>
      </c>
      <c r="AK742" s="46" t="s">
        <v>84</v>
      </c>
      <c r="AL742" s="46" t="s">
        <v>103</v>
      </c>
      <c r="AM742" s="46" t="s">
        <v>83</v>
      </c>
      <c r="AN742" s="46" t="s">
        <v>83</v>
      </c>
      <c r="AO742" s="46" t="s">
        <v>83</v>
      </c>
      <c r="AP742" s="46" t="s">
        <v>91</v>
      </c>
      <c r="AQ742" s="46" t="s">
        <v>103</v>
      </c>
      <c r="AR742" s="46" t="s">
        <v>81</v>
      </c>
      <c r="AS742" s="46" t="s">
        <v>86</v>
      </c>
      <c r="AT742" s="46" t="s">
        <v>103</v>
      </c>
      <c r="AU742" s="48">
        <v>0</v>
      </c>
      <c r="AV742" s="46" t="s">
        <v>81</v>
      </c>
      <c r="AW742" s="46" t="s">
        <v>81</v>
      </c>
      <c r="AX742" s="48">
        <v>250</v>
      </c>
      <c r="AY742" s="48">
        <v>335</v>
      </c>
      <c r="AZ742" s="48">
        <v>330</v>
      </c>
      <c r="BA742" s="48">
        <v>200</v>
      </c>
      <c r="BB742" s="46"/>
      <c r="BC742" s="46"/>
      <c r="BD742" s="48">
        <v>22.92</v>
      </c>
      <c r="BE742" s="46"/>
      <c r="BF742" s="48">
        <v>0.31</v>
      </c>
      <c r="BG742" s="46"/>
      <c r="BH742" s="46"/>
      <c r="BI742" s="48">
        <v>0.23</v>
      </c>
      <c r="BJ742" s="48">
        <v>72.040000000000006</v>
      </c>
      <c r="BK742" s="48">
        <v>78.52</v>
      </c>
      <c r="BL742" s="48">
        <v>81.400000000000006</v>
      </c>
      <c r="BM742" s="46"/>
      <c r="BN742" s="46"/>
      <c r="BO742" s="48">
        <v>0.23</v>
      </c>
      <c r="BP742" s="48">
        <v>0.31</v>
      </c>
      <c r="BQ742" s="46"/>
      <c r="BR742" s="48">
        <v>22.93</v>
      </c>
      <c r="BS742" s="48">
        <v>72.069999999999993</v>
      </c>
      <c r="BT742" s="46"/>
      <c r="BU742" s="48">
        <v>0</v>
      </c>
      <c r="BV742" s="39">
        <v>178</v>
      </c>
      <c r="BW742" s="39">
        <f t="shared" si="66"/>
        <v>4</v>
      </c>
      <c r="BX742" s="39">
        <f>IF(COUNTIF($C$2:C742,C742)=1,1,0)</f>
        <v>1</v>
      </c>
      <c r="BY742" s="39">
        <f t="shared" si="67"/>
        <v>1</v>
      </c>
      <c r="BZ742" s="39" t="b">
        <f t="shared" si="68"/>
        <v>0</v>
      </c>
      <c r="CA742" s="39" t="b">
        <f t="array" ref="CA742">ISNUMBER(SEARCH("Touch Screen",$AI742))</f>
        <v>0</v>
      </c>
      <c r="CB742" s="39" t="b">
        <f t="array" ref="CB742">ISNUMBER(SEARCH("Occupancy Sensor",$AI742))</f>
        <v>0</v>
      </c>
      <c r="CC742" s="39" t="b">
        <f t="array" ref="CC742">ISNUMBER(SEARCH("Full Network Connectivity",$AI742))</f>
        <v>0</v>
      </c>
      <c r="CD742" s="49">
        <f t="shared" si="69"/>
        <v>72.037859999999995</v>
      </c>
      <c r="CE742" s="50">
        <f t="shared" si="71"/>
        <v>3.7</v>
      </c>
      <c r="CF742" s="39">
        <f t="shared" si="70"/>
        <v>4</v>
      </c>
      <c r="CG742" s="49">
        <f>IF($BW742=1,($Q742*'2. Monitor Criteria'!$C$4)+('2. Monitor Criteria'!$D$4*'1. Data'!$CE742)+'2. Monitor Criteria'!$C$6,IF('1. Data'!$BW742=2,($Q742*'2. Monitor Criteria'!$C$4)+('2. Monitor Criteria'!$D$4*'1. Data'!$CE742)+'2. Monitor Criteria'!$D$6,IF('1. Data'!$BW742=5,($Q742*'2. Monitor Criteria'!$C$4)+('2. Monitor Criteria'!$D$4*'1. Data'!$CE742)+'2. Monitor Criteria'!$F$6,($Q742*'2. Monitor Criteria'!$C$4)+('2. Monitor Criteria'!$D$4*'1. Data'!$CE742)+'2. Monitor Criteria'!$E$6)))</f>
        <v>61.619</v>
      </c>
      <c r="CH742" s="51">
        <f>CD742-('2. Monitor Criteria'!$D$4*CE742)</f>
        <v>57.27485999999999</v>
      </c>
      <c r="CI742" s="49">
        <f>IF($BY742=0,CH742,IF($BY742=1,CH742-('2. Monitor Criteria'!$B$10*'1. Data'!CG742),CH742-('2. Monitor Criteria'!$C$10*'1. Data'!CG742)))</f>
        <v>54.193909999999988</v>
      </c>
      <c r="CJ742" s="51">
        <f>IF($CA742=TRUE,CI742-(CG742*'2. Monitor Criteria'!$E$10),CI742)</f>
        <v>54.193909999999988</v>
      </c>
      <c r="CK742" s="51">
        <f>IF($BZ742=TRUE,CJ742-('1. Data'!CG742*'2. Monitor Criteria'!$D$10),CJ742)</f>
        <v>54.193909999999988</v>
      </c>
    </row>
    <row r="743" spans="1:89" s="39" customFormat="1" ht="15.75" customHeight="1" x14ac:dyDescent="0.2">
      <c r="A743" s="39">
        <v>188</v>
      </c>
      <c r="B743" s="46" t="s">
        <v>334</v>
      </c>
      <c r="C743" s="46" t="s">
        <v>1238</v>
      </c>
      <c r="D743" s="47">
        <v>42885</v>
      </c>
      <c r="E743" s="46" t="s">
        <v>74</v>
      </c>
      <c r="F743" s="46"/>
      <c r="G743" s="46" t="s">
        <v>1307</v>
      </c>
      <c r="H743" s="46" t="s">
        <v>75</v>
      </c>
      <c r="I743" s="46" t="s">
        <v>88</v>
      </c>
      <c r="J743" s="46"/>
      <c r="K743" s="46" t="s">
        <v>77</v>
      </c>
      <c r="L743" s="46"/>
      <c r="M743" s="48">
        <v>1000</v>
      </c>
      <c r="N743" s="48">
        <v>11.9</v>
      </c>
      <c r="O743" s="48">
        <v>21.4</v>
      </c>
      <c r="P743" s="48">
        <v>24.5</v>
      </c>
      <c r="Q743" s="48">
        <v>255.05</v>
      </c>
      <c r="R743" s="48">
        <v>1.78</v>
      </c>
      <c r="S743" s="48">
        <v>1080</v>
      </c>
      <c r="T743" s="48">
        <v>1920</v>
      </c>
      <c r="U743" s="48">
        <v>2.1</v>
      </c>
      <c r="V743" s="48">
        <v>8130</v>
      </c>
      <c r="W743" s="48">
        <v>60</v>
      </c>
      <c r="X743" s="48">
        <v>31.7</v>
      </c>
      <c r="Y743" s="46" t="s">
        <v>78</v>
      </c>
      <c r="Z743" s="46" t="s">
        <v>79</v>
      </c>
      <c r="AA743" s="46"/>
      <c r="AB743" s="46"/>
      <c r="AC743" s="46" t="s">
        <v>81</v>
      </c>
      <c r="AD743" s="46" t="s">
        <v>81</v>
      </c>
      <c r="AE743" s="46" t="s">
        <v>127</v>
      </c>
      <c r="AF743" s="46"/>
      <c r="AG743" s="46" t="s">
        <v>83</v>
      </c>
      <c r="AH743" s="46"/>
      <c r="AI743" s="46" t="s">
        <v>83</v>
      </c>
      <c r="AJ743" s="46" t="s">
        <v>83</v>
      </c>
      <c r="AK743" s="46" t="s">
        <v>84</v>
      </c>
      <c r="AL743" s="46"/>
      <c r="AM743" s="46" t="s">
        <v>83</v>
      </c>
      <c r="AN743" s="46" t="s">
        <v>83</v>
      </c>
      <c r="AO743" s="46" t="s">
        <v>83</v>
      </c>
      <c r="AP743" s="46" t="s">
        <v>91</v>
      </c>
      <c r="AQ743" s="46"/>
      <c r="AR743" s="46" t="s">
        <v>81</v>
      </c>
      <c r="AS743" s="46" t="s">
        <v>86</v>
      </c>
      <c r="AT743" s="46"/>
      <c r="AU743" s="48">
        <v>5</v>
      </c>
      <c r="AV743" s="46" t="s">
        <v>81</v>
      </c>
      <c r="AW743" s="46" t="s">
        <v>81</v>
      </c>
      <c r="AX743" s="48">
        <v>400</v>
      </c>
      <c r="AY743" s="48">
        <v>454</v>
      </c>
      <c r="AZ743" s="48">
        <v>351.5</v>
      </c>
      <c r="BA743" s="48">
        <v>200.9</v>
      </c>
      <c r="BB743" s="46"/>
      <c r="BC743" s="46"/>
      <c r="BD743" s="48">
        <v>13.81</v>
      </c>
      <c r="BE743" s="46"/>
      <c r="BF743" s="48">
        <v>0.3</v>
      </c>
      <c r="BG743" s="48">
        <v>0.28999999999999998</v>
      </c>
      <c r="BH743" s="46"/>
      <c r="BI743" s="48">
        <v>0.19</v>
      </c>
      <c r="BJ743" s="48">
        <v>44.05</v>
      </c>
      <c r="BK743" s="48">
        <v>44.05</v>
      </c>
      <c r="BL743" s="48">
        <v>56.7</v>
      </c>
      <c r="BM743" s="46"/>
      <c r="BN743" s="46"/>
      <c r="BO743" s="48">
        <v>0.22</v>
      </c>
      <c r="BP743" s="48">
        <v>0.33</v>
      </c>
      <c r="BQ743" s="48">
        <v>0.32</v>
      </c>
      <c r="BR743" s="48">
        <v>13.76</v>
      </c>
      <c r="BS743" s="48">
        <v>44.07</v>
      </c>
      <c r="BT743" s="46"/>
      <c r="BU743" s="48">
        <v>0</v>
      </c>
      <c r="BV743" s="39">
        <v>188</v>
      </c>
      <c r="BW743" s="39">
        <f t="shared" si="66"/>
        <v>3</v>
      </c>
      <c r="BX743" s="39">
        <f>IF(COUNTIF($C$2:C743,C743)=1,1,0)</f>
        <v>1</v>
      </c>
      <c r="BY743" s="39">
        <f t="shared" si="67"/>
        <v>1</v>
      </c>
      <c r="BZ743" s="39" t="b">
        <f t="shared" si="68"/>
        <v>0</v>
      </c>
      <c r="CA743" s="39" t="b">
        <f t="array" ref="CA743">ISNUMBER(SEARCH("Touch Screen",$AI743))</f>
        <v>0</v>
      </c>
      <c r="CB743" s="39" t="b">
        <f t="array" ref="CB743">ISNUMBER(SEARCH("Occupancy Sensor",$AI743))</f>
        <v>0</v>
      </c>
      <c r="CC743" s="39" t="b">
        <f t="array" ref="CC743">ISNUMBER(SEARCH("Full Network Connectivity",$AI743))</f>
        <v>0</v>
      </c>
      <c r="CD743" s="49">
        <f t="shared" si="69"/>
        <v>44.049660000000003</v>
      </c>
      <c r="CE743" s="50">
        <f t="shared" si="71"/>
        <v>2.1</v>
      </c>
      <c r="CF743" s="39">
        <f t="shared" si="70"/>
        <v>3</v>
      </c>
      <c r="CG743" s="49">
        <f>IF($BW743=1,($Q743*'2. Monitor Criteria'!$C$4)+('2. Monitor Criteria'!$D$4*'1. Data'!$CE743)+'2. Monitor Criteria'!$C$6,IF('1. Data'!$BW743=2,($Q743*'2. Monitor Criteria'!$C$4)+('2. Monitor Criteria'!$D$4*'1. Data'!$CE743)+'2. Monitor Criteria'!$D$6,IF('1. Data'!$BW743=5,($Q743*'2. Monitor Criteria'!$C$4)+('2. Monitor Criteria'!$D$4*'1. Data'!$CE743)+'2. Monitor Criteria'!$F$6,($Q743*'2. Monitor Criteria'!$C$4)+('2. Monitor Criteria'!$D$4*'1. Data'!$CE743)+'2. Monitor Criteria'!$E$6)))</f>
        <v>48.230150000000009</v>
      </c>
      <c r="CH743" s="51">
        <f>CD743-('2. Monitor Criteria'!$D$4*CE743)</f>
        <v>35.670659999999998</v>
      </c>
      <c r="CI743" s="49">
        <f>IF($BY743=0,CH743,IF($BY743=1,CH743-('2. Monitor Criteria'!$B$10*'1. Data'!CG743),CH743-('2. Monitor Criteria'!$C$10*'1. Data'!CG743)))</f>
        <v>33.259152499999999</v>
      </c>
      <c r="CJ743" s="51">
        <f>IF($CA743=TRUE,CI743-(CG743*'2. Monitor Criteria'!$E$10),CI743)</f>
        <v>33.259152499999999</v>
      </c>
      <c r="CK743" s="51">
        <f>IF($BZ743=TRUE,CJ743-('1. Data'!CG743*'2. Monitor Criteria'!$D$10),CJ743)</f>
        <v>33.259152499999999</v>
      </c>
    </row>
    <row r="744" spans="1:89" s="39" customFormat="1" ht="15.75" customHeight="1" x14ac:dyDescent="0.2">
      <c r="A744" s="39">
        <v>221</v>
      </c>
      <c r="B744" s="46" t="s">
        <v>334</v>
      </c>
      <c r="C744" s="46" t="s">
        <v>378</v>
      </c>
      <c r="D744" s="47">
        <v>42019</v>
      </c>
      <c r="E744" s="46" t="s">
        <v>74</v>
      </c>
      <c r="F744" s="46"/>
      <c r="G744" s="46" t="s">
        <v>1307</v>
      </c>
      <c r="H744" s="46" t="s">
        <v>75</v>
      </c>
      <c r="I744" s="46" t="s">
        <v>76</v>
      </c>
      <c r="J744" s="46"/>
      <c r="K744" s="46" t="s">
        <v>77</v>
      </c>
      <c r="L744" s="46"/>
      <c r="M744" s="48">
        <v>1000</v>
      </c>
      <c r="N744" s="48">
        <v>11.7</v>
      </c>
      <c r="O744" s="48">
        <v>20.7</v>
      </c>
      <c r="P744" s="48">
        <v>23.8</v>
      </c>
      <c r="Q744" s="48">
        <v>242.01</v>
      </c>
      <c r="R744" s="48">
        <v>1.78</v>
      </c>
      <c r="S744" s="48">
        <v>1440</v>
      </c>
      <c r="T744" s="48">
        <v>2560</v>
      </c>
      <c r="U744" s="48">
        <v>3.7</v>
      </c>
      <c r="V744" s="48">
        <v>15233</v>
      </c>
      <c r="W744" s="48">
        <v>60</v>
      </c>
      <c r="X744" s="48">
        <v>36.6</v>
      </c>
      <c r="Y744" s="46" t="s">
        <v>78</v>
      </c>
      <c r="Z744" s="46" t="s">
        <v>79</v>
      </c>
      <c r="AA744" s="48">
        <v>60</v>
      </c>
      <c r="AB744" s="48">
        <v>60</v>
      </c>
      <c r="AC744" s="46" t="s">
        <v>81</v>
      </c>
      <c r="AD744" s="46" t="s">
        <v>81</v>
      </c>
      <c r="AE744" s="46" t="s">
        <v>217</v>
      </c>
      <c r="AF744" s="46"/>
      <c r="AG744" s="46" t="s">
        <v>83</v>
      </c>
      <c r="AH744" s="46"/>
      <c r="AI744" s="46" t="s">
        <v>83</v>
      </c>
      <c r="AJ744" s="46" t="s">
        <v>83</v>
      </c>
      <c r="AK744" s="46" t="s">
        <v>84</v>
      </c>
      <c r="AL744" s="46"/>
      <c r="AM744" s="46" t="s">
        <v>83</v>
      </c>
      <c r="AN744" s="46" t="s">
        <v>83</v>
      </c>
      <c r="AO744" s="46" t="s">
        <v>83</v>
      </c>
      <c r="AP744" s="46" t="s">
        <v>91</v>
      </c>
      <c r="AQ744" s="46"/>
      <c r="AR744" s="46" t="s">
        <v>81</v>
      </c>
      <c r="AS744" s="46" t="s">
        <v>86</v>
      </c>
      <c r="AT744" s="46"/>
      <c r="AU744" s="48">
        <v>5</v>
      </c>
      <c r="AV744" s="46" t="s">
        <v>81</v>
      </c>
      <c r="AW744" s="46" t="s">
        <v>80</v>
      </c>
      <c r="AX744" s="48">
        <v>300</v>
      </c>
      <c r="AY744" s="48">
        <v>328.4</v>
      </c>
      <c r="AZ744" s="48">
        <v>252.1</v>
      </c>
      <c r="BA744" s="48">
        <v>202.3</v>
      </c>
      <c r="BB744" s="46"/>
      <c r="BC744" s="46"/>
      <c r="BD744" s="48">
        <v>21.05</v>
      </c>
      <c r="BE744" s="46"/>
      <c r="BF744" s="48">
        <v>0.31</v>
      </c>
      <c r="BG744" s="48">
        <v>0.3</v>
      </c>
      <c r="BH744" s="46"/>
      <c r="BI744" s="48">
        <v>0.25</v>
      </c>
      <c r="BJ744" s="48">
        <v>66.319999999999993</v>
      </c>
      <c r="BK744" s="48">
        <v>66.319999999999993</v>
      </c>
      <c r="BL744" s="48">
        <v>70.2</v>
      </c>
      <c r="BM744" s="46"/>
      <c r="BN744" s="46"/>
      <c r="BO744" s="48">
        <v>0.25</v>
      </c>
      <c r="BP744" s="48">
        <v>0.32</v>
      </c>
      <c r="BQ744" s="48">
        <v>0.31</v>
      </c>
      <c r="BR744" s="48">
        <v>20.72</v>
      </c>
      <c r="BS744" s="48">
        <v>65.319999999999993</v>
      </c>
      <c r="BT744" s="46"/>
      <c r="BU744" s="48">
        <v>0</v>
      </c>
      <c r="BV744" s="39">
        <v>221</v>
      </c>
      <c r="BW744" s="39">
        <f t="shared" si="66"/>
        <v>3</v>
      </c>
      <c r="BX744" s="39">
        <f>IF(COUNTIF($C$2:C744,C744)=1,1,0)</f>
        <v>1</v>
      </c>
      <c r="BY744" s="39">
        <f t="shared" si="67"/>
        <v>1</v>
      </c>
      <c r="BZ744" s="39" t="b">
        <f t="shared" si="68"/>
        <v>0</v>
      </c>
      <c r="CA744" s="39" t="b">
        <f t="array" ref="CA744">ISNUMBER(SEARCH("Touch Screen",$AI744))</f>
        <v>0</v>
      </c>
      <c r="CB744" s="39" t="b">
        <f t="array" ref="CB744">ISNUMBER(SEARCH("Occupancy Sensor",$AI744))</f>
        <v>0</v>
      </c>
      <c r="CC744" s="39" t="b">
        <f t="array" ref="CC744">ISNUMBER(SEARCH("Full Network Connectivity",$AI744))</f>
        <v>0</v>
      </c>
      <c r="CD744" s="49">
        <f t="shared" si="69"/>
        <v>66.30444</v>
      </c>
      <c r="CE744" s="50">
        <f t="shared" si="71"/>
        <v>3.7</v>
      </c>
      <c r="CF744" s="39">
        <f t="shared" si="70"/>
        <v>3</v>
      </c>
      <c r="CG744" s="49">
        <f>IF($BW744=1,($Q744*'2. Monitor Criteria'!$C$4)+('2. Monitor Criteria'!$D$4*'1. Data'!$CE744)+'2. Monitor Criteria'!$C$6,IF('1. Data'!$BW744=2,($Q744*'2. Monitor Criteria'!$C$4)+('2. Monitor Criteria'!$D$4*'1. Data'!$CE744)+'2. Monitor Criteria'!$D$6,IF('1. Data'!$BW744=5,($Q744*'2. Monitor Criteria'!$C$4)+('2. Monitor Criteria'!$D$4*'1. Data'!$CE744)+'2. Monitor Criteria'!$F$6,($Q744*'2. Monitor Criteria'!$C$4)+('2. Monitor Criteria'!$D$4*'1. Data'!$CE744)+'2. Monitor Criteria'!$E$6)))</f>
        <v>53.010230000000007</v>
      </c>
      <c r="CH744" s="51">
        <f>CD744-('2. Monitor Criteria'!$D$4*CE744)</f>
        <v>51.541439999999994</v>
      </c>
      <c r="CI744" s="49">
        <f>IF($BY744=0,CH744,IF($BY744=1,CH744-('2. Monitor Criteria'!$B$10*'1. Data'!CG744),CH744-('2. Monitor Criteria'!$C$10*'1. Data'!CG744)))</f>
        <v>48.890928499999994</v>
      </c>
      <c r="CJ744" s="51">
        <f>IF($CA744=TRUE,CI744-(CG744*'2. Monitor Criteria'!$E$10),CI744)</f>
        <v>48.890928499999994</v>
      </c>
      <c r="CK744" s="51">
        <f>IF($BZ744=TRUE,CJ744-('1. Data'!CG744*'2. Monitor Criteria'!$D$10),CJ744)</f>
        <v>48.890928499999994</v>
      </c>
    </row>
    <row r="745" spans="1:89" s="39" customFormat="1" ht="15.75" customHeight="1" x14ac:dyDescent="0.2">
      <c r="A745" s="39">
        <v>239</v>
      </c>
      <c r="B745" s="46" t="s">
        <v>334</v>
      </c>
      <c r="C745" s="46" t="s">
        <v>1253</v>
      </c>
      <c r="D745" s="47">
        <v>42810</v>
      </c>
      <c r="E745" s="46" t="s">
        <v>74</v>
      </c>
      <c r="F745" s="46"/>
      <c r="G745" s="46" t="s">
        <v>1307</v>
      </c>
      <c r="H745" s="46" t="s">
        <v>75</v>
      </c>
      <c r="I745" s="46" t="s">
        <v>76</v>
      </c>
      <c r="J745" s="46"/>
      <c r="K745" s="46" t="s">
        <v>77</v>
      </c>
      <c r="L745" s="46"/>
      <c r="M745" s="48">
        <v>1000</v>
      </c>
      <c r="N745" s="48">
        <v>13.2</v>
      </c>
      <c r="O745" s="48">
        <v>23.5</v>
      </c>
      <c r="P745" s="48">
        <v>27</v>
      </c>
      <c r="Q745" s="48">
        <v>311.5</v>
      </c>
      <c r="R745" s="48">
        <v>1.78</v>
      </c>
      <c r="S745" s="48">
        <v>1440</v>
      </c>
      <c r="T745" s="48">
        <v>2560</v>
      </c>
      <c r="U745" s="48">
        <v>3.7</v>
      </c>
      <c r="V745" s="48">
        <v>11834</v>
      </c>
      <c r="W745" s="48">
        <v>60</v>
      </c>
      <c r="X745" s="48">
        <v>0.3</v>
      </c>
      <c r="Y745" s="46" t="s">
        <v>78</v>
      </c>
      <c r="Z745" s="46" t="s">
        <v>79</v>
      </c>
      <c r="AA745" s="48">
        <v>100</v>
      </c>
      <c r="AB745" s="48">
        <v>100</v>
      </c>
      <c r="AC745" s="46" t="s">
        <v>80</v>
      </c>
      <c r="AD745" s="46" t="s">
        <v>80</v>
      </c>
      <c r="AE745" s="46" t="s">
        <v>1299</v>
      </c>
      <c r="AF745" s="46" t="s">
        <v>1340</v>
      </c>
      <c r="AG745" s="46" t="s">
        <v>83</v>
      </c>
      <c r="AH745" s="46"/>
      <c r="AI745" s="46" t="s">
        <v>83</v>
      </c>
      <c r="AJ745" s="46" t="s">
        <v>83</v>
      </c>
      <c r="AK745" s="46" t="s">
        <v>792</v>
      </c>
      <c r="AL745" s="46" t="s">
        <v>1340</v>
      </c>
      <c r="AM745" s="46" t="s">
        <v>83</v>
      </c>
      <c r="AN745" s="46" t="s">
        <v>83</v>
      </c>
      <c r="AO745" s="46" t="s">
        <v>83</v>
      </c>
      <c r="AP745" s="46" t="s">
        <v>91</v>
      </c>
      <c r="AQ745" s="46"/>
      <c r="AR745" s="46" t="s">
        <v>81</v>
      </c>
      <c r="AS745" s="46" t="s">
        <v>86</v>
      </c>
      <c r="AT745" s="46"/>
      <c r="AU745" s="48">
        <v>5</v>
      </c>
      <c r="AV745" s="46" t="s">
        <v>81</v>
      </c>
      <c r="AW745" s="46" t="s">
        <v>81</v>
      </c>
      <c r="AX745" s="48">
        <v>300</v>
      </c>
      <c r="AY745" s="48">
        <v>279.7</v>
      </c>
      <c r="AZ745" s="48">
        <v>212</v>
      </c>
      <c r="BA745" s="48">
        <v>200.1</v>
      </c>
      <c r="BB745" s="46"/>
      <c r="BC745" s="46"/>
      <c r="BD745" s="48">
        <v>21.86</v>
      </c>
      <c r="BE745" s="46"/>
      <c r="BF745" s="48">
        <v>0.46</v>
      </c>
      <c r="BG745" s="48">
        <v>0.32</v>
      </c>
      <c r="BH745" s="46"/>
      <c r="BI745" s="48">
        <v>0.27</v>
      </c>
      <c r="BJ745" s="48">
        <v>69.64</v>
      </c>
      <c r="BK745" s="48">
        <v>69.64</v>
      </c>
      <c r="BL745" s="48">
        <v>107.2</v>
      </c>
      <c r="BM745" s="46"/>
      <c r="BN745" s="46"/>
      <c r="BO745" s="48">
        <v>0.28999999999999998</v>
      </c>
      <c r="BP745" s="48">
        <v>0.5</v>
      </c>
      <c r="BQ745" s="48">
        <v>0.36</v>
      </c>
      <c r="BR745" s="48">
        <v>22.09</v>
      </c>
      <c r="BS745" s="48">
        <v>70.569999999999993</v>
      </c>
      <c r="BT745" s="46"/>
      <c r="BU745" s="48">
        <v>0</v>
      </c>
      <c r="BV745" s="39">
        <v>239</v>
      </c>
      <c r="BW745" s="39">
        <f t="shared" si="66"/>
        <v>4</v>
      </c>
      <c r="BX745" s="39">
        <f>IF(COUNTIF($C$2:C745,C745)=1,1,0)</f>
        <v>1</v>
      </c>
      <c r="BY745" s="39">
        <f t="shared" si="67"/>
        <v>1</v>
      </c>
      <c r="BZ745" s="39" t="b">
        <f t="shared" si="68"/>
        <v>0</v>
      </c>
      <c r="CA745" s="39" t="b">
        <f t="array" ref="CA745">ISNUMBER(SEARCH("Touch Screen",$AI745))</f>
        <v>0</v>
      </c>
      <c r="CB745" s="39" t="b">
        <f t="array" ref="CB745">ISNUMBER(SEARCH("Occupancy Sensor",$AI745))</f>
        <v>0</v>
      </c>
      <c r="CC745" s="39" t="b">
        <f t="array" ref="CC745">ISNUMBER(SEARCH("Full Network Connectivity",$AI745))</f>
        <v>0</v>
      </c>
      <c r="CD745" s="49">
        <f t="shared" si="69"/>
        <v>69.641999999999996</v>
      </c>
      <c r="CE745" s="50">
        <f t="shared" si="71"/>
        <v>3.7</v>
      </c>
      <c r="CF745" s="39">
        <f t="shared" si="70"/>
        <v>4</v>
      </c>
      <c r="CG745" s="49">
        <f>IF($BW745=1,($Q745*'2. Monitor Criteria'!$C$4)+('2. Monitor Criteria'!$D$4*'1. Data'!$CE745)+'2. Monitor Criteria'!$C$6,IF('1. Data'!$BW745=2,($Q745*'2. Monitor Criteria'!$C$4)+('2. Monitor Criteria'!$D$4*'1. Data'!$CE745)+'2. Monitor Criteria'!$D$6,IF('1. Data'!$BW745=5,($Q745*'2. Monitor Criteria'!$C$4)+('2. Monitor Criteria'!$D$4*'1. Data'!$CE745)+'2. Monitor Criteria'!$F$6,($Q745*'2. Monitor Criteria'!$C$4)+('2. Monitor Criteria'!$D$4*'1. Data'!$CE745)+'2. Monitor Criteria'!$E$6)))</f>
        <v>61.557500000000005</v>
      </c>
      <c r="CH745" s="51">
        <f>CD745-('2. Monitor Criteria'!$D$4*CE745)</f>
        <v>54.878999999999991</v>
      </c>
      <c r="CI745" s="49">
        <f>IF($BY745=0,CH745,IF($BY745=1,CH745-('2. Monitor Criteria'!$B$10*'1. Data'!CG745),CH745-('2. Monitor Criteria'!$C$10*'1. Data'!CG745)))</f>
        <v>51.801124999999992</v>
      </c>
      <c r="CJ745" s="51">
        <f>IF($CA745=TRUE,CI745-(CG745*'2. Monitor Criteria'!$E$10),CI745)</f>
        <v>51.801124999999992</v>
      </c>
      <c r="CK745" s="51">
        <f>IF($BZ745=TRUE,CJ745-('1. Data'!CG745*'2. Monitor Criteria'!$D$10),CJ745)</f>
        <v>51.801124999999992</v>
      </c>
    </row>
    <row r="746" spans="1:89" s="39" customFormat="1" ht="15.75" customHeight="1" x14ac:dyDescent="0.2">
      <c r="A746" s="39">
        <v>251</v>
      </c>
      <c r="B746" s="46" t="s">
        <v>334</v>
      </c>
      <c r="C746" s="46" t="s">
        <v>409</v>
      </c>
      <c r="D746" s="47">
        <v>41852</v>
      </c>
      <c r="E746" s="46" t="s">
        <v>74</v>
      </c>
      <c r="F746" s="46"/>
      <c r="G746" s="46" t="s">
        <v>1307</v>
      </c>
      <c r="H746" s="46" t="s">
        <v>75</v>
      </c>
      <c r="I746" s="46" t="s">
        <v>88</v>
      </c>
      <c r="J746" s="46"/>
      <c r="K746" s="46" t="s">
        <v>77</v>
      </c>
      <c r="L746" s="46"/>
      <c r="M746" s="48">
        <v>1000</v>
      </c>
      <c r="N746" s="48">
        <v>12.8</v>
      </c>
      <c r="O746" s="48">
        <v>20.399999999999999</v>
      </c>
      <c r="P746" s="48">
        <v>24.1</v>
      </c>
      <c r="Q746" s="48">
        <v>260.33999999999997</v>
      </c>
      <c r="R746" s="48">
        <v>1.6</v>
      </c>
      <c r="S746" s="48">
        <v>1200</v>
      </c>
      <c r="T746" s="48">
        <v>1920</v>
      </c>
      <c r="U746" s="48">
        <v>2.2999999999999998</v>
      </c>
      <c r="V746" s="48">
        <v>8850</v>
      </c>
      <c r="W746" s="48">
        <v>60</v>
      </c>
      <c r="X746" s="48">
        <v>34.700000000000003</v>
      </c>
      <c r="Y746" s="46" t="s">
        <v>78</v>
      </c>
      <c r="Z746" s="46" t="s">
        <v>79</v>
      </c>
      <c r="AA746" s="48">
        <v>85</v>
      </c>
      <c r="AB746" s="48">
        <v>85</v>
      </c>
      <c r="AC746" s="46" t="s">
        <v>81</v>
      </c>
      <c r="AD746" s="46" t="s">
        <v>81</v>
      </c>
      <c r="AE746" s="46" t="s">
        <v>239</v>
      </c>
      <c r="AF746" s="46"/>
      <c r="AG746" s="46" t="s">
        <v>83</v>
      </c>
      <c r="AH746" s="46"/>
      <c r="AI746" s="46" t="s">
        <v>83</v>
      </c>
      <c r="AJ746" s="46" t="s">
        <v>83</v>
      </c>
      <c r="AK746" s="46" t="s">
        <v>84</v>
      </c>
      <c r="AL746" s="46"/>
      <c r="AM746" s="46" t="s">
        <v>83</v>
      </c>
      <c r="AN746" s="46" t="s">
        <v>83</v>
      </c>
      <c r="AO746" s="46" t="s">
        <v>83</v>
      </c>
      <c r="AP746" s="46" t="s">
        <v>91</v>
      </c>
      <c r="AQ746" s="46"/>
      <c r="AR746" s="46" t="s">
        <v>81</v>
      </c>
      <c r="AS746" s="46" t="s">
        <v>86</v>
      </c>
      <c r="AT746" s="46"/>
      <c r="AU746" s="48">
        <v>5</v>
      </c>
      <c r="AV746" s="46" t="s">
        <v>81</v>
      </c>
      <c r="AW746" s="46" t="s">
        <v>80</v>
      </c>
      <c r="AX746" s="48">
        <v>300</v>
      </c>
      <c r="AY746" s="48">
        <v>312.8</v>
      </c>
      <c r="AZ746" s="48">
        <v>211.5</v>
      </c>
      <c r="BA746" s="48">
        <v>200.3</v>
      </c>
      <c r="BB746" s="46"/>
      <c r="BC746" s="46"/>
      <c r="BD746" s="48">
        <v>17.77</v>
      </c>
      <c r="BE746" s="46"/>
      <c r="BF746" s="48">
        <v>1.02</v>
      </c>
      <c r="BG746" s="48">
        <v>0.35</v>
      </c>
      <c r="BH746" s="46"/>
      <c r="BI746" s="48">
        <v>0.35</v>
      </c>
      <c r="BJ746" s="48">
        <v>60.3</v>
      </c>
      <c r="BK746" s="48">
        <v>60.3</v>
      </c>
      <c r="BL746" s="48">
        <v>66</v>
      </c>
      <c r="BM746" s="46"/>
      <c r="BN746" s="46"/>
      <c r="BO746" s="48">
        <v>0.35</v>
      </c>
      <c r="BP746" s="48">
        <v>1.02</v>
      </c>
      <c r="BQ746" s="48">
        <v>0.35</v>
      </c>
      <c r="BR746" s="48">
        <v>17.760000000000002</v>
      </c>
      <c r="BS746" s="48">
        <v>60.25</v>
      </c>
      <c r="BT746" s="46"/>
      <c r="BU746" s="48">
        <v>0</v>
      </c>
      <c r="BV746" s="39">
        <v>251</v>
      </c>
      <c r="BW746" s="39">
        <f t="shared" si="66"/>
        <v>3</v>
      </c>
      <c r="BX746" s="39">
        <f>IF(COUNTIF($C$2:C746,C746)=1,1,0)</f>
        <v>1</v>
      </c>
      <c r="BY746" s="39">
        <f t="shared" si="67"/>
        <v>1</v>
      </c>
      <c r="BZ746" s="39" t="b">
        <f t="shared" si="68"/>
        <v>0</v>
      </c>
      <c r="CA746" s="39" t="b">
        <f t="array" ref="CA746">ISNUMBER(SEARCH("Touch Screen",$AI746))</f>
        <v>0</v>
      </c>
      <c r="CB746" s="39" t="b">
        <f t="array" ref="CB746">ISNUMBER(SEARCH("Occupancy Sensor",$AI746))</f>
        <v>0</v>
      </c>
      <c r="CC746" s="39" t="b">
        <f t="array" ref="CC746">ISNUMBER(SEARCH("Full Network Connectivity",$AI746))</f>
        <v>0</v>
      </c>
      <c r="CD746" s="49">
        <f t="shared" si="69"/>
        <v>60.290699999999994</v>
      </c>
      <c r="CE746" s="50">
        <f t="shared" si="71"/>
        <v>2.2999999999999998</v>
      </c>
      <c r="CF746" s="39">
        <f t="shared" si="70"/>
        <v>3</v>
      </c>
      <c r="CG746" s="49">
        <f>IF($BW746=1,($Q746*'2. Monitor Criteria'!$C$4)+('2. Monitor Criteria'!$D$4*'1. Data'!$CE746)+'2. Monitor Criteria'!$C$6,IF('1. Data'!$BW746=2,($Q746*'2. Monitor Criteria'!$C$4)+('2. Monitor Criteria'!$D$4*'1. Data'!$CE746)+'2. Monitor Criteria'!$D$6,IF('1. Data'!$BW746=5,($Q746*'2. Monitor Criteria'!$C$4)+('2. Monitor Criteria'!$D$4*'1. Data'!$CE746)+'2. Monitor Criteria'!$F$6,($Q746*'2. Monitor Criteria'!$C$4)+('2. Monitor Criteria'!$D$4*'1. Data'!$CE746)+'2. Monitor Criteria'!$E$6)))</f>
        <v>49.678820000000002</v>
      </c>
      <c r="CH746" s="51">
        <f>CD746-('2. Monitor Criteria'!$D$4*CE746)</f>
        <v>51.113699999999994</v>
      </c>
      <c r="CI746" s="49">
        <f>IF($BY746=0,CH746,IF($BY746=1,CH746-('2. Monitor Criteria'!$B$10*'1. Data'!CG746),CH746-('2. Monitor Criteria'!$C$10*'1. Data'!CG746)))</f>
        <v>48.629758999999993</v>
      </c>
      <c r="CJ746" s="51">
        <f>IF($CA746=TRUE,CI746-(CG746*'2. Monitor Criteria'!$E$10),CI746)</f>
        <v>48.629758999999993</v>
      </c>
      <c r="CK746" s="51">
        <f>IF($BZ746=TRUE,CJ746-('1. Data'!CG746*'2. Monitor Criteria'!$D$10),CJ746)</f>
        <v>48.629758999999993</v>
      </c>
    </row>
    <row r="747" spans="1:89" s="39" customFormat="1" ht="15.75" customHeight="1" x14ac:dyDescent="0.2">
      <c r="A747" s="39">
        <v>255</v>
      </c>
      <c r="B747" s="46" t="s">
        <v>334</v>
      </c>
      <c r="C747" s="46" t="s">
        <v>414</v>
      </c>
      <c r="D747" s="47">
        <v>41883</v>
      </c>
      <c r="E747" s="46" t="s">
        <v>74</v>
      </c>
      <c r="F747" s="46" t="s">
        <v>110</v>
      </c>
      <c r="G747" s="46" t="s">
        <v>1307</v>
      </c>
      <c r="H747" s="46" t="s">
        <v>75</v>
      </c>
      <c r="I747" s="46" t="s">
        <v>88</v>
      </c>
      <c r="J747" s="46"/>
      <c r="K747" s="46" t="s">
        <v>77</v>
      </c>
      <c r="L747" s="46"/>
      <c r="M747" s="48">
        <v>1000</v>
      </c>
      <c r="N747" s="48">
        <v>12.2</v>
      </c>
      <c r="O747" s="48">
        <v>21.8</v>
      </c>
      <c r="P747" s="48">
        <v>25</v>
      </c>
      <c r="Q747" s="48">
        <v>267.06</v>
      </c>
      <c r="R747" s="48">
        <v>1.78</v>
      </c>
      <c r="S747" s="48">
        <v>1440</v>
      </c>
      <c r="T747" s="48">
        <v>2560</v>
      </c>
      <c r="U747" s="48">
        <v>3.7</v>
      </c>
      <c r="V747" s="48">
        <v>13804</v>
      </c>
      <c r="W747" s="48">
        <v>60</v>
      </c>
      <c r="X747" s="48">
        <v>0.4</v>
      </c>
      <c r="Y747" s="46" t="s">
        <v>78</v>
      </c>
      <c r="Z747" s="46" t="s">
        <v>79</v>
      </c>
      <c r="AA747" s="48">
        <v>89</v>
      </c>
      <c r="AB747" s="48">
        <v>106</v>
      </c>
      <c r="AC747" s="46" t="s">
        <v>81</v>
      </c>
      <c r="AD747" s="46" t="s">
        <v>81</v>
      </c>
      <c r="AE747" s="46" t="s">
        <v>127</v>
      </c>
      <c r="AF747" s="46"/>
      <c r="AG747" s="46" t="s">
        <v>83</v>
      </c>
      <c r="AH747" s="46"/>
      <c r="AI747" s="46" t="s">
        <v>83</v>
      </c>
      <c r="AJ747" s="46" t="s">
        <v>83</v>
      </c>
      <c r="AK747" s="46" t="s">
        <v>84</v>
      </c>
      <c r="AL747" s="46"/>
      <c r="AM747" s="46" t="s">
        <v>83</v>
      </c>
      <c r="AN747" s="46" t="s">
        <v>83</v>
      </c>
      <c r="AO747" s="46" t="s">
        <v>83</v>
      </c>
      <c r="AP747" s="46" t="s">
        <v>91</v>
      </c>
      <c r="AQ747" s="46"/>
      <c r="AR747" s="46" t="s">
        <v>81</v>
      </c>
      <c r="AS747" s="46" t="s">
        <v>86</v>
      </c>
      <c r="AT747" s="46"/>
      <c r="AU747" s="48">
        <v>5</v>
      </c>
      <c r="AV747" s="46" t="s">
        <v>81</v>
      </c>
      <c r="AW747" s="46" t="s">
        <v>81</v>
      </c>
      <c r="AX747" s="48">
        <v>350</v>
      </c>
      <c r="AY747" s="48">
        <v>410</v>
      </c>
      <c r="AZ747" s="48">
        <v>236</v>
      </c>
      <c r="BA747" s="48">
        <v>200</v>
      </c>
      <c r="BB747" s="46"/>
      <c r="BC747" s="46"/>
      <c r="BD747" s="48">
        <v>22.08</v>
      </c>
      <c r="BE747" s="46"/>
      <c r="BF747" s="48">
        <v>0.43</v>
      </c>
      <c r="BG747" s="48">
        <v>0.28000000000000003</v>
      </c>
      <c r="BH747" s="46"/>
      <c r="BI747" s="48">
        <v>0.26</v>
      </c>
      <c r="BJ747" s="48">
        <v>70.150000000000006</v>
      </c>
      <c r="BK747" s="48">
        <v>70.150000000000006</v>
      </c>
      <c r="BL747" s="48">
        <v>76</v>
      </c>
      <c r="BM747" s="46"/>
      <c r="BN747" s="46"/>
      <c r="BO747" s="48">
        <v>0.31</v>
      </c>
      <c r="BP747" s="48">
        <v>0.55000000000000004</v>
      </c>
      <c r="BQ747" s="48">
        <v>0.31</v>
      </c>
      <c r="BR747" s="48">
        <v>21.84</v>
      </c>
      <c r="BS747" s="48">
        <v>70.09</v>
      </c>
      <c r="BT747" s="46"/>
      <c r="BU747" s="48">
        <v>0</v>
      </c>
      <c r="BV747" s="39">
        <v>255</v>
      </c>
      <c r="BW747" s="39">
        <f t="shared" si="66"/>
        <v>4</v>
      </c>
      <c r="BX747" s="39">
        <f>IF(COUNTIF($C$2:C747,C747)=1,1,0)</f>
        <v>1</v>
      </c>
      <c r="BY747" s="39">
        <f t="shared" si="67"/>
        <v>1</v>
      </c>
      <c r="BZ747" s="39" t="b">
        <f t="shared" si="68"/>
        <v>0</v>
      </c>
      <c r="CA747" s="39" t="b">
        <f t="array" ref="CA747">ISNUMBER(SEARCH("Touch Screen",$AI747))</f>
        <v>0</v>
      </c>
      <c r="CB747" s="39" t="b">
        <f t="array" ref="CB747">ISNUMBER(SEARCH("Occupancy Sensor",$AI747))</f>
        <v>0</v>
      </c>
      <c r="CC747" s="39" t="b">
        <f t="array" ref="CC747">ISNUMBER(SEARCH("Full Network Connectivity",$AI747))</f>
        <v>0</v>
      </c>
      <c r="CD747" s="49">
        <f t="shared" si="69"/>
        <v>70.145699999999991</v>
      </c>
      <c r="CE747" s="50">
        <f t="shared" si="71"/>
        <v>3.7</v>
      </c>
      <c r="CF747" s="39">
        <f t="shared" si="70"/>
        <v>4</v>
      </c>
      <c r="CG747" s="49">
        <f>IF($BW747=1,($Q747*'2. Monitor Criteria'!$C$4)+('2. Monitor Criteria'!$D$4*'1. Data'!$CE747)+'2. Monitor Criteria'!$C$6,IF('1. Data'!$BW747=2,($Q747*'2. Monitor Criteria'!$C$4)+('2. Monitor Criteria'!$D$4*'1. Data'!$CE747)+'2. Monitor Criteria'!$D$6,IF('1. Data'!$BW747=5,($Q747*'2. Monitor Criteria'!$C$4)+('2. Monitor Criteria'!$D$4*'1. Data'!$CE747)+'2. Monitor Criteria'!$F$6,($Q747*'2. Monitor Criteria'!$C$4)+('2. Monitor Criteria'!$D$4*'1. Data'!$CE747)+'2. Monitor Criteria'!$E$6)))</f>
        <v>56.091380000000001</v>
      </c>
      <c r="CH747" s="51">
        <f>CD747-('2. Monitor Criteria'!$D$4*CE747)</f>
        <v>55.382699999999986</v>
      </c>
      <c r="CI747" s="49">
        <f>IF($BY747=0,CH747,IF($BY747=1,CH747-('2. Monitor Criteria'!$B$10*'1. Data'!CG747),CH747-('2. Monitor Criteria'!$C$10*'1. Data'!CG747)))</f>
        <v>52.578130999999985</v>
      </c>
      <c r="CJ747" s="51">
        <f>IF($CA747=TRUE,CI747-(CG747*'2. Monitor Criteria'!$E$10),CI747)</f>
        <v>52.578130999999985</v>
      </c>
      <c r="CK747" s="51">
        <f>IF($BZ747=TRUE,CJ747-('1. Data'!CG747*'2. Monitor Criteria'!$D$10),CJ747)</f>
        <v>52.578130999999985</v>
      </c>
    </row>
    <row r="748" spans="1:89" s="39" customFormat="1" ht="15.75" customHeight="1" x14ac:dyDescent="0.2">
      <c r="A748" s="39">
        <v>256</v>
      </c>
      <c r="B748" s="46" t="s">
        <v>334</v>
      </c>
      <c r="C748" s="46" t="s">
        <v>1242</v>
      </c>
      <c r="D748" s="47">
        <v>42947</v>
      </c>
      <c r="E748" s="46" t="s">
        <v>74</v>
      </c>
      <c r="F748" s="46"/>
      <c r="G748" s="46" t="s">
        <v>1307</v>
      </c>
      <c r="H748" s="46" t="s">
        <v>75</v>
      </c>
      <c r="I748" s="46" t="s">
        <v>76</v>
      </c>
      <c r="J748" s="46"/>
      <c r="K748" s="46" t="s">
        <v>77</v>
      </c>
      <c r="L748" s="46"/>
      <c r="M748" s="48">
        <v>1000</v>
      </c>
      <c r="N748" s="48">
        <v>12.2</v>
      </c>
      <c r="O748" s="48">
        <v>21.8</v>
      </c>
      <c r="P748" s="48">
        <v>25</v>
      </c>
      <c r="Q748" s="48">
        <v>267.06</v>
      </c>
      <c r="R748" s="48">
        <v>1.78</v>
      </c>
      <c r="S748" s="48">
        <v>1440</v>
      </c>
      <c r="T748" s="48">
        <v>2560</v>
      </c>
      <c r="U748" s="48">
        <v>3.7</v>
      </c>
      <c r="V748" s="48">
        <v>13804</v>
      </c>
      <c r="W748" s="48">
        <v>60</v>
      </c>
      <c r="X748" s="48">
        <v>0.4</v>
      </c>
      <c r="Y748" s="46" t="s">
        <v>78</v>
      </c>
      <c r="Z748" s="46" t="s">
        <v>79</v>
      </c>
      <c r="AA748" s="48">
        <v>80</v>
      </c>
      <c r="AB748" s="48">
        <v>80</v>
      </c>
      <c r="AC748" s="46" t="s">
        <v>81</v>
      </c>
      <c r="AD748" s="46" t="s">
        <v>80</v>
      </c>
      <c r="AE748" s="46" t="s">
        <v>308</v>
      </c>
      <c r="AF748" s="46"/>
      <c r="AG748" s="46" t="s">
        <v>83</v>
      </c>
      <c r="AH748" s="46"/>
      <c r="AI748" s="46" t="s">
        <v>83</v>
      </c>
      <c r="AJ748" s="46" t="s">
        <v>83</v>
      </c>
      <c r="AK748" s="46" t="s">
        <v>84</v>
      </c>
      <c r="AL748" s="46"/>
      <c r="AM748" s="46" t="s">
        <v>83</v>
      </c>
      <c r="AN748" s="46" t="s">
        <v>83</v>
      </c>
      <c r="AO748" s="46" t="s">
        <v>83</v>
      </c>
      <c r="AP748" s="46" t="s">
        <v>91</v>
      </c>
      <c r="AQ748" s="46"/>
      <c r="AR748" s="46" t="s">
        <v>81</v>
      </c>
      <c r="AS748" s="46" t="s">
        <v>86</v>
      </c>
      <c r="AT748" s="46"/>
      <c r="AU748" s="48">
        <v>5</v>
      </c>
      <c r="AV748" s="46" t="s">
        <v>81</v>
      </c>
      <c r="AW748" s="46" t="s">
        <v>81</v>
      </c>
      <c r="AX748" s="48">
        <v>350</v>
      </c>
      <c r="AY748" s="48">
        <v>369</v>
      </c>
      <c r="AZ748" s="48">
        <v>261.89999999999998</v>
      </c>
      <c r="BA748" s="48">
        <v>200.1</v>
      </c>
      <c r="BB748" s="46"/>
      <c r="BC748" s="46"/>
      <c r="BD748" s="48">
        <v>23.03</v>
      </c>
      <c r="BE748" s="46"/>
      <c r="BF748" s="48">
        <v>0.25</v>
      </c>
      <c r="BG748" s="48">
        <v>0.2</v>
      </c>
      <c r="BH748" s="46"/>
      <c r="BI748" s="48">
        <v>0.2</v>
      </c>
      <c r="BJ748" s="48">
        <v>72.03</v>
      </c>
      <c r="BK748" s="48">
        <v>72.03</v>
      </c>
      <c r="BL748" s="48">
        <v>76</v>
      </c>
      <c r="BM748" s="46"/>
      <c r="BN748" s="46"/>
      <c r="BO748" s="48">
        <v>0.23</v>
      </c>
      <c r="BP748" s="48">
        <v>0.28000000000000003</v>
      </c>
      <c r="BQ748" s="48">
        <v>0.23</v>
      </c>
      <c r="BR748" s="48">
        <v>22.99</v>
      </c>
      <c r="BS748" s="48">
        <v>72.08</v>
      </c>
      <c r="BT748" s="46"/>
      <c r="BU748" s="48">
        <v>0</v>
      </c>
      <c r="BV748" s="39">
        <v>256</v>
      </c>
      <c r="BW748" s="39">
        <f t="shared" si="66"/>
        <v>4</v>
      </c>
      <c r="BX748" s="39">
        <f>IF(COUNTIF($C$2:C748,C748)=1,1,0)</f>
        <v>1</v>
      </c>
      <c r="BY748" s="39">
        <f t="shared" si="67"/>
        <v>1</v>
      </c>
      <c r="BZ748" s="39" t="b">
        <f t="shared" si="68"/>
        <v>0</v>
      </c>
      <c r="CA748" s="39" t="b">
        <f t="array" ref="CA748">ISNUMBER(SEARCH("Touch Screen",$AI748))</f>
        <v>0</v>
      </c>
      <c r="CB748" s="39" t="b">
        <f t="array" ref="CB748">ISNUMBER(SEARCH("Occupancy Sensor",$AI748))</f>
        <v>0</v>
      </c>
      <c r="CC748" s="39" t="b">
        <f t="array" ref="CC748">ISNUMBER(SEARCH("Full Network Connectivity",$AI748))</f>
        <v>0</v>
      </c>
      <c r="CD748" s="49">
        <f t="shared" si="69"/>
        <v>72.033479999999983</v>
      </c>
      <c r="CE748" s="50">
        <f t="shared" si="71"/>
        <v>3.7</v>
      </c>
      <c r="CF748" s="39">
        <f t="shared" si="70"/>
        <v>4</v>
      </c>
      <c r="CG748" s="49">
        <f>IF($BW748=1,($Q748*'2. Monitor Criteria'!$C$4)+('2. Monitor Criteria'!$D$4*'1. Data'!$CE748)+'2. Monitor Criteria'!$C$6,IF('1. Data'!$BW748=2,($Q748*'2. Monitor Criteria'!$C$4)+('2. Monitor Criteria'!$D$4*'1. Data'!$CE748)+'2. Monitor Criteria'!$D$6,IF('1. Data'!$BW748=5,($Q748*'2. Monitor Criteria'!$C$4)+('2. Monitor Criteria'!$D$4*'1. Data'!$CE748)+'2. Monitor Criteria'!$F$6,($Q748*'2. Monitor Criteria'!$C$4)+('2. Monitor Criteria'!$D$4*'1. Data'!$CE748)+'2. Monitor Criteria'!$E$6)))</f>
        <v>56.091380000000001</v>
      </c>
      <c r="CH748" s="51">
        <f>CD748-('2. Monitor Criteria'!$D$4*CE748)</f>
        <v>57.270479999999978</v>
      </c>
      <c r="CI748" s="49">
        <f>IF($BY748=0,CH748,IF($BY748=1,CH748-('2. Monitor Criteria'!$B$10*'1. Data'!CG748),CH748-('2. Monitor Criteria'!$C$10*'1. Data'!CG748)))</f>
        <v>54.465910999999977</v>
      </c>
      <c r="CJ748" s="51">
        <f>IF($CA748=TRUE,CI748-(CG748*'2. Monitor Criteria'!$E$10),CI748)</f>
        <v>54.465910999999977</v>
      </c>
      <c r="CK748" s="51">
        <f>IF($BZ748=TRUE,CJ748-('1. Data'!CG748*'2. Monitor Criteria'!$D$10),CJ748)</f>
        <v>54.465910999999977</v>
      </c>
    </row>
    <row r="749" spans="1:89" s="39" customFormat="1" ht="15.75" customHeight="1" x14ac:dyDescent="0.2">
      <c r="A749" s="39">
        <v>257</v>
      </c>
      <c r="B749" s="46" t="s">
        <v>334</v>
      </c>
      <c r="C749" s="46" t="s">
        <v>415</v>
      </c>
      <c r="D749" s="47">
        <v>41825</v>
      </c>
      <c r="E749" s="46" t="s">
        <v>74</v>
      </c>
      <c r="F749" s="46"/>
      <c r="G749" s="46" t="s">
        <v>1307</v>
      </c>
      <c r="H749" s="46" t="s">
        <v>75</v>
      </c>
      <c r="I749" s="46" t="s">
        <v>88</v>
      </c>
      <c r="J749" s="46"/>
      <c r="K749" s="46" t="s">
        <v>77</v>
      </c>
      <c r="L749" s="46"/>
      <c r="M749" s="48">
        <v>1000</v>
      </c>
      <c r="N749" s="48">
        <v>13.2</v>
      </c>
      <c r="O749" s="48">
        <v>23.5</v>
      </c>
      <c r="P749" s="48">
        <v>27</v>
      </c>
      <c r="Q749" s="48">
        <v>311.5</v>
      </c>
      <c r="R749" s="48">
        <v>1.78</v>
      </c>
      <c r="S749" s="48">
        <v>1440</v>
      </c>
      <c r="T749" s="48">
        <v>2560</v>
      </c>
      <c r="U749" s="48">
        <v>3.7</v>
      </c>
      <c r="V749" s="48">
        <v>11834</v>
      </c>
      <c r="W749" s="48">
        <v>60</v>
      </c>
      <c r="X749" s="48">
        <v>0.4</v>
      </c>
      <c r="Y749" s="46" t="s">
        <v>78</v>
      </c>
      <c r="Z749" s="46" t="s">
        <v>79</v>
      </c>
      <c r="AA749" s="48">
        <v>89</v>
      </c>
      <c r="AB749" s="48">
        <v>89</v>
      </c>
      <c r="AC749" s="46" t="s">
        <v>81</v>
      </c>
      <c r="AD749" s="46" t="s">
        <v>81</v>
      </c>
      <c r="AE749" s="46" t="s">
        <v>127</v>
      </c>
      <c r="AF749" s="46"/>
      <c r="AG749" s="46" t="s">
        <v>83</v>
      </c>
      <c r="AH749" s="46"/>
      <c r="AI749" s="46" t="s">
        <v>83</v>
      </c>
      <c r="AJ749" s="46" t="s">
        <v>83</v>
      </c>
      <c r="AK749" s="46" t="s">
        <v>84</v>
      </c>
      <c r="AL749" s="46"/>
      <c r="AM749" s="46" t="s">
        <v>83</v>
      </c>
      <c r="AN749" s="46" t="s">
        <v>83</v>
      </c>
      <c r="AO749" s="46" t="s">
        <v>83</v>
      </c>
      <c r="AP749" s="46" t="s">
        <v>91</v>
      </c>
      <c r="AQ749" s="46"/>
      <c r="AR749" s="46" t="s">
        <v>81</v>
      </c>
      <c r="AS749" s="46" t="s">
        <v>86</v>
      </c>
      <c r="AT749" s="46"/>
      <c r="AU749" s="48">
        <v>5</v>
      </c>
      <c r="AV749" s="46" t="s">
        <v>81</v>
      </c>
      <c r="AW749" s="46" t="s">
        <v>81</v>
      </c>
      <c r="AX749" s="48">
        <v>350</v>
      </c>
      <c r="AY749" s="48">
        <v>459</v>
      </c>
      <c r="AZ749" s="48">
        <v>344</v>
      </c>
      <c r="BA749" s="48">
        <v>200</v>
      </c>
      <c r="BB749" s="46"/>
      <c r="BC749" s="46"/>
      <c r="BD749" s="48">
        <v>24.24</v>
      </c>
      <c r="BE749" s="46"/>
      <c r="BF749" s="48">
        <v>0.45</v>
      </c>
      <c r="BG749" s="48">
        <v>0.31</v>
      </c>
      <c r="BH749" s="46"/>
      <c r="BI749" s="48">
        <v>0.28000000000000003</v>
      </c>
      <c r="BJ749" s="48">
        <v>76.88</v>
      </c>
      <c r="BK749" s="48">
        <v>76.88</v>
      </c>
      <c r="BL749" s="48">
        <v>79.400000000000006</v>
      </c>
      <c r="BM749" s="46"/>
      <c r="BN749" s="46"/>
      <c r="BO749" s="48">
        <v>0.31</v>
      </c>
      <c r="BP749" s="48">
        <v>0.55000000000000004</v>
      </c>
      <c r="BQ749" s="48">
        <v>0.33</v>
      </c>
      <c r="BR749" s="48">
        <v>24.01</v>
      </c>
      <c r="BS749" s="48">
        <v>76.75</v>
      </c>
      <c r="BT749" s="46"/>
      <c r="BU749" s="48">
        <v>0</v>
      </c>
      <c r="BV749" s="39">
        <v>257</v>
      </c>
      <c r="BW749" s="39">
        <f t="shared" si="66"/>
        <v>4</v>
      </c>
      <c r="BX749" s="39">
        <f>IF(COUNTIF($C$2:C749,C749)=1,1,0)</f>
        <v>1</v>
      </c>
      <c r="BY749" s="39">
        <f t="shared" si="67"/>
        <v>1</v>
      </c>
      <c r="BZ749" s="39" t="b">
        <f t="shared" si="68"/>
        <v>0</v>
      </c>
      <c r="CA749" s="39" t="b">
        <f t="array" ref="CA749">ISNUMBER(SEARCH("Touch Screen",$AI749))</f>
        <v>0</v>
      </c>
      <c r="CB749" s="39" t="b">
        <f t="array" ref="CB749">ISNUMBER(SEARCH("Occupancy Sensor",$AI749))</f>
        <v>0</v>
      </c>
      <c r="CC749" s="39" t="b">
        <f t="array" ref="CC749">ISNUMBER(SEARCH("Full Network Connectivity",$AI749))</f>
        <v>0</v>
      </c>
      <c r="CD749" s="49">
        <f t="shared" si="69"/>
        <v>76.882139999999993</v>
      </c>
      <c r="CE749" s="50">
        <f t="shared" si="71"/>
        <v>3.7</v>
      </c>
      <c r="CF749" s="39">
        <f t="shared" si="70"/>
        <v>4</v>
      </c>
      <c r="CG749" s="49">
        <f>IF($BW749=1,($Q749*'2. Monitor Criteria'!$C$4)+('2. Monitor Criteria'!$D$4*'1. Data'!$CE749)+'2. Monitor Criteria'!$C$6,IF('1. Data'!$BW749=2,($Q749*'2. Monitor Criteria'!$C$4)+('2. Monitor Criteria'!$D$4*'1. Data'!$CE749)+'2. Monitor Criteria'!$D$6,IF('1. Data'!$BW749=5,($Q749*'2. Monitor Criteria'!$C$4)+('2. Monitor Criteria'!$D$4*'1. Data'!$CE749)+'2. Monitor Criteria'!$F$6,($Q749*'2. Monitor Criteria'!$C$4)+('2. Monitor Criteria'!$D$4*'1. Data'!$CE749)+'2. Monitor Criteria'!$E$6)))</f>
        <v>61.557500000000005</v>
      </c>
      <c r="CH749" s="51">
        <f>CD749-('2. Monitor Criteria'!$D$4*CE749)</f>
        <v>62.119139999999987</v>
      </c>
      <c r="CI749" s="49">
        <f>IF($BY749=0,CH749,IF($BY749=1,CH749-('2. Monitor Criteria'!$B$10*'1. Data'!CG749),CH749-('2. Monitor Criteria'!$C$10*'1. Data'!CG749)))</f>
        <v>59.041264999999989</v>
      </c>
      <c r="CJ749" s="51">
        <f>IF($CA749=TRUE,CI749-(CG749*'2. Monitor Criteria'!$E$10),CI749)</f>
        <v>59.041264999999989</v>
      </c>
      <c r="CK749" s="51">
        <f>IF($BZ749=TRUE,CJ749-('1. Data'!CG749*'2. Monitor Criteria'!$D$10),CJ749)</f>
        <v>59.041264999999989</v>
      </c>
    </row>
    <row r="750" spans="1:89" s="39" customFormat="1" ht="15.75" customHeight="1" x14ac:dyDescent="0.2">
      <c r="A750" s="39">
        <v>260</v>
      </c>
      <c r="B750" s="46" t="s">
        <v>334</v>
      </c>
      <c r="C750" s="46" t="s">
        <v>417</v>
      </c>
      <c r="D750" s="47">
        <v>42513</v>
      </c>
      <c r="E750" s="46" t="s">
        <v>74</v>
      </c>
      <c r="F750" s="46"/>
      <c r="G750" s="46" t="s">
        <v>1307</v>
      </c>
      <c r="H750" s="46" t="s">
        <v>75</v>
      </c>
      <c r="I750" s="46" t="s">
        <v>76</v>
      </c>
      <c r="J750" s="46"/>
      <c r="K750" s="46" t="s">
        <v>77</v>
      </c>
      <c r="L750" s="46"/>
      <c r="M750" s="48">
        <v>1000</v>
      </c>
      <c r="N750" s="48">
        <v>11.2</v>
      </c>
      <c r="O750" s="48">
        <v>26.5</v>
      </c>
      <c r="P750" s="48">
        <v>28.7</v>
      </c>
      <c r="Q750" s="48">
        <v>295.97000000000003</v>
      </c>
      <c r="R750" s="48">
        <v>2.37</v>
      </c>
      <c r="S750" s="48">
        <v>1080</v>
      </c>
      <c r="T750" s="48">
        <v>2560</v>
      </c>
      <c r="U750" s="48">
        <v>2.8</v>
      </c>
      <c r="V750" s="48">
        <v>9342</v>
      </c>
      <c r="W750" s="48">
        <v>60</v>
      </c>
      <c r="X750" s="48">
        <v>0.3</v>
      </c>
      <c r="Y750" s="46" t="s">
        <v>78</v>
      </c>
      <c r="Z750" s="46" t="s">
        <v>79</v>
      </c>
      <c r="AA750" s="48">
        <v>97</v>
      </c>
      <c r="AB750" s="48">
        <v>101</v>
      </c>
      <c r="AC750" s="46" t="s">
        <v>81</v>
      </c>
      <c r="AD750" s="46" t="s">
        <v>80</v>
      </c>
      <c r="AE750" s="46" t="s">
        <v>418</v>
      </c>
      <c r="AF750" s="46" t="s">
        <v>383</v>
      </c>
      <c r="AG750" s="46" t="s">
        <v>83</v>
      </c>
      <c r="AH750" s="46"/>
      <c r="AI750" s="46" t="s">
        <v>83</v>
      </c>
      <c r="AJ750" s="46" t="s">
        <v>83</v>
      </c>
      <c r="AK750" s="46" t="s">
        <v>84</v>
      </c>
      <c r="AL750" s="46" t="s">
        <v>383</v>
      </c>
      <c r="AM750" s="46" t="s">
        <v>83</v>
      </c>
      <c r="AN750" s="46" t="s">
        <v>83</v>
      </c>
      <c r="AO750" s="46" t="s">
        <v>83</v>
      </c>
      <c r="AP750" s="46" t="s">
        <v>91</v>
      </c>
      <c r="AQ750" s="46"/>
      <c r="AR750" s="46" t="s">
        <v>81</v>
      </c>
      <c r="AS750" s="46" t="s">
        <v>86</v>
      </c>
      <c r="AT750" s="46"/>
      <c r="AU750" s="48">
        <v>5</v>
      </c>
      <c r="AV750" s="46" t="s">
        <v>81</v>
      </c>
      <c r="AW750" s="46" t="s">
        <v>81</v>
      </c>
      <c r="AX750" s="48">
        <v>300</v>
      </c>
      <c r="AY750" s="48">
        <v>333.6</v>
      </c>
      <c r="AZ750" s="48">
        <v>206.4</v>
      </c>
      <c r="BA750" s="48">
        <v>200.1</v>
      </c>
      <c r="BB750" s="46"/>
      <c r="BC750" s="46"/>
      <c r="BD750" s="48">
        <v>19.22</v>
      </c>
      <c r="BE750" s="46"/>
      <c r="BF750" s="48">
        <v>0.27</v>
      </c>
      <c r="BG750" s="48">
        <v>0.22</v>
      </c>
      <c r="BH750" s="46"/>
      <c r="BI750" s="48">
        <v>0.21</v>
      </c>
      <c r="BJ750" s="48">
        <v>60.47</v>
      </c>
      <c r="BK750" s="48">
        <v>60.47</v>
      </c>
      <c r="BL750" s="48">
        <v>73.3</v>
      </c>
      <c r="BM750" s="46"/>
      <c r="BN750" s="46"/>
      <c r="BO750" s="48">
        <v>0.27</v>
      </c>
      <c r="BP750" s="48">
        <v>0.33</v>
      </c>
      <c r="BQ750" s="48">
        <v>0.27</v>
      </c>
      <c r="BR750" s="48">
        <v>19.45</v>
      </c>
      <c r="BS750" s="48">
        <v>61.51</v>
      </c>
      <c r="BT750" s="46"/>
      <c r="BU750" s="48">
        <v>0</v>
      </c>
      <c r="BV750" s="39">
        <v>260</v>
      </c>
      <c r="BW750" s="39">
        <f t="shared" si="66"/>
        <v>4</v>
      </c>
      <c r="BX750" s="39">
        <f>IF(COUNTIF($C$2:C750,C750)=1,1,0)</f>
        <v>1</v>
      </c>
      <c r="BY750" s="39">
        <f t="shared" si="67"/>
        <v>1</v>
      </c>
      <c r="BZ750" s="39" t="b">
        <f t="shared" si="68"/>
        <v>0</v>
      </c>
      <c r="CA750" s="39" t="b">
        <f t="array" ref="CA750">ISNUMBER(SEARCH("Touch Screen",$AI750))</f>
        <v>0</v>
      </c>
      <c r="CB750" s="39" t="b">
        <f t="array" ref="CB750">ISNUMBER(SEARCH("Occupancy Sensor",$AI750))</f>
        <v>0</v>
      </c>
      <c r="CC750" s="39" t="b">
        <f t="array" ref="CC750">ISNUMBER(SEARCH("Full Network Connectivity",$AI750))</f>
        <v>0</v>
      </c>
      <c r="CD750" s="49">
        <f t="shared" si="69"/>
        <v>60.465899999999998</v>
      </c>
      <c r="CE750" s="50">
        <f t="shared" si="71"/>
        <v>2.8</v>
      </c>
      <c r="CF750" s="39">
        <f t="shared" si="70"/>
        <v>4</v>
      </c>
      <c r="CG750" s="49">
        <f>IF($BW750=1,($Q750*'2. Monitor Criteria'!$C$4)+('2. Monitor Criteria'!$D$4*'1. Data'!$CE750)+'2. Monitor Criteria'!$C$6,IF('1. Data'!$BW750=2,($Q750*'2. Monitor Criteria'!$C$4)+('2. Monitor Criteria'!$D$4*'1. Data'!$CE750)+'2. Monitor Criteria'!$D$6,IF('1. Data'!$BW750=5,($Q750*'2. Monitor Criteria'!$C$4)+('2. Monitor Criteria'!$D$4*'1. Data'!$CE750)+'2. Monitor Criteria'!$F$6,($Q750*'2. Monitor Criteria'!$C$4)+('2. Monitor Criteria'!$D$4*'1. Data'!$CE750)+'2. Monitor Criteria'!$E$6)))</f>
        <v>56.056310000000011</v>
      </c>
      <c r="CH750" s="51">
        <f>CD750-('2. Monitor Criteria'!$D$4*CE750)</f>
        <v>49.293899999999994</v>
      </c>
      <c r="CI750" s="49">
        <f>IF($BY750=0,CH750,IF($BY750=1,CH750-('2. Monitor Criteria'!$B$10*'1. Data'!CG750),CH750-('2. Monitor Criteria'!$C$10*'1. Data'!CG750)))</f>
        <v>46.491084499999992</v>
      </c>
      <c r="CJ750" s="51">
        <f>IF($CA750=TRUE,CI750-(CG750*'2. Monitor Criteria'!$E$10),CI750)</f>
        <v>46.491084499999992</v>
      </c>
      <c r="CK750" s="51">
        <f>IF($BZ750=TRUE,CJ750-('1. Data'!CG750*'2. Monitor Criteria'!$D$10),CJ750)</f>
        <v>46.491084499999992</v>
      </c>
    </row>
    <row r="751" spans="1:89" s="39" customFormat="1" ht="15.75" customHeight="1" x14ac:dyDescent="0.2">
      <c r="A751" s="39">
        <v>266</v>
      </c>
      <c r="B751" s="46" t="s">
        <v>334</v>
      </c>
      <c r="C751" s="46" t="s">
        <v>428</v>
      </c>
      <c r="D751" s="47">
        <v>42786</v>
      </c>
      <c r="E751" s="46" t="s">
        <v>74</v>
      </c>
      <c r="F751" s="46"/>
      <c r="G751" s="46" t="s">
        <v>1307</v>
      </c>
      <c r="H751" s="46" t="s">
        <v>75</v>
      </c>
      <c r="I751" s="46" t="s">
        <v>76</v>
      </c>
      <c r="J751" s="46"/>
      <c r="K751" s="46" t="s">
        <v>77</v>
      </c>
      <c r="L751" s="46"/>
      <c r="M751" s="48">
        <v>1000</v>
      </c>
      <c r="N751" s="48">
        <v>11.3</v>
      </c>
      <c r="O751" s="48">
        <v>20</v>
      </c>
      <c r="P751" s="48">
        <v>23</v>
      </c>
      <c r="Q751" s="48">
        <v>226.05</v>
      </c>
      <c r="R751" s="48">
        <v>1.78</v>
      </c>
      <c r="S751" s="48">
        <v>1080</v>
      </c>
      <c r="T751" s="48">
        <v>1920</v>
      </c>
      <c r="U751" s="48">
        <v>2.1</v>
      </c>
      <c r="V751" s="48">
        <v>9173</v>
      </c>
      <c r="W751" s="48">
        <v>60</v>
      </c>
      <c r="X751" s="48">
        <v>33.5</v>
      </c>
      <c r="Y751" s="46" t="s">
        <v>78</v>
      </c>
      <c r="Z751" s="46" t="s">
        <v>79</v>
      </c>
      <c r="AA751" s="46"/>
      <c r="AB751" s="46"/>
      <c r="AC751" s="46" t="s">
        <v>81</v>
      </c>
      <c r="AD751" s="46" t="s">
        <v>80</v>
      </c>
      <c r="AE751" s="46" t="s">
        <v>429</v>
      </c>
      <c r="AF751" s="46"/>
      <c r="AG751" s="46" t="s">
        <v>99</v>
      </c>
      <c r="AH751" s="46"/>
      <c r="AI751" s="46" t="s">
        <v>99</v>
      </c>
      <c r="AJ751" s="46" t="s">
        <v>83</v>
      </c>
      <c r="AK751" s="46" t="s">
        <v>84</v>
      </c>
      <c r="AL751" s="46"/>
      <c r="AM751" s="46" t="s">
        <v>83</v>
      </c>
      <c r="AN751" s="46" t="s">
        <v>83</v>
      </c>
      <c r="AO751" s="46" t="s">
        <v>83</v>
      </c>
      <c r="AP751" s="46" t="s">
        <v>91</v>
      </c>
      <c r="AQ751" s="46"/>
      <c r="AR751" s="46" t="s">
        <v>81</v>
      </c>
      <c r="AS751" s="46" t="s">
        <v>86</v>
      </c>
      <c r="AT751" s="46"/>
      <c r="AU751" s="46"/>
      <c r="AV751" s="46" t="s">
        <v>81</v>
      </c>
      <c r="AW751" s="46" t="s">
        <v>80</v>
      </c>
      <c r="AX751" s="48">
        <v>250</v>
      </c>
      <c r="AY751" s="48">
        <v>299.8</v>
      </c>
      <c r="AZ751" s="48">
        <v>261.7</v>
      </c>
      <c r="BA751" s="48">
        <v>201.9</v>
      </c>
      <c r="BB751" s="46"/>
      <c r="BC751" s="46"/>
      <c r="BD751" s="48">
        <v>12.9</v>
      </c>
      <c r="BE751" s="46"/>
      <c r="BF751" s="48">
        <v>0.14000000000000001</v>
      </c>
      <c r="BG751" s="46"/>
      <c r="BH751" s="46"/>
      <c r="BI751" s="48">
        <v>0.12</v>
      </c>
      <c r="BJ751" s="48">
        <v>40.380000000000003</v>
      </c>
      <c r="BK751" s="48">
        <v>40.380000000000003</v>
      </c>
      <c r="BL751" s="48">
        <v>50.8</v>
      </c>
      <c r="BM751" s="46"/>
      <c r="BN751" s="46"/>
      <c r="BO751" s="48">
        <v>0.17</v>
      </c>
      <c r="BP751" s="48">
        <v>0.21</v>
      </c>
      <c r="BQ751" s="46"/>
      <c r="BR751" s="48">
        <v>13.44</v>
      </c>
      <c r="BS751" s="48">
        <v>42.38</v>
      </c>
      <c r="BT751" s="46"/>
      <c r="BU751" s="48">
        <v>0</v>
      </c>
      <c r="BV751" s="39">
        <v>266</v>
      </c>
      <c r="BW751" s="39">
        <f t="shared" si="66"/>
        <v>3</v>
      </c>
      <c r="BX751" s="39">
        <f>IF(COUNTIF($C$2:C751,C751)=1,1,0)</f>
        <v>1</v>
      </c>
      <c r="BY751" s="39">
        <f t="shared" si="67"/>
        <v>1</v>
      </c>
      <c r="BZ751" s="39" t="b">
        <f t="shared" si="68"/>
        <v>0</v>
      </c>
      <c r="CA751" s="39" t="b">
        <f t="array" ref="CA751">ISNUMBER(SEARCH("Touch Screen",$AI751))</f>
        <v>0</v>
      </c>
      <c r="CB751" s="39" t="b">
        <f t="array" ref="CB751">ISNUMBER(SEARCH("Occupancy Sensor",$AI751))</f>
        <v>0</v>
      </c>
      <c r="CC751" s="39" t="b">
        <f t="array" ref="CC751">ISNUMBER(SEARCH("Full Network Connectivity",$AI751))</f>
        <v>0</v>
      </c>
      <c r="CD751" s="49">
        <f t="shared" si="69"/>
        <v>40.348559999999999</v>
      </c>
      <c r="CE751" s="50">
        <f t="shared" si="71"/>
        <v>2.1</v>
      </c>
      <c r="CF751" s="39">
        <f t="shared" si="70"/>
        <v>3</v>
      </c>
      <c r="CG751" s="49">
        <f>IF($BW751=1,($Q751*'2. Monitor Criteria'!$C$4)+('2. Monitor Criteria'!$D$4*'1. Data'!$CE751)+'2. Monitor Criteria'!$C$6,IF('1. Data'!$BW751=2,($Q751*'2. Monitor Criteria'!$C$4)+('2. Monitor Criteria'!$D$4*'1. Data'!$CE751)+'2. Monitor Criteria'!$D$6,IF('1. Data'!$BW751=5,($Q751*'2. Monitor Criteria'!$C$4)+('2. Monitor Criteria'!$D$4*'1. Data'!$CE751)+'2. Monitor Criteria'!$F$6,($Q751*'2. Monitor Criteria'!$C$4)+('2. Monitor Criteria'!$D$4*'1. Data'!$CE751)+'2. Monitor Criteria'!$E$6)))</f>
        <v>44.663150000000002</v>
      </c>
      <c r="CH751" s="51">
        <f>CD751-('2. Monitor Criteria'!$D$4*CE751)</f>
        <v>31.969559999999998</v>
      </c>
      <c r="CI751" s="49">
        <f>IF($BY751=0,CH751,IF($BY751=1,CH751-('2. Monitor Criteria'!$B$10*'1. Data'!CG751),CH751-('2. Monitor Criteria'!$C$10*'1. Data'!CG751)))</f>
        <v>29.736402499999997</v>
      </c>
      <c r="CJ751" s="51">
        <f>IF($CA751=TRUE,CI751-(CG751*'2. Monitor Criteria'!$E$10),CI751)</f>
        <v>29.736402499999997</v>
      </c>
      <c r="CK751" s="51">
        <f>IF($BZ751=TRUE,CJ751-('1. Data'!CG751*'2. Monitor Criteria'!$D$10),CJ751)</f>
        <v>29.736402499999997</v>
      </c>
    </row>
    <row r="752" spans="1:89" s="39" customFormat="1" ht="15.75" customHeight="1" x14ac:dyDescent="0.2">
      <c r="A752" s="39">
        <v>273</v>
      </c>
      <c r="B752" s="46" t="s">
        <v>430</v>
      </c>
      <c r="C752" s="46" t="s">
        <v>446</v>
      </c>
      <c r="D752" s="47">
        <v>42675</v>
      </c>
      <c r="E752" s="46" t="s">
        <v>74</v>
      </c>
      <c r="F752" s="46"/>
      <c r="G752" s="46" t="s">
        <v>1307</v>
      </c>
      <c r="H752" s="46" t="s">
        <v>75</v>
      </c>
      <c r="I752" s="46" t="s">
        <v>85</v>
      </c>
      <c r="J752" s="46" t="s">
        <v>424</v>
      </c>
      <c r="K752" s="46" t="s">
        <v>77</v>
      </c>
      <c r="L752" s="46"/>
      <c r="M752" s="48">
        <v>1000</v>
      </c>
      <c r="N752" s="48">
        <v>20.399999999999999</v>
      </c>
      <c r="O752" s="48">
        <v>12.7</v>
      </c>
      <c r="P752" s="48">
        <v>23.8</v>
      </c>
      <c r="Q752" s="48">
        <v>259.08</v>
      </c>
      <c r="R752" s="48">
        <v>1.78</v>
      </c>
      <c r="S752" s="48">
        <v>1080</v>
      </c>
      <c r="T752" s="48">
        <v>1920</v>
      </c>
      <c r="U752" s="48">
        <v>2.1</v>
      </c>
      <c r="V752" s="48">
        <v>8106</v>
      </c>
      <c r="W752" s="48">
        <v>60</v>
      </c>
      <c r="X752" s="48">
        <v>33.1</v>
      </c>
      <c r="Y752" s="46" t="s">
        <v>78</v>
      </c>
      <c r="Z752" s="46" t="s">
        <v>79</v>
      </c>
      <c r="AA752" s="46"/>
      <c r="AB752" s="46"/>
      <c r="AC752" s="46" t="s">
        <v>81</v>
      </c>
      <c r="AD752" s="46" t="s">
        <v>80</v>
      </c>
      <c r="AE752" s="46" t="s">
        <v>444</v>
      </c>
      <c r="AF752" s="46" t="s">
        <v>445</v>
      </c>
      <c r="AG752" s="46" t="s">
        <v>434</v>
      </c>
      <c r="AH752" s="46"/>
      <c r="AI752" s="46" t="s">
        <v>435</v>
      </c>
      <c r="AJ752" s="46" t="s">
        <v>83</v>
      </c>
      <c r="AK752" s="46" t="s">
        <v>94</v>
      </c>
      <c r="AL752" s="46" t="s">
        <v>445</v>
      </c>
      <c r="AM752" s="46" t="s">
        <v>83</v>
      </c>
      <c r="AN752" s="46" t="s">
        <v>83</v>
      </c>
      <c r="AO752" s="46" t="s">
        <v>83</v>
      </c>
      <c r="AP752" s="46" t="s">
        <v>91</v>
      </c>
      <c r="AQ752" s="46"/>
      <c r="AR752" s="46" t="s">
        <v>81</v>
      </c>
      <c r="AS752" s="46" t="s">
        <v>86</v>
      </c>
      <c r="AT752" s="46"/>
      <c r="AU752" s="46"/>
      <c r="AV752" s="46" t="s">
        <v>80</v>
      </c>
      <c r="AW752" s="46" t="s">
        <v>81</v>
      </c>
      <c r="AX752" s="48">
        <v>350</v>
      </c>
      <c r="AY752" s="48">
        <v>252.5</v>
      </c>
      <c r="AZ752" s="48">
        <v>247.8</v>
      </c>
      <c r="BA752" s="48">
        <v>203.2</v>
      </c>
      <c r="BB752" s="48">
        <v>9.9</v>
      </c>
      <c r="BC752" s="48">
        <v>14.74</v>
      </c>
      <c r="BD752" s="48">
        <v>14.86</v>
      </c>
      <c r="BE752" s="46"/>
      <c r="BF752" s="48">
        <v>0.24</v>
      </c>
      <c r="BG752" s="48">
        <v>0.2</v>
      </c>
      <c r="BH752" s="46"/>
      <c r="BI752" s="48">
        <v>0.01</v>
      </c>
      <c r="BJ752" s="48">
        <v>46.92</v>
      </c>
      <c r="BK752" s="46"/>
      <c r="BL752" s="48">
        <v>89.7</v>
      </c>
      <c r="BM752" s="48">
        <v>9.91</v>
      </c>
      <c r="BN752" s="48">
        <v>14.66</v>
      </c>
      <c r="BO752" s="48">
        <v>0.03</v>
      </c>
      <c r="BP752" s="48">
        <v>0.26</v>
      </c>
      <c r="BQ752" s="48">
        <v>0.22</v>
      </c>
      <c r="BR752" s="48">
        <v>14.81</v>
      </c>
      <c r="BS752" s="48">
        <v>46.92</v>
      </c>
      <c r="BT752" s="46"/>
      <c r="BU752" s="48">
        <v>0</v>
      </c>
      <c r="BV752" s="39">
        <v>273</v>
      </c>
      <c r="BW752" s="39">
        <f t="shared" si="66"/>
        <v>3</v>
      </c>
      <c r="BX752" s="39">
        <f>IF(COUNTIF($C$2:C752,C752)=1,1,0)</f>
        <v>1</v>
      </c>
      <c r="BY752" s="39">
        <f t="shared" si="67"/>
        <v>1</v>
      </c>
      <c r="BZ752" s="39" t="b">
        <f t="shared" si="68"/>
        <v>1</v>
      </c>
      <c r="CA752" s="39" t="b">
        <f t="array" ref="CA752">ISNUMBER(SEARCH("Touch Screen",$AI752))</f>
        <v>0</v>
      </c>
      <c r="CB752" s="39" t="b">
        <f t="array" ref="CB752">ISNUMBER(SEARCH("Occupancy Sensor",$AI752))</f>
        <v>0</v>
      </c>
      <c r="CC752" s="39" t="b">
        <f t="array" ref="CC752">ISNUMBER(SEARCH("Full Network Connectivity",$AI752))</f>
        <v>0</v>
      </c>
      <c r="CD752" s="49">
        <f t="shared" si="69"/>
        <v>46.927319999999995</v>
      </c>
      <c r="CE752" s="50">
        <f t="shared" si="71"/>
        <v>2.1</v>
      </c>
      <c r="CF752" s="39">
        <f t="shared" si="70"/>
        <v>3</v>
      </c>
      <c r="CG752" s="49">
        <f>IF($BW752=1,($Q752*'2. Monitor Criteria'!$C$4)+('2. Monitor Criteria'!$D$4*'1. Data'!$CE752)+'2. Monitor Criteria'!$C$6,IF('1. Data'!$BW752=2,($Q752*'2. Monitor Criteria'!$C$4)+('2. Monitor Criteria'!$D$4*'1. Data'!$CE752)+'2. Monitor Criteria'!$D$6,IF('1. Data'!$BW752=5,($Q752*'2. Monitor Criteria'!$C$4)+('2. Monitor Criteria'!$D$4*'1. Data'!$CE752)+'2. Monitor Criteria'!$F$6,($Q752*'2. Monitor Criteria'!$C$4)+('2. Monitor Criteria'!$D$4*'1. Data'!$CE752)+'2. Monitor Criteria'!$E$6)))</f>
        <v>48.725840000000005</v>
      </c>
      <c r="CH752" s="51">
        <f>CD752-('2. Monitor Criteria'!$D$4*CE752)</f>
        <v>38.54831999999999</v>
      </c>
      <c r="CI752" s="49">
        <f>IF($BY752=0,CH752,IF($BY752=1,CH752-('2. Monitor Criteria'!$B$10*'1. Data'!CG752),CH752-('2. Monitor Criteria'!$C$10*'1. Data'!CG752)))</f>
        <v>36.112027999999988</v>
      </c>
      <c r="CJ752" s="51">
        <f>IF($CA752=TRUE,CI752-(CG752*'2. Monitor Criteria'!$E$10),CI752)</f>
        <v>36.112027999999988</v>
      </c>
      <c r="CK752" s="51">
        <f>IF($BZ752=TRUE,CJ752-('1. Data'!CG752*'2. Monitor Criteria'!$D$10),CJ752)</f>
        <v>33.675735999999986</v>
      </c>
    </row>
    <row r="753" spans="1:89" s="39" customFormat="1" ht="15.75" customHeight="1" x14ac:dyDescent="0.2">
      <c r="A753" s="39">
        <v>274</v>
      </c>
      <c r="B753" s="46" t="s">
        <v>430</v>
      </c>
      <c r="C753" s="46" t="s">
        <v>447</v>
      </c>
      <c r="D753" s="47">
        <v>42552</v>
      </c>
      <c r="E753" s="46" t="s">
        <v>74</v>
      </c>
      <c r="F753" s="46"/>
      <c r="G753" s="46" t="s">
        <v>1307</v>
      </c>
      <c r="H753" s="46" t="s">
        <v>75</v>
      </c>
      <c r="I753" s="46" t="s">
        <v>76</v>
      </c>
      <c r="J753" s="46"/>
      <c r="K753" s="46" t="s">
        <v>77</v>
      </c>
      <c r="L753" s="46"/>
      <c r="M753" s="48">
        <v>1000</v>
      </c>
      <c r="N753" s="48">
        <v>20.7</v>
      </c>
      <c r="O753" s="48">
        <v>11.7</v>
      </c>
      <c r="P753" s="48">
        <v>23.8</v>
      </c>
      <c r="Q753" s="48">
        <v>242.19</v>
      </c>
      <c r="R753" s="48">
        <v>1.78</v>
      </c>
      <c r="S753" s="48">
        <v>1080</v>
      </c>
      <c r="T753" s="48">
        <v>1920</v>
      </c>
      <c r="U753" s="48">
        <v>2.1</v>
      </c>
      <c r="V753" s="48">
        <v>8562</v>
      </c>
      <c r="W753" s="48">
        <v>60</v>
      </c>
      <c r="X753" s="48">
        <v>34.700000000000003</v>
      </c>
      <c r="Y753" s="46" t="s">
        <v>78</v>
      </c>
      <c r="Z753" s="46" t="s">
        <v>79</v>
      </c>
      <c r="AA753" s="46"/>
      <c r="AB753" s="46"/>
      <c r="AC753" s="46" t="s">
        <v>81</v>
      </c>
      <c r="AD753" s="46" t="s">
        <v>80</v>
      </c>
      <c r="AE753" s="46" t="s">
        <v>444</v>
      </c>
      <c r="AF753" s="46" t="s">
        <v>448</v>
      </c>
      <c r="AG753" s="46" t="s">
        <v>435</v>
      </c>
      <c r="AH753" s="46"/>
      <c r="AI753" s="46" t="s">
        <v>435</v>
      </c>
      <c r="AJ753" s="46" t="s">
        <v>83</v>
      </c>
      <c r="AK753" s="46" t="s">
        <v>94</v>
      </c>
      <c r="AL753" s="46" t="s">
        <v>448</v>
      </c>
      <c r="AM753" s="46" t="s">
        <v>83</v>
      </c>
      <c r="AN753" s="46" t="s">
        <v>83</v>
      </c>
      <c r="AO753" s="46" t="s">
        <v>83</v>
      </c>
      <c r="AP753" s="46" t="s">
        <v>91</v>
      </c>
      <c r="AQ753" s="46"/>
      <c r="AR753" s="46" t="s">
        <v>81</v>
      </c>
      <c r="AS753" s="46" t="s">
        <v>86</v>
      </c>
      <c r="AT753" s="46"/>
      <c r="AU753" s="46"/>
      <c r="AV753" s="46" t="s">
        <v>80</v>
      </c>
      <c r="AW753" s="46" t="s">
        <v>81</v>
      </c>
      <c r="AX753" s="48">
        <v>300</v>
      </c>
      <c r="AY753" s="48">
        <v>329.5</v>
      </c>
      <c r="AZ753" s="48">
        <v>254.4</v>
      </c>
      <c r="BA753" s="48">
        <v>199.5</v>
      </c>
      <c r="BB753" s="48">
        <v>7.77</v>
      </c>
      <c r="BC753" s="48">
        <v>14.21</v>
      </c>
      <c r="BD753" s="48">
        <v>15.49</v>
      </c>
      <c r="BE753" s="46"/>
      <c r="BF753" s="48">
        <v>0.56999999999999995</v>
      </c>
      <c r="BG753" s="48">
        <v>0.14000000000000001</v>
      </c>
      <c r="BH753" s="46"/>
      <c r="BI753" s="48">
        <v>0.42</v>
      </c>
      <c r="BJ753" s="48">
        <v>50.7</v>
      </c>
      <c r="BK753" s="46"/>
      <c r="BL753" s="48">
        <v>56.9</v>
      </c>
      <c r="BM753" s="48">
        <v>8.52</v>
      </c>
      <c r="BN753" s="48">
        <v>16.12</v>
      </c>
      <c r="BO753" s="48">
        <v>0.45</v>
      </c>
      <c r="BP753" s="48">
        <v>0.6</v>
      </c>
      <c r="BQ753" s="48">
        <v>0.18</v>
      </c>
      <c r="BR753" s="48">
        <v>15.98</v>
      </c>
      <c r="BS753" s="48">
        <v>52.4</v>
      </c>
      <c r="BT753" s="46"/>
      <c r="BU753" s="48">
        <v>0</v>
      </c>
      <c r="BV753" s="39">
        <v>274</v>
      </c>
      <c r="BW753" s="39">
        <f t="shared" si="66"/>
        <v>3</v>
      </c>
      <c r="BX753" s="39">
        <f>IF(COUNTIF($C$2:C753,C753)=1,1,0)</f>
        <v>1</v>
      </c>
      <c r="BY753" s="39">
        <f t="shared" si="67"/>
        <v>1</v>
      </c>
      <c r="BZ753" s="39" t="b">
        <f t="shared" si="68"/>
        <v>1</v>
      </c>
      <c r="CA753" s="39" t="b">
        <f t="array" ref="CA753">ISNUMBER(SEARCH("Touch Screen",$AI753))</f>
        <v>0</v>
      </c>
      <c r="CB753" s="39" t="b">
        <f t="array" ref="CB753">ISNUMBER(SEARCH("Occupancy Sensor",$AI753))</f>
        <v>0</v>
      </c>
      <c r="CC753" s="39" t="b">
        <f t="array" ref="CC753">ISNUMBER(SEARCH("Full Network Connectivity",$AI753))</f>
        <v>0</v>
      </c>
      <c r="CD753" s="49">
        <f t="shared" si="69"/>
        <v>50.737919999999995</v>
      </c>
      <c r="CE753" s="50">
        <f t="shared" si="71"/>
        <v>2.1</v>
      </c>
      <c r="CF753" s="39">
        <f t="shared" si="70"/>
        <v>3</v>
      </c>
      <c r="CG753" s="49">
        <f>IF($BW753=1,($Q753*'2. Monitor Criteria'!$C$4)+('2. Monitor Criteria'!$D$4*'1. Data'!$CE753)+'2. Monitor Criteria'!$C$6,IF('1. Data'!$BW753=2,($Q753*'2. Monitor Criteria'!$C$4)+('2. Monitor Criteria'!$D$4*'1. Data'!$CE753)+'2. Monitor Criteria'!$D$6,IF('1. Data'!$BW753=5,($Q753*'2. Monitor Criteria'!$C$4)+('2. Monitor Criteria'!$D$4*'1. Data'!$CE753)+'2. Monitor Criteria'!$F$6,($Q753*'2. Monitor Criteria'!$C$4)+('2. Monitor Criteria'!$D$4*'1. Data'!$CE753)+'2. Monitor Criteria'!$E$6)))</f>
        <v>46.64837</v>
      </c>
      <c r="CH753" s="51">
        <f>CD753-('2. Monitor Criteria'!$D$4*CE753)</f>
        <v>42.358919999999998</v>
      </c>
      <c r="CI753" s="49">
        <f>IF($BY753=0,CH753,IF($BY753=1,CH753-('2. Monitor Criteria'!$B$10*'1. Data'!CG753),CH753-('2. Monitor Criteria'!$C$10*'1. Data'!CG753)))</f>
        <v>40.026501499999995</v>
      </c>
      <c r="CJ753" s="51">
        <f>IF($CA753=TRUE,CI753-(CG753*'2. Monitor Criteria'!$E$10),CI753)</f>
        <v>40.026501499999995</v>
      </c>
      <c r="CK753" s="51">
        <f>IF($BZ753=TRUE,CJ753-('1. Data'!CG753*'2. Monitor Criteria'!$D$10),CJ753)</f>
        <v>37.694082999999992</v>
      </c>
    </row>
    <row r="754" spans="1:89" s="39" customFormat="1" ht="15.75" customHeight="1" x14ac:dyDescent="0.2">
      <c r="A754" s="39">
        <v>277</v>
      </c>
      <c r="B754" s="46" t="s">
        <v>430</v>
      </c>
      <c r="C754" s="46" t="s">
        <v>451</v>
      </c>
      <c r="D754" s="47">
        <v>42675</v>
      </c>
      <c r="E754" s="46" t="s">
        <v>74</v>
      </c>
      <c r="F754" s="46"/>
      <c r="G754" s="46" t="s">
        <v>1307</v>
      </c>
      <c r="H754" s="46" t="s">
        <v>75</v>
      </c>
      <c r="I754" s="46" t="s">
        <v>76</v>
      </c>
      <c r="J754" s="46"/>
      <c r="K754" s="46" t="s">
        <v>77</v>
      </c>
      <c r="L754" s="46"/>
      <c r="M754" s="48">
        <v>1000</v>
      </c>
      <c r="N754" s="48">
        <v>13.2</v>
      </c>
      <c r="O754" s="48">
        <v>23.5</v>
      </c>
      <c r="P754" s="48">
        <v>27</v>
      </c>
      <c r="Q754" s="48">
        <v>310.5</v>
      </c>
      <c r="R754" s="48">
        <v>1.78</v>
      </c>
      <c r="S754" s="48">
        <v>1440</v>
      </c>
      <c r="T754" s="48">
        <v>2560</v>
      </c>
      <c r="U754" s="48">
        <v>3.7</v>
      </c>
      <c r="V754" s="48">
        <v>11916</v>
      </c>
      <c r="W754" s="48">
        <v>60</v>
      </c>
      <c r="X754" s="48">
        <v>0.3</v>
      </c>
      <c r="Y754" s="46" t="s">
        <v>78</v>
      </c>
      <c r="Z754" s="46" t="s">
        <v>79</v>
      </c>
      <c r="AA754" s="48">
        <v>60</v>
      </c>
      <c r="AB754" s="48">
        <v>60</v>
      </c>
      <c r="AC754" s="46" t="s">
        <v>81</v>
      </c>
      <c r="AD754" s="46" t="s">
        <v>80</v>
      </c>
      <c r="AE754" s="46" t="s">
        <v>452</v>
      </c>
      <c r="AF754" s="46" t="s">
        <v>453</v>
      </c>
      <c r="AG754" s="46" t="s">
        <v>434</v>
      </c>
      <c r="AH754" s="46"/>
      <c r="AI754" s="46" t="s">
        <v>435</v>
      </c>
      <c r="AJ754" s="46" t="s">
        <v>83</v>
      </c>
      <c r="AK754" s="46" t="s">
        <v>94</v>
      </c>
      <c r="AL754" s="46" t="s">
        <v>453</v>
      </c>
      <c r="AM754" s="46" t="s">
        <v>83</v>
      </c>
      <c r="AN754" s="46" t="s">
        <v>83</v>
      </c>
      <c r="AO754" s="46" t="s">
        <v>83</v>
      </c>
      <c r="AP754" s="46" t="s">
        <v>91</v>
      </c>
      <c r="AQ754" s="46"/>
      <c r="AR754" s="46" t="s">
        <v>81</v>
      </c>
      <c r="AS754" s="46" t="s">
        <v>86</v>
      </c>
      <c r="AT754" s="46"/>
      <c r="AU754" s="46"/>
      <c r="AV754" s="46" t="s">
        <v>80</v>
      </c>
      <c r="AW754" s="46" t="s">
        <v>81</v>
      </c>
      <c r="AX754" s="48">
        <v>350</v>
      </c>
      <c r="AY754" s="48">
        <v>373</v>
      </c>
      <c r="AZ754" s="48">
        <v>214</v>
      </c>
      <c r="BA754" s="48">
        <v>199.3</v>
      </c>
      <c r="BB754" s="48">
        <v>15.7</v>
      </c>
      <c r="BC754" s="48">
        <v>31.54</v>
      </c>
      <c r="BD754" s="48">
        <v>24.69</v>
      </c>
      <c r="BE754" s="46"/>
      <c r="BF754" s="48">
        <v>0.56999999999999995</v>
      </c>
      <c r="BG754" s="48">
        <v>0.39</v>
      </c>
      <c r="BH754" s="46"/>
      <c r="BI754" s="48">
        <v>0.35</v>
      </c>
      <c r="BJ754" s="48">
        <v>78.95</v>
      </c>
      <c r="BK754" s="46"/>
      <c r="BL754" s="48">
        <v>85.1</v>
      </c>
      <c r="BM754" s="48">
        <v>15.78</v>
      </c>
      <c r="BN754" s="48">
        <v>31.57</v>
      </c>
      <c r="BO754" s="48">
        <v>0.35</v>
      </c>
      <c r="BP754" s="48">
        <v>0.61</v>
      </c>
      <c r="BQ754" s="48">
        <v>0.38</v>
      </c>
      <c r="BR754" s="48">
        <v>25.11</v>
      </c>
      <c r="BS754" s="48">
        <v>80.45</v>
      </c>
      <c r="BT754" s="46"/>
      <c r="BU754" s="48">
        <v>1</v>
      </c>
      <c r="BV754" s="39">
        <v>277</v>
      </c>
      <c r="BW754" s="39">
        <f t="shared" si="66"/>
        <v>4</v>
      </c>
      <c r="BX754" s="39">
        <f>IF(COUNTIF($C$2:C754,C754)=1,1,0)</f>
        <v>1</v>
      </c>
      <c r="BY754" s="39">
        <f t="shared" si="67"/>
        <v>1</v>
      </c>
      <c r="BZ754" s="39" t="b">
        <f t="shared" si="68"/>
        <v>1</v>
      </c>
      <c r="CA754" s="39" t="b">
        <f t="array" ref="CA754">ISNUMBER(SEARCH("Touch Screen",$AI754))</f>
        <v>0</v>
      </c>
      <c r="CB754" s="39" t="b">
        <f t="array" ref="CB754">ISNUMBER(SEARCH("Occupancy Sensor",$AI754))</f>
        <v>0</v>
      </c>
      <c r="CC754" s="39" t="b">
        <f t="array" ref="CC754">ISNUMBER(SEARCH("Full Network Connectivity",$AI754))</f>
        <v>0</v>
      </c>
      <c r="CD754" s="49">
        <f t="shared" si="69"/>
        <v>78.945120000000003</v>
      </c>
      <c r="CE754" s="50">
        <f t="shared" si="71"/>
        <v>3.7</v>
      </c>
      <c r="CF754" s="39">
        <f t="shared" si="70"/>
        <v>4</v>
      </c>
      <c r="CG754" s="49">
        <f>IF($BW754=1,($Q754*'2. Monitor Criteria'!$C$4)+('2. Monitor Criteria'!$D$4*'1. Data'!$CE754)+'2. Monitor Criteria'!$C$6,IF('1. Data'!$BW754=2,($Q754*'2. Monitor Criteria'!$C$4)+('2. Monitor Criteria'!$D$4*'1. Data'!$CE754)+'2. Monitor Criteria'!$D$6,IF('1. Data'!$BW754=5,($Q754*'2. Monitor Criteria'!$C$4)+('2. Monitor Criteria'!$D$4*'1. Data'!$CE754)+'2. Monitor Criteria'!$F$6,($Q754*'2. Monitor Criteria'!$C$4)+('2. Monitor Criteria'!$D$4*'1. Data'!$CE754)+'2. Monitor Criteria'!$E$6)))</f>
        <v>61.4345</v>
      </c>
      <c r="CH754" s="51">
        <f>CD754-('2. Monitor Criteria'!$D$4*CE754)</f>
        <v>64.182119999999998</v>
      </c>
      <c r="CI754" s="49">
        <f>IF($BY754=0,CH754,IF($BY754=1,CH754-('2. Monitor Criteria'!$B$10*'1. Data'!CG754),CH754-('2. Monitor Criteria'!$C$10*'1. Data'!CG754)))</f>
        <v>61.110394999999997</v>
      </c>
      <c r="CJ754" s="51">
        <f>IF($CA754=TRUE,CI754-(CG754*'2. Monitor Criteria'!$E$10),CI754)</f>
        <v>61.110394999999997</v>
      </c>
      <c r="CK754" s="51">
        <f>IF($BZ754=TRUE,CJ754-('1. Data'!CG754*'2. Monitor Criteria'!$D$10),CJ754)</f>
        <v>58.038669999999996</v>
      </c>
    </row>
    <row r="755" spans="1:89" s="39" customFormat="1" ht="15.75" customHeight="1" x14ac:dyDescent="0.2">
      <c r="A755" s="39">
        <v>298</v>
      </c>
      <c r="B755" s="46" t="s">
        <v>463</v>
      </c>
      <c r="C755" s="46" t="s">
        <v>479</v>
      </c>
      <c r="D755" s="47">
        <v>42644</v>
      </c>
      <c r="E755" s="46" t="s">
        <v>74</v>
      </c>
      <c r="F755" s="46"/>
      <c r="G755" s="46" t="s">
        <v>1307</v>
      </c>
      <c r="H755" s="46" t="s">
        <v>75</v>
      </c>
      <c r="I755" s="46" t="s">
        <v>76</v>
      </c>
      <c r="J755" s="46"/>
      <c r="K755" s="46" t="s">
        <v>77</v>
      </c>
      <c r="L755" s="46"/>
      <c r="M755" s="48">
        <v>1000</v>
      </c>
      <c r="N755" s="48">
        <v>13.2</v>
      </c>
      <c r="O755" s="48">
        <v>23.5</v>
      </c>
      <c r="P755" s="48">
        <v>26.9</v>
      </c>
      <c r="Q755" s="48">
        <v>311.5</v>
      </c>
      <c r="R755" s="48">
        <v>1.78</v>
      </c>
      <c r="S755" s="48">
        <v>1440</v>
      </c>
      <c r="T755" s="48">
        <v>2560</v>
      </c>
      <c r="U755" s="48">
        <v>3.7</v>
      </c>
      <c r="V755" s="48">
        <v>11834</v>
      </c>
      <c r="W755" s="48">
        <v>60</v>
      </c>
      <c r="X755" s="48">
        <v>0.4</v>
      </c>
      <c r="Y755" s="46" t="s">
        <v>425</v>
      </c>
      <c r="Z755" s="46" t="s">
        <v>79</v>
      </c>
      <c r="AA755" s="48">
        <v>71</v>
      </c>
      <c r="AB755" s="48">
        <v>71</v>
      </c>
      <c r="AC755" s="46" t="s">
        <v>81</v>
      </c>
      <c r="AD755" s="46" t="s">
        <v>80</v>
      </c>
      <c r="AE755" s="46" t="s">
        <v>307</v>
      </c>
      <c r="AF755" s="46"/>
      <c r="AG755" s="46" t="s">
        <v>99</v>
      </c>
      <c r="AH755" s="46"/>
      <c r="AI755" s="46" t="s">
        <v>99</v>
      </c>
      <c r="AJ755" s="46" t="s">
        <v>83</v>
      </c>
      <c r="AK755" s="46" t="s">
        <v>84</v>
      </c>
      <c r="AL755" s="46"/>
      <c r="AM755" s="46" t="s">
        <v>83</v>
      </c>
      <c r="AN755" s="46" t="s">
        <v>83</v>
      </c>
      <c r="AO755" s="46" t="s">
        <v>83</v>
      </c>
      <c r="AP755" s="46" t="s">
        <v>91</v>
      </c>
      <c r="AQ755" s="46"/>
      <c r="AR755" s="46" t="s">
        <v>81</v>
      </c>
      <c r="AS755" s="46" t="s">
        <v>86</v>
      </c>
      <c r="AT755" s="46"/>
      <c r="AU755" s="48">
        <v>1</v>
      </c>
      <c r="AV755" s="46" t="s">
        <v>81</v>
      </c>
      <c r="AW755" s="46" t="s">
        <v>81</v>
      </c>
      <c r="AX755" s="48">
        <v>350</v>
      </c>
      <c r="AY755" s="48">
        <v>392.1</v>
      </c>
      <c r="AZ755" s="48">
        <v>262</v>
      </c>
      <c r="BA755" s="48">
        <v>200.1</v>
      </c>
      <c r="BB755" s="46"/>
      <c r="BC755" s="46"/>
      <c r="BD755" s="48">
        <v>17.989999999999998</v>
      </c>
      <c r="BE755" s="46"/>
      <c r="BF755" s="48">
        <v>0.25</v>
      </c>
      <c r="BG755" s="48">
        <v>0.24</v>
      </c>
      <c r="BH755" s="46"/>
      <c r="BI755" s="48">
        <v>0.21</v>
      </c>
      <c r="BJ755" s="48">
        <v>56.58</v>
      </c>
      <c r="BK755" s="48">
        <v>56.58</v>
      </c>
      <c r="BL755" s="48">
        <v>81.599999999999994</v>
      </c>
      <c r="BM755" s="46"/>
      <c r="BN755" s="46"/>
      <c r="BO755" s="48">
        <v>0.25</v>
      </c>
      <c r="BP755" s="48">
        <v>0.28999999999999998</v>
      </c>
      <c r="BQ755" s="48">
        <v>0.28000000000000003</v>
      </c>
      <c r="BR755" s="48">
        <v>17.97</v>
      </c>
      <c r="BS755" s="48">
        <v>56.75</v>
      </c>
      <c r="BT755" s="46"/>
      <c r="BU755" s="48">
        <v>0</v>
      </c>
      <c r="BV755" s="39">
        <v>298</v>
      </c>
      <c r="BW755" s="39">
        <f t="shared" si="66"/>
        <v>4</v>
      </c>
      <c r="BX755" s="39">
        <f>IF(COUNTIF($C$2:C755,C755)=1,1,0)</f>
        <v>1</v>
      </c>
      <c r="BY755" s="39">
        <f t="shared" si="67"/>
        <v>1</v>
      </c>
      <c r="BZ755" s="39" t="b">
        <f t="shared" si="68"/>
        <v>0</v>
      </c>
      <c r="CA755" s="39" t="b">
        <f t="array" ref="CA755">ISNUMBER(SEARCH("Touch Screen",$AI755))</f>
        <v>0</v>
      </c>
      <c r="CB755" s="39" t="b">
        <f t="array" ref="CB755">ISNUMBER(SEARCH("Occupancy Sensor",$AI755))</f>
        <v>0</v>
      </c>
      <c r="CC755" s="39" t="b">
        <f t="array" ref="CC755">ISNUMBER(SEARCH("Full Network Connectivity",$AI755))</f>
        <v>0</v>
      </c>
      <c r="CD755" s="49">
        <f t="shared" si="69"/>
        <v>56.580839999999988</v>
      </c>
      <c r="CE755" s="50">
        <f t="shared" si="71"/>
        <v>3.7</v>
      </c>
      <c r="CF755" s="39">
        <f t="shared" si="70"/>
        <v>4</v>
      </c>
      <c r="CG755" s="49">
        <f>IF($BW755=1,($Q755*'2. Monitor Criteria'!$C$4)+('2. Monitor Criteria'!$D$4*'1. Data'!$CE755)+'2. Monitor Criteria'!$C$6,IF('1. Data'!$BW755=2,($Q755*'2. Monitor Criteria'!$C$4)+('2. Monitor Criteria'!$D$4*'1. Data'!$CE755)+'2. Monitor Criteria'!$D$6,IF('1. Data'!$BW755=5,($Q755*'2. Monitor Criteria'!$C$4)+('2. Monitor Criteria'!$D$4*'1. Data'!$CE755)+'2. Monitor Criteria'!$F$6,($Q755*'2. Monitor Criteria'!$C$4)+('2. Monitor Criteria'!$D$4*'1. Data'!$CE755)+'2. Monitor Criteria'!$E$6)))</f>
        <v>61.557500000000005</v>
      </c>
      <c r="CH755" s="51">
        <f>CD755-('2. Monitor Criteria'!$D$4*CE755)</f>
        <v>41.81783999999999</v>
      </c>
      <c r="CI755" s="49">
        <f>IF($BY755=0,CH755,IF($BY755=1,CH755-('2. Monitor Criteria'!$B$10*'1. Data'!CG755),CH755-('2. Monitor Criteria'!$C$10*'1. Data'!CG755)))</f>
        <v>38.739964999999991</v>
      </c>
      <c r="CJ755" s="51">
        <f>IF($CA755=TRUE,CI755-(CG755*'2. Monitor Criteria'!$E$10),CI755)</f>
        <v>38.739964999999991</v>
      </c>
      <c r="CK755" s="51">
        <f>IF($BZ755=TRUE,CJ755-('1. Data'!CG755*'2. Monitor Criteria'!$D$10),CJ755)</f>
        <v>38.739964999999991</v>
      </c>
    </row>
    <row r="756" spans="1:89" s="39" customFormat="1" ht="15.75" customHeight="1" x14ac:dyDescent="0.2">
      <c r="A756" s="39">
        <v>305</v>
      </c>
      <c r="B756" s="46" t="s">
        <v>1154</v>
      </c>
      <c r="C756" s="46" t="s">
        <v>1354</v>
      </c>
      <c r="D756" s="47">
        <v>42670</v>
      </c>
      <c r="E756" s="46" t="s">
        <v>74</v>
      </c>
      <c r="F756" s="46"/>
      <c r="G756" s="46" t="s">
        <v>1307</v>
      </c>
      <c r="H756" s="46" t="s">
        <v>75</v>
      </c>
      <c r="I756" s="46" t="s">
        <v>88</v>
      </c>
      <c r="J756" s="46"/>
      <c r="K756" s="46" t="s">
        <v>77</v>
      </c>
      <c r="L756" s="46"/>
      <c r="M756" s="48">
        <v>1000</v>
      </c>
      <c r="N756" s="48">
        <v>9.4</v>
      </c>
      <c r="O756" s="48">
        <v>17</v>
      </c>
      <c r="P756" s="48">
        <v>19.5</v>
      </c>
      <c r="Q756" s="48">
        <v>160.54</v>
      </c>
      <c r="R756" s="48">
        <v>1.78</v>
      </c>
      <c r="S756" s="48">
        <v>900</v>
      </c>
      <c r="T756" s="48">
        <v>1600</v>
      </c>
      <c r="U756" s="48">
        <v>1.4</v>
      </c>
      <c r="V756" s="48">
        <v>8970</v>
      </c>
      <c r="W756" s="48">
        <v>60</v>
      </c>
      <c r="X756" s="48">
        <v>32.9</v>
      </c>
      <c r="Y756" s="46" t="s">
        <v>78</v>
      </c>
      <c r="Z756" s="46" t="s">
        <v>79</v>
      </c>
      <c r="AA756" s="46"/>
      <c r="AB756" s="46"/>
      <c r="AC756" s="46" t="s">
        <v>81</v>
      </c>
      <c r="AD756" s="46" t="s">
        <v>80</v>
      </c>
      <c r="AE756" s="46" t="s">
        <v>162</v>
      </c>
      <c r="AF756" s="46"/>
      <c r="AG756" s="46" t="s">
        <v>99</v>
      </c>
      <c r="AH756" s="46"/>
      <c r="AI756" s="46" t="s">
        <v>83</v>
      </c>
      <c r="AJ756" s="46" t="s">
        <v>83</v>
      </c>
      <c r="AK756" s="46" t="s">
        <v>94</v>
      </c>
      <c r="AL756" s="46"/>
      <c r="AM756" s="46" t="s">
        <v>83</v>
      </c>
      <c r="AN756" s="46" t="s">
        <v>83</v>
      </c>
      <c r="AO756" s="46" t="s">
        <v>83</v>
      </c>
      <c r="AP756" s="46" t="s">
        <v>91</v>
      </c>
      <c r="AQ756" s="46"/>
      <c r="AR756" s="46" t="s">
        <v>81</v>
      </c>
      <c r="AS756" s="46" t="s">
        <v>86</v>
      </c>
      <c r="AT756" s="46"/>
      <c r="AU756" s="48">
        <v>1</v>
      </c>
      <c r="AV756" s="46" t="s">
        <v>81</v>
      </c>
      <c r="AW756" s="46" t="s">
        <v>81</v>
      </c>
      <c r="AX756" s="48">
        <v>250</v>
      </c>
      <c r="AY756" s="48">
        <v>297.3</v>
      </c>
      <c r="AZ756" s="48">
        <v>264.39999999999998</v>
      </c>
      <c r="BA756" s="48">
        <v>200.5</v>
      </c>
      <c r="BB756" s="46"/>
      <c r="BC756" s="46"/>
      <c r="BD756" s="48">
        <v>10.98</v>
      </c>
      <c r="BE756" s="46"/>
      <c r="BF756" s="48">
        <v>0.31</v>
      </c>
      <c r="BG756" s="46"/>
      <c r="BH756" s="46"/>
      <c r="BI756" s="48">
        <v>0.13</v>
      </c>
      <c r="BJ756" s="48">
        <v>35.409999999999997</v>
      </c>
      <c r="BK756" s="46"/>
      <c r="BL756" s="48">
        <v>42</v>
      </c>
      <c r="BM756" s="46"/>
      <c r="BN756" s="46"/>
      <c r="BO756" s="48">
        <v>0.16</v>
      </c>
      <c r="BP756" s="48">
        <v>0.35</v>
      </c>
      <c r="BQ756" s="46"/>
      <c r="BR756" s="48">
        <v>11.09</v>
      </c>
      <c r="BS756" s="48">
        <v>36</v>
      </c>
      <c r="BT756" s="46"/>
      <c r="BU756" s="48">
        <v>0</v>
      </c>
      <c r="BV756" s="39">
        <v>305</v>
      </c>
      <c r="BW756" s="39">
        <f t="shared" si="66"/>
        <v>1</v>
      </c>
      <c r="BX756" s="39">
        <f>IF(COUNTIF($C$2:C756,C756)=1,1,0)</f>
        <v>1</v>
      </c>
      <c r="BY756" s="39">
        <f t="shared" si="67"/>
        <v>1</v>
      </c>
      <c r="BZ756" s="39" t="b">
        <f t="shared" si="68"/>
        <v>0</v>
      </c>
      <c r="CA756" s="39" t="b">
        <f t="array" ref="CA756">ISNUMBER(SEARCH("Touch Screen",$AI756))</f>
        <v>0</v>
      </c>
      <c r="CB756" s="39" t="b">
        <f t="array" ref="CB756">ISNUMBER(SEARCH("Occupancy Sensor",$AI756))</f>
        <v>0</v>
      </c>
      <c r="CC756" s="39" t="b">
        <f t="array" ref="CC756">ISNUMBER(SEARCH("Full Network Connectivity",$AI756))</f>
        <v>0</v>
      </c>
      <c r="CD756" s="49">
        <f t="shared" si="69"/>
        <v>35.429819999999999</v>
      </c>
      <c r="CE756" s="50">
        <f t="shared" si="71"/>
        <v>1.4</v>
      </c>
      <c r="CF756" s="39">
        <f t="shared" si="70"/>
        <v>1</v>
      </c>
      <c r="CG756" s="49">
        <f>IF($BW756=1,($Q756*'2. Monitor Criteria'!$C$4)+('2. Monitor Criteria'!$D$4*'1. Data'!$CE756)+'2. Monitor Criteria'!$C$6,IF('1. Data'!$BW756=2,($Q756*'2. Monitor Criteria'!$C$4)+('2. Monitor Criteria'!$D$4*'1. Data'!$CE756)+'2. Monitor Criteria'!$D$6,IF('1. Data'!$BW756=5,($Q756*'2. Monitor Criteria'!$C$4)+('2. Monitor Criteria'!$D$4*'1. Data'!$CE756)+'2. Monitor Criteria'!$F$6,($Q756*'2. Monitor Criteria'!$C$4)+('2. Monitor Criteria'!$D$4*'1. Data'!$CE756)+'2. Monitor Criteria'!$E$6)))</f>
        <v>34.11242</v>
      </c>
      <c r="CH756" s="51">
        <f>CD756-('2. Monitor Criteria'!$D$4*CE756)</f>
        <v>29.843820000000001</v>
      </c>
      <c r="CI756" s="49">
        <f>IF($BY756=0,CH756,IF($BY756=1,CH756-('2. Monitor Criteria'!$B$10*'1. Data'!CG756),CH756-('2. Monitor Criteria'!$C$10*'1. Data'!CG756)))</f>
        <v>28.138199</v>
      </c>
      <c r="CJ756" s="51">
        <f>IF($CA756=TRUE,CI756-(CG756*'2. Monitor Criteria'!$E$10),CI756)</f>
        <v>28.138199</v>
      </c>
      <c r="CK756" s="51">
        <f>IF($BZ756=TRUE,CJ756-('1. Data'!CG756*'2. Monitor Criteria'!$D$10),CJ756)</f>
        <v>28.138199</v>
      </c>
    </row>
    <row r="757" spans="1:89" s="39" customFormat="1" ht="15.75" customHeight="1" x14ac:dyDescent="0.2">
      <c r="A757" s="39">
        <v>356</v>
      </c>
      <c r="B757" s="46" t="s">
        <v>483</v>
      </c>
      <c r="C757" s="46" t="s">
        <v>514</v>
      </c>
      <c r="D757" s="47">
        <v>42514</v>
      </c>
      <c r="E757" s="46" t="s">
        <v>74</v>
      </c>
      <c r="F757" s="46"/>
      <c r="G757" s="46" t="s">
        <v>1307</v>
      </c>
      <c r="H757" s="46" t="s">
        <v>75</v>
      </c>
      <c r="I757" s="46" t="s">
        <v>141</v>
      </c>
      <c r="J757" s="46"/>
      <c r="K757" s="46" t="s">
        <v>77</v>
      </c>
      <c r="L757" s="46"/>
      <c r="M757" s="48">
        <v>1000</v>
      </c>
      <c r="N757" s="48">
        <v>11.7</v>
      </c>
      <c r="O757" s="48">
        <v>20.7</v>
      </c>
      <c r="P757" s="48">
        <v>11.7</v>
      </c>
      <c r="Q757" s="48">
        <f>O757*N757</f>
        <v>242.18999999999997</v>
      </c>
      <c r="R757" s="48">
        <v>1.78</v>
      </c>
      <c r="S757" s="48">
        <v>1440</v>
      </c>
      <c r="T757" s="48">
        <v>2560</v>
      </c>
      <c r="U757" s="48">
        <v>3.7</v>
      </c>
      <c r="V757" s="48">
        <v>15233</v>
      </c>
      <c r="W757" s="48">
        <v>60</v>
      </c>
      <c r="X757" s="48">
        <v>36.6</v>
      </c>
      <c r="Y757" s="46" t="s">
        <v>78</v>
      </c>
      <c r="Z757" s="46" t="s">
        <v>79</v>
      </c>
      <c r="AA757" s="48">
        <v>60</v>
      </c>
      <c r="AB757" s="48">
        <v>60</v>
      </c>
      <c r="AC757" s="46" t="s">
        <v>81</v>
      </c>
      <c r="AD757" s="46" t="s">
        <v>81</v>
      </c>
      <c r="AE757" s="46" t="s">
        <v>208</v>
      </c>
      <c r="AF757" s="46"/>
      <c r="AG757" s="46" t="s">
        <v>83</v>
      </c>
      <c r="AH757" s="46"/>
      <c r="AI757" s="46" t="s">
        <v>83</v>
      </c>
      <c r="AJ757" s="46" t="s">
        <v>83</v>
      </c>
      <c r="AK757" s="46" t="s">
        <v>84</v>
      </c>
      <c r="AL757" s="46"/>
      <c r="AM757" s="46" t="s">
        <v>83</v>
      </c>
      <c r="AN757" s="46" t="s">
        <v>83</v>
      </c>
      <c r="AO757" s="46" t="s">
        <v>83</v>
      </c>
      <c r="AP757" s="46" t="s">
        <v>91</v>
      </c>
      <c r="AQ757" s="46"/>
      <c r="AR757" s="46" t="s">
        <v>81</v>
      </c>
      <c r="AS757" s="46" t="s">
        <v>86</v>
      </c>
      <c r="AT757" s="46"/>
      <c r="AU757" s="48">
        <v>1</v>
      </c>
      <c r="AV757" s="46" t="s">
        <v>81</v>
      </c>
      <c r="AW757" s="46" t="s">
        <v>80</v>
      </c>
      <c r="AX757" s="48">
        <v>300</v>
      </c>
      <c r="AY757" s="48">
        <v>347.5</v>
      </c>
      <c r="AZ757" s="48">
        <v>287.7</v>
      </c>
      <c r="BA757" s="48">
        <v>200</v>
      </c>
      <c r="BB757" s="46"/>
      <c r="BC757" s="46"/>
      <c r="BD757" s="48">
        <v>21.93</v>
      </c>
      <c r="BE757" s="46"/>
      <c r="BF757" s="48">
        <v>0.39</v>
      </c>
      <c r="BG757" s="46"/>
      <c r="BH757" s="46"/>
      <c r="BI757" s="48">
        <v>0.21</v>
      </c>
      <c r="BJ757" s="48">
        <v>69.44</v>
      </c>
      <c r="BK757" s="48">
        <v>69.44</v>
      </c>
      <c r="BL757" s="48">
        <v>70.2</v>
      </c>
      <c r="BM757" s="46"/>
      <c r="BN757" s="46"/>
      <c r="BO757" s="48">
        <v>0.24</v>
      </c>
      <c r="BP757" s="48">
        <v>0.43</v>
      </c>
      <c r="BQ757" s="46"/>
      <c r="BR757" s="48">
        <v>21.99</v>
      </c>
      <c r="BS757" s="48">
        <v>69.86</v>
      </c>
      <c r="BT757" s="46"/>
      <c r="BU757" s="48">
        <v>0</v>
      </c>
      <c r="BV757" s="39">
        <v>356</v>
      </c>
      <c r="BW757" s="39">
        <f t="shared" si="66"/>
        <v>3</v>
      </c>
      <c r="BX757" s="39">
        <f>IF(COUNTIF($C$2:C757,C757)=1,1,0)</f>
        <v>1</v>
      </c>
      <c r="BY757" s="39">
        <f t="shared" si="67"/>
        <v>1</v>
      </c>
      <c r="BZ757" s="39" t="b">
        <f t="shared" si="68"/>
        <v>0</v>
      </c>
      <c r="CA757" s="39" t="b">
        <f t="array" ref="CA757">ISNUMBER(SEARCH("Touch Screen",$AI757))</f>
        <v>0</v>
      </c>
      <c r="CB757" s="39" t="b">
        <f t="array" ref="CB757">ISNUMBER(SEARCH("Occupancy Sensor",$AI757))</f>
        <v>0</v>
      </c>
      <c r="CC757" s="39" t="b">
        <f t="array" ref="CC757">ISNUMBER(SEARCH("Full Network Connectivity",$AI757))</f>
        <v>0</v>
      </c>
      <c r="CD757" s="49">
        <f t="shared" si="69"/>
        <v>69.458039999999997</v>
      </c>
      <c r="CE757" s="50">
        <f t="shared" si="71"/>
        <v>3.7</v>
      </c>
      <c r="CF757" s="39">
        <f t="shared" si="70"/>
        <v>1</v>
      </c>
      <c r="CG757" s="49">
        <f>IF($BW757=1,($Q757*'2. Monitor Criteria'!$C$4)+('2. Monitor Criteria'!$D$4*'1. Data'!$CE757)+'2. Monitor Criteria'!$C$6,IF('1. Data'!$BW757=2,($Q757*'2. Monitor Criteria'!$C$4)+('2. Monitor Criteria'!$D$4*'1. Data'!$CE757)+'2. Monitor Criteria'!$D$6,IF('1. Data'!$BW757=5,($Q757*'2. Monitor Criteria'!$C$4)+('2. Monitor Criteria'!$D$4*'1. Data'!$CE757)+'2. Monitor Criteria'!$F$6,($Q757*'2. Monitor Criteria'!$C$4)+('2. Monitor Criteria'!$D$4*'1. Data'!$CE757)+'2. Monitor Criteria'!$E$6)))</f>
        <v>53.03237</v>
      </c>
      <c r="CH757" s="51">
        <f>CD757-('2. Monitor Criteria'!$D$4*CE757)</f>
        <v>54.695039999999992</v>
      </c>
      <c r="CI757" s="49">
        <f>IF($BY757=0,CH757,IF($BY757=1,CH757-('2. Monitor Criteria'!$B$10*'1. Data'!CG757),CH757-('2. Monitor Criteria'!$C$10*'1. Data'!CG757)))</f>
        <v>52.043421499999994</v>
      </c>
      <c r="CJ757" s="51">
        <f>IF($CA757=TRUE,CI757-(CG757*'2. Monitor Criteria'!$E$10),CI757)</f>
        <v>52.043421499999994</v>
      </c>
      <c r="CK757" s="51">
        <f>IF($BZ757=TRUE,CJ757-('1. Data'!CG757*'2. Monitor Criteria'!$D$10),CJ757)</f>
        <v>52.043421499999994</v>
      </c>
    </row>
    <row r="758" spans="1:89" s="39" customFormat="1" ht="15.75" customHeight="1" x14ac:dyDescent="0.2">
      <c r="A758" s="39">
        <v>362</v>
      </c>
      <c r="B758" s="46" t="s">
        <v>483</v>
      </c>
      <c r="C758" s="46" t="s">
        <v>1359</v>
      </c>
      <c r="D758" s="47">
        <v>42873</v>
      </c>
      <c r="E758" s="46" t="s">
        <v>74</v>
      </c>
      <c r="F758" s="46"/>
      <c r="G758" s="46" t="s">
        <v>1307</v>
      </c>
      <c r="H758" s="46" t="s">
        <v>75</v>
      </c>
      <c r="I758" s="46" t="s">
        <v>76</v>
      </c>
      <c r="J758" s="46"/>
      <c r="K758" s="46" t="s">
        <v>77</v>
      </c>
      <c r="L758" s="46"/>
      <c r="M758" s="48">
        <v>1000</v>
      </c>
      <c r="N758" s="48">
        <v>12.8</v>
      </c>
      <c r="O758" s="48">
        <v>20.399999999999999</v>
      </c>
      <c r="P758" s="48">
        <v>24.1</v>
      </c>
      <c r="Q758" s="48">
        <v>260.33999999999997</v>
      </c>
      <c r="R758" s="48">
        <v>1.6</v>
      </c>
      <c r="S758" s="48">
        <v>1200</v>
      </c>
      <c r="T758" s="48">
        <v>1920</v>
      </c>
      <c r="U758" s="48">
        <v>2.2999999999999998</v>
      </c>
      <c r="V758" s="48">
        <v>8850</v>
      </c>
      <c r="W758" s="48">
        <v>60</v>
      </c>
      <c r="X758" s="48">
        <v>37.5</v>
      </c>
      <c r="Y758" s="46" t="s">
        <v>78</v>
      </c>
      <c r="Z758" s="46" t="s">
        <v>79</v>
      </c>
      <c r="AA758" s="48">
        <v>60</v>
      </c>
      <c r="AB758" s="48">
        <v>60</v>
      </c>
      <c r="AC758" s="46" t="s">
        <v>81</v>
      </c>
      <c r="AD758" s="46" t="s">
        <v>80</v>
      </c>
      <c r="AE758" s="46" t="s">
        <v>355</v>
      </c>
      <c r="AF758" s="46"/>
      <c r="AG758" s="46" t="s">
        <v>83</v>
      </c>
      <c r="AH758" s="46"/>
      <c r="AI758" s="46" t="s">
        <v>83</v>
      </c>
      <c r="AJ758" s="46" t="s">
        <v>83</v>
      </c>
      <c r="AK758" s="46" t="s">
        <v>84</v>
      </c>
      <c r="AL758" s="46"/>
      <c r="AM758" s="46" t="s">
        <v>83</v>
      </c>
      <c r="AN758" s="46" t="s">
        <v>83</v>
      </c>
      <c r="AO758" s="46" t="s">
        <v>83</v>
      </c>
      <c r="AP758" s="46" t="s">
        <v>91</v>
      </c>
      <c r="AQ758" s="46"/>
      <c r="AR758" s="46" t="s">
        <v>81</v>
      </c>
      <c r="AS758" s="46" t="s">
        <v>86</v>
      </c>
      <c r="AT758" s="46"/>
      <c r="AU758" s="48">
        <v>1</v>
      </c>
      <c r="AV758" s="46" t="s">
        <v>81</v>
      </c>
      <c r="AW758" s="46" t="s">
        <v>81</v>
      </c>
      <c r="AX758" s="48">
        <v>300</v>
      </c>
      <c r="AY758" s="48">
        <v>301.3</v>
      </c>
      <c r="AZ758" s="48">
        <v>232.7</v>
      </c>
      <c r="BA758" s="48">
        <v>201.2</v>
      </c>
      <c r="BB758" s="46"/>
      <c r="BC758" s="46"/>
      <c r="BD758" s="48">
        <v>13.63</v>
      </c>
      <c r="BE758" s="46"/>
      <c r="BF758" s="48">
        <v>0.31</v>
      </c>
      <c r="BG758" s="48">
        <v>0.2</v>
      </c>
      <c r="BH758" s="46"/>
      <c r="BI758" s="48">
        <v>0.15</v>
      </c>
      <c r="BJ758" s="48">
        <v>43.52</v>
      </c>
      <c r="BK758" s="48">
        <v>43.52</v>
      </c>
      <c r="BL758" s="48">
        <v>66</v>
      </c>
      <c r="BM758" s="46"/>
      <c r="BN758" s="46"/>
      <c r="BO758" s="48">
        <v>0.2</v>
      </c>
      <c r="BP758" s="48">
        <v>0.37</v>
      </c>
      <c r="BQ758" s="48">
        <v>0.25</v>
      </c>
      <c r="BR758" s="48">
        <v>13.54</v>
      </c>
      <c r="BS758" s="48">
        <v>43.59</v>
      </c>
      <c r="BT758" s="46"/>
      <c r="BU758" s="48">
        <v>0</v>
      </c>
      <c r="BV758" s="39">
        <v>362</v>
      </c>
      <c r="BW758" s="39">
        <f t="shared" si="66"/>
        <v>3</v>
      </c>
      <c r="BX758" s="39">
        <f>IF(COUNTIF($C$2:C758,C758)=1,1,0)</f>
        <v>1</v>
      </c>
      <c r="BY758" s="39">
        <f t="shared" si="67"/>
        <v>1</v>
      </c>
      <c r="BZ758" s="39" t="b">
        <f t="shared" si="68"/>
        <v>0</v>
      </c>
      <c r="CA758" s="39" t="b">
        <f t="array" ref="CA758">ISNUMBER(SEARCH("Touch Screen",$AI758))</f>
        <v>0</v>
      </c>
      <c r="CB758" s="39" t="b">
        <f t="array" ref="CB758">ISNUMBER(SEARCH("Occupancy Sensor",$AI758))</f>
        <v>0</v>
      </c>
      <c r="CC758" s="39" t="b">
        <f t="array" ref="CC758">ISNUMBER(SEARCH("Full Network Connectivity",$AI758))</f>
        <v>0</v>
      </c>
      <c r="CD758" s="49">
        <f t="shared" si="69"/>
        <v>43.554720000000003</v>
      </c>
      <c r="CE758" s="50">
        <f t="shared" si="71"/>
        <v>2.2999999999999998</v>
      </c>
      <c r="CF758" s="39">
        <f t="shared" si="70"/>
        <v>3</v>
      </c>
      <c r="CG758" s="49">
        <f>IF($BW758=1,($Q758*'2. Monitor Criteria'!$C$4)+('2. Monitor Criteria'!$D$4*'1. Data'!$CE758)+'2. Monitor Criteria'!$C$6,IF('1. Data'!$BW758=2,($Q758*'2. Monitor Criteria'!$C$4)+('2. Monitor Criteria'!$D$4*'1. Data'!$CE758)+'2. Monitor Criteria'!$D$6,IF('1. Data'!$BW758=5,($Q758*'2. Monitor Criteria'!$C$4)+('2. Monitor Criteria'!$D$4*'1. Data'!$CE758)+'2. Monitor Criteria'!$F$6,($Q758*'2. Monitor Criteria'!$C$4)+('2. Monitor Criteria'!$D$4*'1. Data'!$CE758)+'2. Monitor Criteria'!$E$6)))</f>
        <v>49.678820000000002</v>
      </c>
      <c r="CH758" s="51">
        <f>CD758-('2. Monitor Criteria'!$D$4*CE758)</f>
        <v>34.377720000000004</v>
      </c>
      <c r="CI758" s="49">
        <f>IF($BY758=0,CH758,IF($BY758=1,CH758-('2. Monitor Criteria'!$B$10*'1. Data'!CG758),CH758-('2. Monitor Criteria'!$C$10*'1. Data'!CG758)))</f>
        <v>31.893779000000002</v>
      </c>
      <c r="CJ758" s="51">
        <f>IF($CA758=TRUE,CI758-(CG758*'2. Monitor Criteria'!$E$10),CI758)</f>
        <v>31.893779000000002</v>
      </c>
      <c r="CK758" s="51">
        <f>IF($BZ758=TRUE,CJ758-('1. Data'!CG758*'2. Monitor Criteria'!$D$10),CJ758)</f>
        <v>31.893779000000002</v>
      </c>
    </row>
    <row r="759" spans="1:89" s="39" customFormat="1" ht="15.75" customHeight="1" x14ac:dyDescent="0.2">
      <c r="A759" s="39">
        <v>365</v>
      </c>
      <c r="B759" s="46" t="s">
        <v>483</v>
      </c>
      <c r="C759" s="46" t="s">
        <v>519</v>
      </c>
      <c r="D759" s="47">
        <v>42514</v>
      </c>
      <c r="E759" s="46" t="s">
        <v>74</v>
      </c>
      <c r="F759" s="46"/>
      <c r="G759" s="46" t="s">
        <v>1307</v>
      </c>
      <c r="H759" s="46" t="s">
        <v>75</v>
      </c>
      <c r="I759" s="46" t="s">
        <v>141</v>
      </c>
      <c r="J759" s="46"/>
      <c r="K759" s="46" t="s">
        <v>77</v>
      </c>
      <c r="L759" s="46"/>
      <c r="M759" s="48">
        <v>1</v>
      </c>
      <c r="N759" s="48">
        <v>13.2</v>
      </c>
      <c r="O759" s="48">
        <v>23.5</v>
      </c>
      <c r="P759" s="48">
        <v>27</v>
      </c>
      <c r="Q759" s="48">
        <v>310.47000000000003</v>
      </c>
      <c r="R759" s="48">
        <v>1.78</v>
      </c>
      <c r="S759" s="48">
        <v>1440</v>
      </c>
      <c r="T759" s="48">
        <v>2560</v>
      </c>
      <c r="U759" s="48">
        <v>3.6</v>
      </c>
      <c r="V759" s="48">
        <v>11874</v>
      </c>
      <c r="W759" s="48">
        <v>60</v>
      </c>
      <c r="X759" s="48">
        <v>36.9</v>
      </c>
      <c r="Y759" s="46" t="s">
        <v>78</v>
      </c>
      <c r="Z759" s="46" t="s">
        <v>79</v>
      </c>
      <c r="AA759" s="48">
        <v>60</v>
      </c>
      <c r="AB759" s="48">
        <v>60</v>
      </c>
      <c r="AC759" s="46" t="s">
        <v>81</v>
      </c>
      <c r="AD759" s="46" t="s">
        <v>81</v>
      </c>
      <c r="AE759" s="46" t="s">
        <v>217</v>
      </c>
      <c r="AF759" s="46"/>
      <c r="AG759" s="46" t="s">
        <v>83</v>
      </c>
      <c r="AH759" s="46"/>
      <c r="AI759" s="46" t="s">
        <v>83</v>
      </c>
      <c r="AJ759" s="46" t="s">
        <v>83</v>
      </c>
      <c r="AK759" s="46" t="s">
        <v>84</v>
      </c>
      <c r="AL759" s="46"/>
      <c r="AM759" s="46" t="s">
        <v>83</v>
      </c>
      <c r="AN759" s="46" t="s">
        <v>83</v>
      </c>
      <c r="AO759" s="46" t="s">
        <v>83</v>
      </c>
      <c r="AP759" s="46" t="s">
        <v>91</v>
      </c>
      <c r="AQ759" s="46"/>
      <c r="AR759" s="46" t="s">
        <v>81</v>
      </c>
      <c r="AS759" s="46" t="s">
        <v>86</v>
      </c>
      <c r="AT759" s="46"/>
      <c r="AU759" s="48">
        <v>1</v>
      </c>
      <c r="AV759" s="46" t="s">
        <v>81</v>
      </c>
      <c r="AW759" s="46" t="s">
        <v>80</v>
      </c>
      <c r="AX759" s="48">
        <v>350</v>
      </c>
      <c r="AY759" s="48">
        <v>320.39999999999998</v>
      </c>
      <c r="AZ759" s="48">
        <v>257.60000000000002</v>
      </c>
      <c r="BA759" s="48">
        <v>200</v>
      </c>
      <c r="BB759" s="48">
        <v>0.17</v>
      </c>
      <c r="BC759" s="46"/>
      <c r="BD759" s="48">
        <v>24.9</v>
      </c>
      <c r="BE759" s="46"/>
      <c r="BF759" s="48">
        <v>0.4</v>
      </c>
      <c r="BG759" s="46"/>
      <c r="BH759" s="46"/>
      <c r="BI759" s="48">
        <v>0.2</v>
      </c>
      <c r="BJ759" s="48">
        <v>78.63</v>
      </c>
      <c r="BK759" s="48">
        <v>78.63</v>
      </c>
      <c r="BL759" s="48">
        <v>81.349999999999994</v>
      </c>
      <c r="BM759" s="46"/>
      <c r="BN759" s="46"/>
      <c r="BO759" s="48">
        <v>0.2</v>
      </c>
      <c r="BP759" s="48">
        <v>0.4</v>
      </c>
      <c r="BQ759" s="46"/>
      <c r="BR759" s="48">
        <v>24.83</v>
      </c>
      <c r="BS759" s="48">
        <v>78.41</v>
      </c>
      <c r="BT759" s="46"/>
      <c r="BU759" s="48">
        <v>0</v>
      </c>
      <c r="BV759" s="39">
        <v>365</v>
      </c>
      <c r="BW759" s="39">
        <f t="shared" si="66"/>
        <v>4</v>
      </c>
      <c r="BX759" s="39">
        <f>IF(COUNTIF($C$2:C759,C759)=1,1,0)</f>
        <v>1</v>
      </c>
      <c r="BY759" s="39">
        <f t="shared" si="67"/>
        <v>1</v>
      </c>
      <c r="BZ759" s="39" t="b">
        <f t="shared" si="68"/>
        <v>0</v>
      </c>
      <c r="CA759" s="39" t="b">
        <f t="array" ref="CA759">ISNUMBER(SEARCH("Touch Screen",$AI759))</f>
        <v>0</v>
      </c>
      <c r="CB759" s="39" t="b">
        <f t="array" ref="CB759">ISNUMBER(SEARCH("Occupancy Sensor",$AI759))</f>
        <v>0</v>
      </c>
      <c r="CC759" s="39" t="b">
        <f t="array" ref="CC759">ISNUMBER(SEARCH("Full Network Connectivity",$AI759))</f>
        <v>0</v>
      </c>
      <c r="CD759" s="49">
        <f t="shared" si="69"/>
        <v>78.620999999999981</v>
      </c>
      <c r="CE759" s="50">
        <f t="shared" si="71"/>
        <v>3.6</v>
      </c>
      <c r="CF759" s="39">
        <f t="shared" si="70"/>
        <v>4</v>
      </c>
      <c r="CG759" s="49">
        <f>IF($BW759=1,($Q759*'2. Monitor Criteria'!$C$4)+('2. Monitor Criteria'!$D$4*'1. Data'!$CE759)+'2. Monitor Criteria'!$C$6,IF('1. Data'!$BW759=2,($Q759*'2. Monitor Criteria'!$C$4)+('2. Monitor Criteria'!$D$4*'1. Data'!$CE759)+'2. Monitor Criteria'!$D$6,IF('1. Data'!$BW759=5,($Q759*'2. Monitor Criteria'!$C$4)+('2. Monitor Criteria'!$D$4*'1. Data'!$CE759)+'2. Monitor Criteria'!$F$6,($Q759*'2. Monitor Criteria'!$C$4)+('2. Monitor Criteria'!$D$4*'1. Data'!$CE759)+'2. Monitor Criteria'!$E$6)))</f>
        <v>61.031810000000007</v>
      </c>
      <c r="CH759" s="51">
        <f>CD759-('2. Monitor Criteria'!$D$4*CE759)</f>
        <v>64.256999999999977</v>
      </c>
      <c r="CI759" s="49">
        <f>IF($BY759=0,CH759,IF($BY759=1,CH759-('2. Monitor Criteria'!$B$10*'1. Data'!CG759),CH759-('2. Monitor Criteria'!$C$10*'1. Data'!CG759)))</f>
        <v>61.205409499999973</v>
      </c>
      <c r="CJ759" s="51">
        <f>IF($CA759=TRUE,CI759-(CG759*'2. Monitor Criteria'!$E$10),CI759)</f>
        <v>61.205409499999973</v>
      </c>
      <c r="CK759" s="51">
        <f>IF($BZ759=TRUE,CJ759-('1. Data'!CG759*'2. Monitor Criteria'!$D$10),CJ759)</f>
        <v>61.205409499999973</v>
      </c>
    </row>
    <row r="760" spans="1:89" s="39" customFormat="1" ht="15.75" customHeight="1" x14ac:dyDescent="0.2">
      <c r="A760" s="39">
        <v>369</v>
      </c>
      <c r="B760" s="46" t="s">
        <v>483</v>
      </c>
      <c r="C760" s="46" t="s">
        <v>523</v>
      </c>
      <c r="D760" s="47">
        <v>42034</v>
      </c>
      <c r="E760" s="46" t="s">
        <v>74</v>
      </c>
      <c r="F760" s="46"/>
      <c r="G760" s="46" t="s">
        <v>1307</v>
      </c>
      <c r="H760" s="46" t="s">
        <v>75</v>
      </c>
      <c r="I760" s="46" t="s">
        <v>76</v>
      </c>
      <c r="J760" s="46"/>
      <c r="K760" s="46" t="s">
        <v>77</v>
      </c>
      <c r="L760" s="46"/>
      <c r="M760" s="48">
        <v>1000</v>
      </c>
      <c r="N760" s="48">
        <v>12.8</v>
      </c>
      <c r="O760" s="48">
        <v>20.399999999999999</v>
      </c>
      <c r="P760" s="48">
        <v>24.1</v>
      </c>
      <c r="Q760" s="48">
        <v>258.88</v>
      </c>
      <c r="R760" s="48">
        <v>1.6</v>
      </c>
      <c r="S760" s="48">
        <v>1200</v>
      </c>
      <c r="T760" s="48">
        <v>1920</v>
      </c>
      <c r="U760" s="48">
        <v>2.2999999999999998</v>
      </c>
      <c r="V760" s="48">
        <v>8900</v>
      </c>
      <c r="W760" s="48">
        <v>60</v>
      </c>
      <c r="X760" s="48">
        <v>0.3</v>
      </c>
      <c r="Y760" s="46" t="s">
        <v>78</v>
      </c>
      <c r="Z760" s="46" t="s">
        <v>79</v>
      </c>
      <c r="AA760" s="48">
        <v>70</v>
      </c>
      <c r="AB760" s="48">
        <v>64</v>
      </c>
      <c r="AC760" s="46" t="s">
        <v>81</v>
      </c>
      <c r="AD760" s="46" t="s">
        <v>80</v>
      </c>
      <c r="AE760" s="46" t="s">
        <v>386</v>
      </c>
      <c r="AF760" s="46" t="s">
        <v>524</v>
      </c>
      <c r="AG760" s="46" t="s">
        <v>83</v>
      </c>
      <c r="AH760" s="46"/>
      <c r="AI760" s="46" t="s">
        <v>83</v>
      </c>
      <c r="AJ760" s="46" t="s">
        <v>83</v>
      </c>
      <c r="AK760" s="46" t="s">
        <v>84</v>
      </c>
      <c r="AL760" s="46" t="s">
        <v>524</v>
      </c>
      <c r="AM760" s="46" t="s">
        <v>83</v>
      </c>
      <c r="AN760" s="46" t="s">
        <v>83</v>
      </c>
      <c r="AO760" s="46" t="s">
        <v>83</v>
      </c>
      <c r="AP760" s="46" t="s">
        <v>91</v>
      </c>
      <c r="AQ760" s="46"/>
      <c r="AR760" s="46" t="s">
        <v>81</v>
      </c>
      <c r="AS760" s="46" t="s">
        <v>86</v>
      </c>
      <c r="AT760" s="46"/>
      <c r="AU760" s="48">
        <v>1</v>
      </c>
      <c r="AV760" s="46" t="s">
        <v>81</v>
      </c>
      <c r="AW760" s="46" t="s">
        <v>81</v>
      </c>
      <c r="AX760" s="48">
        <v>400</v>
      </c>
      <c r="AY760" s="48">
        <v>319.60000000000002</v>
      </c>
      <c r="AZ760" s="48">
        <v>283.60000000000002</v>
      </c>
      <c r="BA760" s="48">
        <v>200.1</v>
      </c>
      <c r="BB760" s="46"/>
      <c r="BC760" s="46"/>
      <c r="BD760" s="48">
        <v>19.100000000000001</v>
      </c>
      <c r="BE760" s="46"/>
      <c r="BF760" s="48">
        <v>0.56000000000000005</v>
      </c>
      <c r="BG760" s="48">
        <v>0.27</v>
      </c>
      <c r="BH760" s="46"/>
      <c r="BI760" s="48">
        <v>0.26</v>
      </c>
      <c r="BJ760" s="48">
        <v>61.75</v>
      </c>
      <c r="BK760" s="48">
        <v>61.75</v>
      </c>
      <c r="BL760" s="48">
        <v>65.62</v>
      </c>
      <c r="BM760" s="46"/>
      <c r="BN760" s="46"/>
      <c r="BO760" s="48">
        <v>0.32</v>
      </c>
      <c r="BP760" s="48">
        <v>0.63</v>
      </c>
      <c r="BQ760" s="48">
        <v>0.33</v>
      </c>
      <c r="BR760" s="48">
        <v>19.32</v>
      </c>
      <c r="BS760" s="48">
        <v>62.82</v>
      </c>
      <c r="BT760" s="46"/>
      <c r="BU760" s="48">
        <v>0</v>
      </c>
      <c r="BV760" s="39">
        <v>369</v>
      </c>
      <c r="BW760" s="39">
        <f t="shared" si="66"/>
        <v>3</v>
      </c>
      <c r="BX760" s="39">
        <f>IF(COUNTIF($C$2:C760,C760)=1,1,0)</f>
        <v>1</v>
      </c>
      <c r="BY760" s="39">
        <f t="shared" si="67"/>
        <v>1</v>
      </c>
      <c r="BZ760" s="39" t="b">
        <f t="shared" si="68"/>
        <v>0</v>
      </c>
      <c r="CA760" s="39" t="b">
        <f t="array" ref="CA760">ISNUMBER(SEARCH("Touch Screen",$AI760))</f>
        <v>0</v>
      </c>
      <c r="CB760" s="39" t="b">
        <f t="array" ref="CB760">ISNUMBER(SEARCH("Occupancy Sensor",$AI760))</f>
        <v>0</v>
      </c>
      <c r="CC760" s="39" t="b">
        <f t="array" ref="CC760">ISNUMBER(SEARCH("Full Network Connectivity",$AI760))</f>
        <v>0</v>
      </c>
      <c r="CD760" s="49">
        <f t="shared" si="69"/>
        <v>61.74924</v>
      </c>
      <c r="CE760" s="50">
        <f t="shared" si="71"/>
        <v>2.2999999999999998</v>
      </c>
      <c r="CF760" s="39">
        <f t="shared" si="70"/>
        <v>3</v>
      </c>
      <c r="CG760" s="49">
        <f>IF($BW760=1,($Q760*'2. Monitor Criteria'!$C$4)+('2. Monitor Criteria'!$D$4*'1. Data'!$CE760)+'2. Monitor Criteria'!$C$6,IF('1. Data'!$BW760=2,($Q760*'2. Monitor Criteria'!$C$4)+('2. Monitor Criteria'!$D$4*'1. Data'!$CE760)+'2. Monitor Criteria'!$D$6,IF('1. Data'!$BW760=5,($Q760*'2. Monitor Criteria'!$C$4)+('2. Monitor Criteria'!$D$4*'1. Data'!$CE760)+'2. Monitor Criteria'!$F$6,($Q760*'2. Monitor Criteria'!$C$4)+('2. Monitor Criteria'!$D$4*'1. Data'!$CE760)+'2. Monitor Criteria'!$E$6)))</f>
        <v>49.49924</v>
      </c>
      <c r="CH760" s="51">
        <f>CD760-('2. Monitor Criteria'!$D$4*CE760)</f>
        <v>52.572240000000001</v>
      </c>
      <c r="CI760" s="49">
        <f>IF($BY760=0,CH760,IF($BY760=1,CH760-('2. Monitor Criteria'!$B$10*'1. Data'!CG760),CH760-('2. Monitor Criteria'!$C$10*'1. Data'!CG760)))</f>
        <v>50.097278000000003</v>
      </c>
      <c r="CJ760" s="51">
        <f>IF($CA760=TRUE,CI760-(CG760*'2. Monitor Criteria'!$E$10),CI760)</f>
        <v>50.097278000000003</v>
      </c>
      <c r="CK760" s="51">
        <f>IF($BZ760=TRUE,CJ760-('1. Data'!CG760*'2. Monitor Criteria'!$D$10),CJ760)</f>
        <v>50.097278000000003</v>
      </c>
    </row>
    <row r="761" spans="1:89" s="39" customFormat="1" ht="15.75" customHeight="1" x14ac:dyDescent="0.2">
      <c r="A761" s="39">
        <v>370</v>
      </c>
      <c r="B761" s="46" t="s">
        <v>483</v>
      </c>
      <c r="C761" s="46" t="s">
        <v>525</v>
      </c>
      <c r="D761" s="47">
        <v>42607</v>
      </c>
      <c r="E761" s="46" t="s">
        <v>74</v>
      </c>
      <c r="F761" s="46"/>
      <c r="G761" s="46" t="s">
        <v>1307</v>
      </c>
      <c r="H761" s="46" t="s">
        <v>75</v>
      </c>
      <c r="I761" s="46" t="s">
        <v>141</v>
      </c>
      <c r="J761" s="46"/>
      <c r="K761" s="46" t="s">
        <v>77</v>
      </c>
      <c r="L761" s="46"/>
      <c r="M761" s="48">
        <v>500</v>
      </c>
      <c r="N761" s="48">
        <v>13.2</v>
      </c>
      <c r="O761" s="48">
        <v>23.5</v>
      </c>
      <c r="P761" s="48">
        <v>27</v>
      </c>
      <c r="Q761" s="48">
        <v>310.47000000000003</v>
      </c>
      <c r="R761" s="48">
        <v>1.78</v>
      </c>
      <c r="S761" s="48">
        <v>1440</v>
      </c>
      <c r="T761" s="48">
        <v>2560</v>
      </c>
      <c r="U761" s="48">
        <v>3.7</v>
      </c>
      <c r="V761" s="48">
        <v>11874</v>
      </c>
      <c r="W761" s="48">
        <v>60</v>
      </c>
      <c r="X761" s="48">
        <v>35.4</v>
      </c>
      <c r="Y761" s="46" t="s">
        <v>78</v>
      </c>
      <c r="Z761" s="46" t="s">
        <v>79</v>
      </c>
      <c r="AA761" s="48">
        <v>60</v>
      </c>
      <c r="AB761" s="48">
        <v>60</v>
      </c>
      <c r="AC761" s="46" t="s">
        <v>81</v>
      </c>
      <c r="AD761" s="46" t="s">
        <v>80</v>
      </c>
      <c r="AE761" s="46" t="s">
        <v>314</v>
      </c>
      <c r="AF761" s="46"/>
      <c r="AG761" s="46" t="s">
        <v>83</v>
      </c>
      <c r="AH761" s="46"/>
      <c r="AI761" s="46" t="s">
        <v>83</v>
      </c>
      <c r="AJ761" s="46" t="s">
        <v>83</v>
      </c>
      <c r="AK761" s="46" t="s">
        <v>84</v>
      </c>
      <c r="AL761" s="46"/>
      <c r="AM761" s="46" t="s">
        <v>83</v>
      </c>
      <c r="AN761" s="46" t="s">
        <v>83</v>
      </c>
      <c r="AO761" s="46" t="s">
        <v>83</v>
      </c>
      <c r="AP761" s="46" t="s">
        <v>91</v>
      </c>
      <c r="AQ761" s="46"/>
      <c r="AR761" s="46" t="s">
        <v>81</v>
      </c>
      <c r="AS761" s="46" t="s">
        <v>86</v>
      </c>
      <c r="AT761" s="46"/>
      <c r="AU761" s="48">
        <v>1</v>
      </c>
      <c r="AV761" s="46" t="s">
        <v>81</v>
      </c>
      <c r="AW761" s="46" t="s">
        <v>80</v>
      </c>
      <c r="AX761" s="48">
        <v>250</v>
      </c>
      <c r="AY761" s="48">
        <v>312</v>
      </c>
      <c r="AZ761" s="48">
        <v>281.3</v>
      </c>
      <c r="BA761" s="48">
        <v>200.1</v>
      </c>
      <c r="BB761" s="46"/>
      <c r="BC761" s="46"/>
      <c r="BD761" s="48">
        <v>25.37</v>
      </c>
      <c r="BE761" s="46"/>
      <c r="BF761" s="48">
        <v>0.3</v>
      </c>
      <c r="BG761" s="46"/>
      <c r="BH761" s="46"/>
      <c r="BI761" s="48">
        <v>0.25</v>
      </c>
      <c r="BJ761" s="48">
        <v>79.48</v>
      </c>
      <c r="BK761" s="48">
        <v>79.48</v>
      </c>
      <c r="BL761" s="48">
        <v>81.36</v>
      </c>
      <c r="BM761" s="46"/>
      <c r="BN761" s="46"/>
      <c r="BO761" s="48">
        <v>0.26</v>
      </c>
      <c r="BP761" s="48">
        <v>0.31</v>
      </c>
      <c r="BQ761" s="48">
        <v>0.28999999999999998</v>
      </c>
      <c r="BR761" s="48">
        <v>25.49</v>
      </c>
      <c r="BS761" s="48">
        <v>79.930000000000007</v>
      </c>
      <c r="BT761" s="46"/>
      <c r="BU761" s="48">
        <v>0</v>
      </c>
      <c r="BV761" s="39">
        <v>370</v>
      </c>
      <c r="BW761" s="39">
        <f t="shared" si="66"/>
        <v>4</v>
      </c>
      <c r="BX761" s="39">
        <f>IF(COUNTIF($C$2:C761,C761)=1,1,0)</f>
        <v>1</v>
      </c>
      <c r="BY761" s="39">
        <f t="shared" si="67"/>
        <v>1</v>
      </c>
      <c r="BZ761" s="39" t="b">
        <f t="shared" si="68"/>
        <v>0</v>
      </c>
      <c r="CA761" s="39" t="b">
        <f t="array" ref="CA761">ISNUMBER(SEARCH("Touch Screen",$AI761))</f>
        <v>0</v>
      </c>
      <c r="CB761" s="39" t="b">
        <f t="array" ref="CB761">ISNUMBER(SEARCH("Occupancy Sensor",$AI761))</f>
        <v>0</v>
      </c>
      <c r="CC761" s="39" t="b">
        <f t="array" ref="CC761">ISNUMBER(SEARCH("Full Network Connectivity",$AI761))</f>
        <v>0</v>
      </c>
      <c r="CD761" s="49">
        <f t="shared" si="69"/>
        <v>79.492620000000002</v>
      </c>
      <c r="CE761" s="50">
        <f t="shared" si="71"/>
        <v>3.7</v>
      </c>
      <c r="CF761" s="39">
        <f t="shared" si="70"/>
        <v>4</v>
      </c>
      <c r="CG761" s="49">
        <f>IF($BW761=1,($Q761*'2. Monitor Criteria'!$C$4)+('2. Monitor Criteria'!$D$4*'1. Data'!$CE761)+'2. Monitor Criteria'!$C$6,IF('1. Data'!$BW761=2,($Q761*'2. Monitor Criteria'!$C$4)+('2. Monitor Criteria'!$D$4*'1. Data'!$CE761)+'2. Monitor Criteria'!$D$6,IF('1. Data'!$BW761=5,($Q761*'2. Monitor Criteria'!$C$4)+('2. Monitor Criteria'!$D$4*'1. Data'!$CE761)+'2. Monitor Criteria'!$F$6,($Q761*'2. Monitor Criteria'!$C$4)+('2. Monitor Criteria'!$D$4*'1. Data'!$CE761)+'2. Monitor Criteria'!$E$6)))</f>
        <v>61.430810000000008</v>
      </c>
      <c r="CH761" s="51">
        <f>CD761-('2. Monitor Criteria'!$D$4*CE761)</f>
        <v>64.729619999999997</v>
      </c>
      <c r="CI761" s="49">
        <f>IF($BY761=0,CH761,IF($BY761=1,CH761-('2. Monitor Criteria'!$B$10*'1. Data'!CG761),CH761-('2. Monitor Criteria'!$C$10*'1. Data'!CG761)))</f>
        <v>61.658079499999999</v>
      </c>
      <c r="CJ761" s="51">
        <f>IF($CA761=TRUE,CI761-(CG761*'2. Monitor Criteria'!$E$10),CI761)</f>
        <v>61.658079499999999</v>
      </c>
      <c r="CK761" s="51">
        <f>IF($BZ761=TRUE,CJ761-('1. Data'!CG761*'2. Monitor Criteria'!$D$10),CJ761)</f>
        <v>61.658079499999999</v>
      </c>
    </row>
    <row r="762" spans="1:89" s="39" customFormat="1" ht="15.75" customHeight="1" x14ac:dyDescent="0.2">
      <c r="A762" s="39">
        <v>371</v>
      </c>
      <c r="B762" s="46" t="s">
        <v>483</v>
      </c>
      <c r="C762" s="46" t="s">
        <v>1361</v>
      </c>
      <c r="D762" s="47">
        <v>42795</v>
      </c>
      <c r="E762" s="46" t="s">
        <v>74</v>
      </c>
      <c r="F762" s="46"/>
      <c r="G762" s="46" t="s">
        <v>1307</v>
      </c>
      <c r="H762" s="46" t="s">
        <v>75</v>
      </c>
      <c r="I762" s="46" t="s">
        <v>88</v>
      </c>
      <c r="J762" s="46"/>
      <c r="K762" s="46" t="s">
        <v>77</v>
      </c>
      <c r="L762" s="46"/>
      <c r="M762" s="48">
        <v>1000</v>
      </c>
      <c r="N762" s="48">
        <v>13.2</v>
      </c>
      <c r="O762" s="48">
        <v>23.5</v>
      </c>
      <c r="P762" s="48">
        <v>27</v>
      </c>
      <c r="Q762" s="48">
        <v>311.37</v>
      </c>
      <c r="R762" s="48">
        <v>1.78</v>
      </c>
      <c r="S762" s="48">
        <v>1080</v>
      </c>
      <c r="T762" s="48">
        <v>1920</v>
      </c>
      <c r="U762" s="48">
        <v>2.1</v>
      </c>
      <c r="V762" s="48">
        <v>6660</v>
      </c>
      <c r="W762" s="48">
        <v>60</v>
      </c>
      <c r="X762" s="48">
        <v>33.9</v>
      </c>
      <c r="Y762" s="46" t="s">
        <v>78</v>
      </c>
      <c r="Z762" s="46" t="s">
        <v>79</v>
      </c>
      <c r="AA762" s="48">
        <v>60</v>
      </c>
      <c r="AB762" s="48">
        <v>60</v>
      </c>
      <c r="AC762" s="46" t="s">
        <v>81</v>
      </c>
      <c r="AD762" s="46" t="s">
        <v>81</v>
      </c>
      <c r="AE762" s="46" t="s">
        <v>257</v>
      </c>
      <c r="AF762" s="46"/>
      <c r="AG762" s="46" t="s">
        <v>99</v>
      </c>
      <c r="AH762" s="46"/>
      <c r="AI762" s="46" t="s">
        <v>99</v>
      </c>
      <c r="AJ762" s="46" t="s">
        <v>83</v>
      </c>
      <c r="AK762" s="46" t="s">
        <v>90</v>
      </c>
      <c r="AL762" s="46"/>
      <c r="AM762" s="46" t="s">
        <v>83</v>
      </c>
      <c r="AN762" s="46" t="s">
        <v>83</v>
      </c>
      <c r="AO762" s="46" t="s">
        <v>83</v>
      </c>
      <c r="AP762" s="46" t="s">
        <v>91</v>
      </c>
      <c r="AQ762" s="46"/>
      <c r="AR762" s="46" t="s">
        <v>81</v>
      </c>
      <c r="AS762" s="46" t="s">
        <v>86</v>
      </c>
      <c r="AT762" s="46"/>
      <c r="AU762" s="48">
        <v>0</v>
      </c>
      <c r="AV762" s="46" t="s">
        <v>81</v>
      </c>
      <c r="AW762" s="46" t="s">
        <v>81</v>
      </c>
      <c r="AX762" s="48">
        <v>300</v>
      </c>
      <c r="AY762" s="48">
        <v>324</v>
      </c>
      <c r="AZ762" s="48">
        <v>261</v>
      </c>
      <c r="BA762" s="48">
        <v>200.2</v>
      </c>
      <c r="BB762" s="46"/>
      <c r="BC762" s="46"/>
      <c r="BD762" s="48">
        <v>14.6</v>
      </c>
      <c r="BE762" s="46"/>
      <c r="BF762" s="48">
        <v>0.28000000000000003</v>
      </c>
      <c r="BG762" s="46"/>
      <c r="BH762" s="46"/>
      <c r="BI762" s="48">
        <v>0.14000000000000001</v>
      </c>
      <c r="BJ762" s="48">
        <v>46.36</v>
      </c>
      <c r="BK762" s="48">
        <v>46.36</v>
      </c>
      <c r="BL762" s="48">
        <v>64</v>
      </c>
      <c r="BM762" s="46"/>
      <c r="BN762" s="46"/>
      <c r="BO762" s="48">
        <v>0.2</v>
      </c>
      <c r="BP762" s="48">
        <v>0.34</v>
      </c>
      <c r="BQ762" s="46"/>
      <c r="BR762" s="48">
        <v>15.32</v>
      </c>
      <c r="BS762" s="48">
        <v>48.9</v>
      </c>
      <c r="BT762" s="46"/>
      <c r="BU762" s="48">
        <v>0</v>
      </c>
      <c r="BV762" s="39">
        <v>371</v>
      </c>
      <c r="BW762" s="39">
        <f t="shared" si="66"/>
        <v>4</v>
      </c>
      <c r="BX762" s="39">
        <f>IF(COUNTIF($C$2:C762,C762)=1,1,0)</f>
        <v>1</v>
      </c>
      <c r="BY762" s="39">
        <f t="shared" si="67"/>
        <v>1</v>
      </c>
      <c r="BZ762" s="39" t="b">
        <f t="shared" si="68"/>
        <v>0</v>
      </c>
      <c r="CA762" s="39" t="b">
        <f t="array" ref="CA762">ISNUMBER(SEARCH("Touch Screen",$AI762))</f>
        <v>0</v>
      </c>
      <c r="CB762" s="39" t="b">
        <f t="array" ref="CB762">ISNUMBER(SEARCH("Occupancy Sensor",$AI762))</f>
        <v>0</v>
      </c>
      <c r="CC762" s="39" t="b">
        <f t="array" ref="CC762">ISNUMBER(SEARCH("Full Network Connectivity",$AI762))</f>
        <v>0</v>
      </c>
      <c r="CD762" s="49">
        <f t="shared" si="69"/>
        <v>46.35792</v>
      </c>
      <c r="CE762" s="50">
        <f t="shared" si="71"/>
        <v>2.1</v>
      </c>
      <c r="CF762" s="39">
        <f t="shared" si="70"/>
        <v>4</v>
      </c>
      <c r="CG762" s="49">
        <f>IF($BW762=1,($Q762*'2. Monitor Criteria'!$C$4)+('2. Monitor Criteria'!$D$4*'1. Data'!$CE762)+'2. Monitor Criteria'!$C$6,IF('1. Data'!$BW762=2,($Q762*'2. Monitor Criteria'!$C$4)+('2. Monitor Criteria'!$D$4*'1. Data'!$CE762)+'2. Monitor Criteria'!$D$6,IF('1. Data'!$BW762=5,($Q762*'2. Monitor Criteria'!$C$4)+('2. Monitor Criteria'!$D$4*'1. Data'!$CE762)+'2. Monitor Criteria'!$F$6,($Q762*'2. Monitor Criteria'!$C$4)+('2. Monitor Criteria'!$D$4*'1. Data'!$CE762)+'2. Monitor Criteria'!$E$6)))</f>
        <v>55.157510000000002</v>
      </c>
      <c r="CH762" s="51">
        <f>CD762-('2. Monitor Criteria'!$D$4*CE762)</f>
        <v>37.978920000000002</v>
      </c>
      <c r="CI762" s="49">
        <f>IF($BY762=0,CH762,IF($BY762=1,CH762-('2. Monitor Criteria'!$B$10*'1. Data'!CG762),CH762-('2. Monitor Criteria'!$C$10*'1. Data'!CG762)))</f>
        <v>35.221044500000005</v>
      </c>
      <c r="CJ762" s="51">
        <f>IF($CA762=TRUE,CI762-(CG762*'2. Monitor Criteria'!$E$10),CI762)</f>
        <v>35.221044500000005</v>
      </c>
      <c r="CK762" s="51">
        <f>IF($BZ762=TRUE,CJ762-('1. Data'!CG762*'2. Monitor Criteria'!$D$10),CJ762)</f>
        <v>35.221044500000005</v>
      </c>
    </row>
    <row r="763" spans="1:89" s="39" customFormat="1" ht="15.75" customHeight="1" x14ac:dyDescent="0.2">
      <c r="A763" s="39">
        <v>379</v>
      </c>
      <c r="B763" s="46" t="s">
        <v>483</v>
      </c>
      <c r="C763" s="46" t="s">
        <v>534</v>
      </c>
      <c r="D763" s="47">
        <v>42567</v>
      </c>
      <c r="E763" s="46" t="s">
        <v>74</v>
      </c>
      <c r="F763" s="46" t="s">
        <v>103</v>
      </c>
      <c r="G763" s="46" t="s">
        <v>1307</v>
      </c>
      <c r="H763" s="46" t="s">
        <v>75</v>
      </c>
      <c r="I763" s="46" t="s">
        <v>141</v>
      </c>
      <c r="J763" s="46" t="s">
        <v>103</v>
      </c>
      <c r="K763" s="46" t="s">
        <v>77</v>
      </c>
      <c r="L763" s="46" t="s">
        <v>103</v>
      </c>
      <c r="M763" s="48">
        <v>3000</v>
      </c>
      <c r="N763" s="48">
        <v>15.7</v>
      </c>
      <c r="O763" s="48">
        <v>27.9</v>
      </c>
      <c r="P763" s="48">
        <v>32</v>
      </c>
      <c r="Q763" s="48">
        <v>437.63</v>
      </c>
      <c r="R763" s="48">
        <v>1.78</v>
      </c>
      <c r="S763" s="48">
        <v>1440</v>
      </c>
      <c r="T763" s="48">
        <v>2560</v>
      </c>
      <c r="U763" s="48">
        <v>3.7</v>
      </c>
      <c r="V763" s="48">
        <v>8432</v>
      </c>
      <c r="W763" s="48">
        <v>60</v>
      </c>
      <c r="X763" s="48">
        <v>37</v>
      </c>
      <c r="Y763" s="46" t="s">
        <v>78</v>
      </c>
      <c r="Z763" s="46" t="s">
        <v>79</v>
      </c>
      <c r="AA763" s="48">
        <v>82</v>
      </c>
      <c r="AB763" s="48">
        <v>76</v>
      </c>
      <c r="AC763" s="46" t="s">
        <v>80</v>
      </c>
      <c r="AD763" s="46" t="s">
        <v>80</v>
      </c>
      <c r="AE763" s="46" t="s">
        <v>535</v>
      </c>
      <c r="AF763" s="46" t="s">
        <v>103</v>
      </c>
      <c r="AG763" s="46" t="s">
        <v>83</v>
      </c>
      <c r="AH763" s="46" t="s">
        <v>103</v>
      </c>
      <c r="AI763" s="46" t="s">
        <v>83</v>
      </c>
      <c r="AJ763" s="46" t="s">
        <v>83</v>
      </c>
      <c r="AK763" s="46" t="s">
        <v>84</v>
      </c>
      <c r="AL763" s="46" t="s">
        <v>103</v>
      </c>
      <c r="AM763" s="46" t="s">
        <v>83</v>
      </c>
      <c r="AN763" s="46" t="s">
        <v>83</v>
      </c>
      <c r="AO763" s="46" t="s">
        <v>83</v>
      </c>
      <c r="AP763" s="46" t="s">
        <v>91</v>
      </c>
      <c r="AQ763" s="46" t="s">
        <v>103</v>
      </c>
      <c r="AR763" s="46" t="s">
        <v>81</v>
      </c>
      <c r="AS763" s="46" t="s">
        <v>86</v>
      </c>
      <c r="AT763" s="46" t="s">
        <v>103</v>
      </c>
      <c r="AU763" s="48">
        <v>0</v>
      </c>
      <c r="AV763" s="46" t="s">
        <v>81</v>
      </c>
      <c r="AW763" s="46" t="s">
        <v>80</v>
      </c>
      <c r="AX763" s="48">
        <v>330</v>
      </c>
      <c r="AY763" s="48">
        <v>330</v>
      </c>
      <c r="AZ763" s="48">
        <v>300</v>
      </c>
      <c r="BA763" s="48">
        <v>200</v>
      </c>
      <c r="BB763" s="46"/>
      <c r="BC763" s="46"/>
      <c r="BD763" s="48">
        <v>34.07</v>
      </c>
      <c r="BE763" s="46"/>
      <c r="BF763" s="48">
        <v>0.31</v>
      </c>
      <c r="BG763" s="46"/>
      <c r="BH763" s="46"/>
      <c r="BI763" s="48">
        <v>0.27</v>
      </c>
      <c r="BJ763" s="48">
        <v>106.22</v>
      </c>
      <c r="BK763" s="48">
        <v>106.22</v>
      </c>
      <c r="BL763" s="48">
        <v>110.6</v>
      </c>
      <c r="BM763" s="46"/>
      <c r="BN763" s="46"/>
      <c r="BO763" s="48">
        <v>0.3</v>
      </c>
      <c r="BP763" s="48">
        <v>0.35</v>
      </c>
      <c r="BQ763" s="46"/>
      <c r="BR763" s="48">
        <v>33.75</v>
      </c>
      <c r="BS763" s="48">
        <v>105.47</v>
      </c>
      <c r="BT763" s="46"/>
      <c r="BU763" s="48">
        <v>0</v>
      </c>
      <c r="BV763" s="39">
        <v>379</v>
      </c>
      <c r="BW763" s="39">
        <f t="shared" si="66"/>
        <v>5</v>
      </c>
      <c r="BX763" s="39">
        <f>IF(COUNTIF($C$2:C763,C763)=1,1,0)</f>
        <v>1</v>
      </c>
      <c r="BY763" s="39">
        <f t="shared" si="67"/>
        <v>1</v>
      </c>
      <c r="BZ763" s="39" t="b">
        <f t="shared" si="68"/>
        <v>0</v>
      </c>
      <c r="CA763" s="39" t="b">
        <f t="array" ref="CA763">ISNUMBER(SEARCH("Touch Screen",$AI763))</f>
        <v>0</v>
      </c>
      <c r="CB763" s="39" t="b">
        <f t="array" ref="CB763">ISNUMBER(SEARCH("Occupancy Sensor",$AI763))</f>
        <v>0</v>
      </c>
      <c r="CC763" s="39" t="b">
        <f t="array" ref="CC763">ISNUMBER(SEARCH("Full Network Connectivity",$AI763))</f>
        <v>0</v>
      </c>
      <c r="CD763" s="49">
        <f t="shared" si="69"/>
        <v>106.22376</v>
      </c>
      <c r="CE763" s="50">
        <f t="shared" si="71"/>
        <v>3.7</v>
      </c>
      <c r="CF763" s="39">
        <f t="shared" si="70"/>
        <v>5</v>
      </c>
      <c r="CG763" s="49">
        <f>IF($BW763=1,($Q763*'2. Monitor Criteria'!$C$4)+('2. Monitor Criteria'!$D$4*'1. Data'!$CE763)+'2. Monitor Criteria'!$C$6,IF('1. Data'!$BW763=2,($Q763*'2. Monitor Criteria'!$C$4)+('2. Monitor Criteria'!$D$4*'1. Data'!$CE763)+'2. Monitor Criteria'!$D$6,IF('1. Data'!$BW763=5,($Q763*'2. Monitor Criteria'!$C$4)+('2. Monitor Criteria'!$D$4*'1. Data'!$CE763)+'2. Monitor Criteria'!$F$6,($Q763*'2. Monitor Criteria'!$C$4)+('2. Monitor Criteria'!$D$4*'1. Data'!$CE763)+'2. Monitor Criteria'!$E$6)))</f>
        <v>84.121490000000009</v>
      </c>
      <c r="CH763" s="51">
        <f>CD763-('2. Monitor Criteria'!$D$4*CE763)</f>
        <v>91.460759999999993</v>
      </c>
      <c r="CI763" s="49">
        <f>IF($BY763=0,CH763,IF($BY763=1,CH763-('2. Monitor Criteria'!$B$10*'1. Data'!CG763),CH763-('2. Monitor Criteria'!$C$10*'1. Data'!CG763)))</f>
        <v>87.254685499999994</v>
      </c>
      <c r="CJ763" s="51">
        <f>IF($CA763=TRUE,CI763-(CG763*'2. Monitor Criteria'!$E$10),CI763)</f>
        <v>87.254685499999994</v>
      </c>
      <c r="CK763" s="51">
        <f>IF($BZ763=TRUE,CJ763-('1. Data'!CG763*'2. Monitor Criteria'!$D$10),CJ763)</f>
        <v>87.254685499999994</v>
      </c>
    </row>
    <row r="764" spans="1:89" s="39" customFormat="1" ht="15.75" customHeight="1" x14ac:dyDescent="0.2">
      <c r="A764" s="39">
        <v>388</v>
      </c>
      <c r="B764" s="46" t="s">
        <v>483</v>
      </c>
      <c r="C764" s="46" t="s">
        <v>547</v>
      </c>
      <c r="D764" s="47">
        <v>42581</v>
      </c>
      <c r="E764" s="46" t="s">
        <v>74</v>
      </c>
      <c r="F764" s="46"/>
      <c r="G764" s="46" t="s">
        <v>1307</v>
      </c>
      <c r="H764" s="46" t="s">
        <v>75</v>
      </c>
      <c r="I764" s="46" t="s">
        <v>141</v>
      </c>
      <c r="J764" s="46"/>
      <c r="K764" s="46" t="s">
        <v>77</v>
      </c>
      <c r="L764" s="46"/>
      <c r="M764" s="48">
        <v>500</v>
      </c>
      <c r="N764" s="48">
        <v>10.5</v>
      </c>
      <c r="O764" s="48">
        <v>18.7</v>
      </c>
      <c r="P764" s="48">
        <v>21.5</v>
      </c>
      <c r="Q764" s="48">
        <v>197.6</v>
      </c>
      <c r="R764" s="48">
        <v>1.78</v>
      </c>
      <c r="S764" s="48">
        <v>1080</v>
      </c>
      <c r="T764" s="48">
        <v>1920</v>
      </c>
      <c r="U764" s="48">
        <v>2.1</v>
      </c>
      <c r="V764" s="48">
        <v>10494</v>
      </c>
      <c r="W764" s="48">
        <v>60</v>
      </c>
      <c r="X764" s="48">
        <v>33.9</v>
      </c>
      <c r="Y764" s="46" t="s">
        <v>78</v>
      </c>
      <c r="Z764" s="46" t="s">
        <v>79</v>
      </c>
      <c r="AA764" s="46"/>
      <c r="AB764" s="46"/>
      <c r="AC764" s="46" t="s">
        <v>81</v>
      </c>
      <c r="AD764" s="46" t="s">
        <v>80</v>
      </c>
      <c r="AE764" s="46" t="s">
        <v>346</v>
      </c>
      <c r="AF764" s="46"/>
      <c r="AG764" s="46" t="s">
        <v>83</v>
      </c>
      <c r="AH764" s="46"/>
      <c r="AI764" s="46" t="s">
        <v>83</v>
      </c>
      <c r="AJ764" s="46" t="s">
        <v>83</v>
      </c>
      <c r="AK764" s="46" t="s">
        <v>84</v>
      </c>
      <c r="AL764" s="46"/>
      <c r="AM764" s="46" t="s">
        <v>83</v>
      </c>
      <c r="AN764" s="46" t="s">
        <v>83</v>
      </c>
      <c r="AO764" s="46" t="s">
        <v>83</v>
      </c>
      <c r="AP764" s="46" t="s">
        <v>91</v>
      </c>
      <c r="AQ764" s="46"/>
      <c r="AR764" s="46" t="s">
        <v>81</v>
      </c>
      <c r="AS764" s="46" t="s">
        <v>86</v>
      </c>
      <c r="AT764" s="46"/>
      <c r="AU764" s="48">
        <v>1</v>
      </c>
      <c r="AV764" s="46" t="s">
        <v>81</v>
      </c>
      <c r="AW764" s="46" t="s">
        <v>80</v>
      </c>
      <c r="AX764" s="48">
        <v>250</v>
      </c>
      <c r="AY764" s="48">
        <v>258.3</v>
      </c>
      <c r="AZ764" s="48">
        <v>186.8</v>
      </c>
      <c r="BA764" s="48">
        <v>201.6</v>
      </c>
      <c r="BB764" s="46"/>
      <c r="BC764" s="46"/>
      <c r="BD764" s="48">
        <v>14.49</v>
      </c>
      <c r="BE764" s="46"/>
      <c r="BF764" s="48">
        <v>0.3</v>
      </c>
      <c r="BG764" s="46"/>
      <c r="BH764" s="46"/>
      <c r="BI764" s="48">
        <v>0.1</v>
      </c>
      <c r="BJ764" s="48">
        <v>46.15</v>
      </c>
      <c r="BK764" s="48">
        <v>46.15</v>
      </c>
      <c r="BL764" s="48">
        <v>50.59</v>
      </c>
      <c r="BM764" s="46"/>
      <c r="BN764" s="46"/>
      <c r="BO764" s="48">
        <v>0.2</v>
      </c>
      <c r="BP764" s="48">
        <v>0.3</v>
      </c>
      <c r="BQ764" s="46"/>
      <c r="BR764" s="48">
        <v>14.5</v>
      </c>
      <c r="BS764" s="48">
        <v>46.17</v>
      </c>
      <c r="BT764" s="46"/>
      <c r="BU764" s="48">
        <v>0</v>
      </c>
      <c r="BV764" s="39">
        <v>388</v>
      </c>
      <c r="BW764" s="39">
        <f t="shared" si="66"/>
        <v>2</v>
      </c>
      <c r="BX764" s="39">
        <f>IF(COUNTIF($C$2:C764,C764)=1,1,0)</f>
        <v>1</v>
      </c>
      <c r="BY764" s="39">
        <f t="shared" si="67"/>
        <v>1</v>
      </c>
      <c r="BZ764" s="39" t="b">
        <f t="shared" si="68"/>
        <v>0</v>
      </c>
      <c r="CA764" s="39" t="b">
        <f t="array" ref="CA764">ISNUMBER(SEARCH("Touch Screen",$AI764))</f>
        <v>0</v>
      </c>
      <c r="CB764" s="39" t="b">
        <f t="array" ref="CB764">ISNUMBER(SEARCH("Occupancy Sensor",$AI764))</f>
        <v>0</v>
      </c>
      <c r="CC764" s="39" t="b">
        <f t="array" ref="CC764">ISNUMBER(SEARCH("Full Network Connectivity",$AI764))</f>
        <v>0</v>
      </c>
      <c r="CD764" s="49">
        <f t="shared" si="69"/>
        <v>46.134539999999994</v>
      </c>
      <c r="CE764" s="50">
        <f t="shared" si="71"/>
        <v>2.1</v>
      </c>
      <c r="CF764" s="39">
        <f t="shared" si="70"/>
        <v>2</v>
      </c>
      <c r="CG764" s="49">
        <f>IF($BW764=1,($Q764*'2. Monitor Criteria'!$C$4)+('2. Monitor Criteria'!$D$4*'1. Data'!$CE764)+'2. Monitor Criteria'!$C$6,IF('1. Data'!$BW764=2,($Q764*'2. Monitor Criteria'!$C$4)+('2. Monitor Criteria'!$D$4*'1. Data'!$CE764)+'2. Monitor Criteria'!$D$6,IF('1. Data'!$BW764=5,($Q764*'2. Monitor Criteria'!$C$4)+('2. Monitor Criteria'!$D$4*'1. Data'!$CE764)+'2. Monitor Criteria'!$F$6,($Q764*'2. Monitor Criteria'!$C$4)+('2. Monitor Criteria'!$D$4*'1. Data'!$CE764)+'2. Monitor Criteria'!$E$6)))</f>
        <v>42.693800000000003</v>
      </c>
      <c r="CH764" s="51">
        <f>CD764-('2. Monitor Criteria'!$D$4*CE764)</f>
        <v>37.755539999999996</v>
      </c>
      <c r="CI764" s="49">
        <f>IF($BY764=0,CH764,IF($BY764=1,CH764-('2. Monitor Criteria'!$B$10*'1. Data'!CG764),CH764-('2. Monitor Criteria'!$C$10*'1. Data'!CG764)))</f>
        <v>35.620849999999997</v>
      </c>
      <c r="CJ764" s="51">
        <f>IF($CA764=TRUE,CI764-(CG764*'2. Monitor Criteria'!$E$10),CI764)</f>
        <v>35.620849999999997</v>
      </c>
      <c r="CK764" s="51">
        <f>IF($BZ764=TRUE,CJ764-('1. Data'!CG764*'2. Monitor Criteria'!$D$10),CJ764)</f>
        <v>35.620849999999997</v>
      </c>
    </row>
    <row r="765" spans="1:89" s="39" customFormat="1" ht="15.75" customHeight="1" x14ac:dyDescent="0.2">
      <c r="A765" s="39">
        <v>392</v>
      </c>
      <c r="B765" s="46" t="s">
        <v>483</v>
      </c>
      <c r="C765" s="46" t="s">
        <v>550</v>
      </c>
      <c r="D765" s="47">
        <v>42481</v>
      </c>
      <c r="E765" s="46" t="s">
        <v>74</v>
      </c>
      <c r="F765" s="46" t="s">
        <v>103</v>
      </c>
      <c r="G765" s="46" t="s">
        <v>1307</v>
      </c>
      <c r="H765" s="46" t="s">
        <v>75</v>
      </c>
      <c r="I765" s="46" t="s">
        <v>141</v>
      </c>
      <c r="J765" s="46" t="s">
        <v>103</v>
      </c>
      <c r="K765" s="46" t="s">
        <v>77</v>
      </c>
      <c r="L765" s="46" t="s">
        <v>103</v>
      </c>
      <c r="M765" s="48">
        <v>3000</v>
      </c>
      <c r="N765" s="48">
        <v>15.7</v>
      </c>
      <c r="O765" s="48">
        <v>27.9</v>
      </c>
      <c r="P765" s="48">
        <v>32</v>
      </c>
      <c r="Q765" s="48">
        <v>437.63</v>
      </c>
      <c r="R765" s="48">
        <v>1.78</v>
      </c>
      <c r="S765" s="48">
        <v>1440</v>
      </c>
      <c r="T765" s="48">
        <v>2560</v>
      </c>
      <c r="U765" s="48">
        <v>3.7</v>
      </c>
      <c r="V765" s="48">
        <v>8432</v>
      </c>
      <c r="W765" s="48">
        <v>60</v>
      </c>
      <c r="X765" s="48">
        <v>37</v>
      </c>
      <c r="Y765" s="46" t="s">
        <v>78</v>
      </c>
      <c r="Z765" s="46" t="s">
        <v>79</v>
      </c>
      <c r="AA765" s="48">
        <v>82</v>
      </c>
      <c r="AB765" s="48">
        <v>76</v>
      </c>
      <c r="AC765" s="46" t="s">
        <v>80</v>
      </c>
      <c r="AD765" s="46" t="s">
        <v>80</v>
      </c>
      <c r="AE765" s="46" t="s">
        <v>535</v>
      </c>
      <c r="AF765" s="46" t="s">
        <v>103</v>
      </c>
      <c r="AG765" s="46" t="s">
        <v>83</v>
      </c>
      <c r="AH765" s="46" t="s">
        <v>103</v>
      </c>
      <c r="AI765" s="46" t="s">
        <v>83</v>
      </c>
      <c r="AJ765" s="46" t="s">
        <v>83</v>
      </c>
      <c r="AK765" s="46" t="s">
        <v>84</v>
      </c>
      <c r="AL765" s="46" t="s">
        <v>103</v>
      </c>
      <c r="AM765" s="46" t="s">
        <v>83</v>
      </c>
      <c r="AN765" s="46" t="s">
        <v>83</v>
      </c>
      <c r="AO765" s="46" t="s">
        <v>83</v>
      </c>
      <c r="AP765" s="46" t="s">
        <v>91</v>
      </c>
      <c r="AQ765" s="46" t="s">
        <v>103</v>
      </c>
      <c r="AR765" s="46" t="s">
        <v>81</v>
      </c>
      <c r="AS765" s="46" t="s">
        <v>86</v>
      </c>
      <c r="AT765" s="46" t="s">
        <v>103</v>
      </c>
      <c r="AU765" s="48">
        <v>0</v>
      </c>
      <c r="AV765" s="46" t="s">
        <v>81</v>
      </c>
      <c r="AW765" s="46" t="s">
        <v>80</v>
      </c>
      <c r="AX765" s="48">
        <v>330</v>
      </c>
      <c r="AY765" s="48">
        <v>330</v>
      </c>
      <c r="AZ765" s="48">
        <v>300</v>
      </c>
      <c r="BA765" s="48">
        <v>200</v>
      </c>
      <c r="BB765" s="46"/>
      <c r="BC765" s="46"/>
      <c r="BD765" s="48">
        <v>34.07</v>
      </c>
      <c r="BE765" s="46"/>
      <c r="BF765" s="48">
        <v>0.31</v>
      </c>
      <c r="BG765" s="46"/>
      <c r="BH765" s="46"/>
      <c r="BI765" s="48">
        <v>0.27</v>
      </c>
      <c r="BJ765" s="48">
        <v>106.22</v>
      </c>
      <c r="BK765" s="48">
        <v>106.22</v>
      </c>
      <c r="BL765" s="48">
        <v>110.6</v>
      </c>
      <c r="BM765" s="46"/>
      <c r="BN765" s="46"/>
      <c r="BO765" s="48">
        <v>0.3</v>
      </c>
      <c r="BP765" s="48">
        <v>0.35</v>
      </c>
      <c r="BQ765" s="46"/>
      <c r="BR765" s="48">
        <v>33.75</v>
      </c>
      <c r="BS765" s="48">
        <v>105.47</v>
      </c>
      <c r="BT765" s="46"/>
      <c r="BU765" s="48">
        <v>0</v>
      </c>
      <c r="BV765" s="39">
        <v>392</v>
      </c>
      <c r="BW765" s="39">
        <f t="shared" si="66"/>
        <v>5</v>
      </c>
      <c r="BX765" s="39">
        <f>IF(COUNTIF($C$2:C765,C765)=1,1,0)</f>
        <v>1</v>
      </c>
      <c r="BY765" s="39">
        <f t="shared" si="67"/>
        <v>1</v>
      </c>
      <c r="BZ765" s="39" t="b">
        <f t="shared" si="68"/>
        <v>0</v>
      </c>
      <c r="CA765" s="39" t="b">
        <f t="array" ref="CA765">ISNUMBER(SEARCH("Touch Screen",$AI765))</f>
        <v>0</v>
      </c>
      <c r="CB765" s="39" t="b">
        <f t="array" ref="CB765">ISNUMBER(SEARCH("Occupancy Sensor",$AI765))</f>
        <v>0</v>
      </c>
      <c r="CC765" s="39" t="b">
        <f t="array" ref="CC765">ISNUMBER(SEARCH("Full Network Connectivity",$AI765))</f>
        <v>0</v>
      </c>
      <c r="CD765" s="49">
        <f t="shared" si="69"/>
        <v>106.22376</v>
      </c>
      <c r="CE765" s="50">
        <f t="shared" si="71"/>
        <v>3.7</v>
      </c>
      <c r="CF765" s="39">
        <f t="shared" si="70"/>
        <v>5</v>
      </c>
      <c r="CG765" s="49">
        <f>IF($BW765=1,($Q765*'2. Monitor Criteria'!$C$4)+('2. Monitor Criteria'!$D$4*'1. Data'!$CE765)+'2. Monitor Criteria'!$C$6,IF('1. Data'!$BW765=2,($Q765*'2. Monitor Criteria'!$C$4)+('2. Monitor Criteria'!$D$4*'1. Data'!$CE765)+'2. Monitor Criteria'!$D$6,IF('1. Data'!$BW765=5,($Q765*'2. Monitor Criteria'!$C$4)+('2. Monitor Criteria'!$D$4*'1. Data'!$CE765)+'2. Monitor Criteria'!$F$6,($Q765*'2. Monitor Criteria'!$C$4)+('2. Monitor Criteria'!$D$4*'1. Data'!$CE765)+'2. Monitor Criteria'!$E$6)))</f>
        <v>84.121490000000009</v>
      </c>
      <c r="CH765" s="51">
        <f>CD765-('2. Monitor Criteria'!$D$4*CE765)</f>
        <v>91.460759999999993</v>
      </c>
      <c r="CI765" s="49">
        <f>IF($BY765=0,CH765,IF($BY765=1,CH765-('2. Monitor Criteria'!$B$10*'1. Data'!CG765),CH765-('2. Monitor Criteria'!$C$10*'1. Data'!CG765)))</f>
        <v>87.254685499999994</v>
      </c>
      <c r="CJ765" s="51">
        <f>IF($CA765=TRUE,CI765-(CG765*'2. Monitor Criteria'!$E$10),CI765)</f>
        <v>87.254685499999994</v>
      </c>
      <c r="CK765" s="51">
        <f>IF($BZ765=TRUE,CJ765-('1. Data'!CG765*'2. Monitor Criteria'!$D$10),CJ765)</f>
        <v>87.254685499999994</v>
      </c>
    </row>
    <row r="766" spans="1:89" s="39" customFormat="1" ht="15.75" customHeight="1" x14ac:dyDescent="0.2">
      <c r="A766" s="39">
        <v>409</v>
      </c>
      <c r="B766" s="46" t="s">
        <v>483</v>
      </c>
      <c r="C766" s="46" t="s">
        <v>563</v>
      </c>
      <c r="D766" s="47">
        <v>41368</v>
      </c>
      <c r="E766" s="46" t="s">
        <v>74</v>
      </c>
      <c r="F766" s="46"/>
      <c r="G766" s="46" t="s">
        <v>1307</v>
      </c>
      <c r="H766" s="46" t="s">
        <v>75</v>
      </c>
      <c r="I766" s="46" t="s">
        <v>76</v>
      </c>
      <c r="J766" s="46"/>
      <c r="K766" s="46" t="s">
        <v>77</v>
      </c>
      <c r="L766" s="46"/>
      <c r="M766" s="48">
        <v>1000</v>
      </c>
      <c r="N766" s="48">
        <v>12.8</v>
      </c>
      <c r="O766" s="48">
        <v>20.399999999999999</v>
      </c>
      <c r="P766" s="48">
        <v>24.1</v>
      </c>
      <c r="Q766" s="48">
        <v>258.88</v>
      </c>
      <c r="R766" s="48">
        <v>1.6</v>
      </c>
      <c r="S766" s="48">
        <v>1200</v>
      </c>
      <c r="T766" s="48">
        <v>1920</v>
      </c>
      <c r="U766" s="48">
        <v>2.2999999999999998</v>
      </c>
      <c r="V766" s="48">
        <v>8900</v>
      </c>
      <c r="W766" s="48">
        <v>60</v>
      </c>
      <c r="X766" s="48">
        <v>0.4</v>
      </c>
      <c r="Y766" s="46" t="s">
        <v>78</v>
      </c>
      <c r="Z766" s="46" t="s">
        <v>79</v>
      </c>
      <c r="AA766" s="48">
        <v>65</v>
      </c>
      <c r="AB766" s="48">
        <v>65</v>
      </c>
      <c r="AC766" s="46" t="s">
        <v>81</v>
      </c>
      <c r="AD766" s="46" t="s">
        <v>80</v>
      </c>
      <c r="AE766" s="46" t="s">
        <v>358</v>
      </c>
      <c r="AF766" s="46"/>
      <c r="AG766" s="46" t="s">
        <v>83</v>
      </c>
      <c r="AH766" s="46"/>
      <c r="AI766" s="46" t="s">
        <v>83</v>
      </c>
      <c r="AJ766" s="46" t="s">
        <v>83</v>
      </c>
      <c r="AK766" s="46" t="s">
        <v>84</v>
      </c>
      <c r="AL766" s="46"/>
      <c r="AM766" s="46" t="s">
        <v>83</v>
      </c>
      <c r="AN766" s="46" t="s">
        <v>83</v>
      </c>
      <c r="AO766" s="46" t="s">
        <v>83</v>
      </c>
      <c r="AP766" s="46" t="s">
        <v>91</v>
      </c>
      <c r="AQ766" s="46"/>
      <c r="AR766" s="46" t="s">
        <v>81</v>
      </c>
      <c r="AS766" s="46" t="s">
        <v>86</v>
      </c>
      <c r="AT766" s="46"/>
      <c r="AU766" s="48">
        <v>1</v>
      </c>
      <c r="AV766" s="46" t="s">
        <v>81</v>
      </c>
      <c r="AW766" s="46" t="s">
        <v>81</v>
      </c>
      <c r="AX766" s="48">
        <v>300</v>
      </c>
      <c r="AY766" s="48">
        <v>364.9</v>
      </c>
      <c r="AZ766" s="48">
        <v>359.1</v>
      </c>
      <c r="BA766" s="48">
        <v>200.1</v>
      </c>
      <c r="BB766" s="46"/>
      <c r="BC766" s="46"/>
      <c r="BD766" s="48">
        <v>17.239999999999998</v>
      </c>
      <c r="BE766" s="46"/>
      <c r="BF766" s="48">
        <v>0.22</v>
      </c>
      <c r="BG766" s="48">
        <v>0.21</v>
      </c>
      <c r="BH766" s="46"/>
      <c r="BI766" s="48">
        <v>0.18</v>
      </c>
      <c r="BJ766" s="48">
        <v>54.11</v>
      </c>
      <c r="BK766" s="48">
        <v>54.11</v>
      </c>
      <c r="BL766" s="48">
        <v>65.599999999999994</v>
      </c>
      <c r="BM766" s="46"/>
      <c r="BN766" s="46"/>
      <c r="BO766" s="48">
        <v>0.21</v>
      </c>
      <c r="BP766" s="48">
        <v>0.25</v>
      </c>
      <c r="BQ766" s="48">
        <v>0.24</v>
      </c>
      <c r="BR766" s="48">
        <v>17.09</v>
      </c>
      <c r="BS766" s="48">
        <v>53.82</v>
      </c>
      <c r="BT766" s="46"/>
      <c r="BU766" s="48">
        <v>0</v>
      </c>
      <c r="BV766" s="39">
        <v>409</v>
      </c>
      <c r="BW766" s="39">
        <f t="shared" si="66"/>
        <v>3</v>
      </c>
      <c r="BX766" s="39">
        <f>IF(COUNTIF($C$2:C766,C766)=1,1,0)</f>
        <v>1</v>
      </c>
      <c r="BY766" s="39">
        <f t="shared" si="67"/>
        <v>1</v>
      </c>
      <c r="BZ766" s="39" t="b">
        <f t="shared" si="68"/>
        <v>0</v>
      </c>
      <c r="CA766" s="39" t="b">
        <f t="array" ref="CA766">ISNUMBER(SEARCH("Touch Screen",$AI766))</f>
        <v>0</v>
      </c>
      <c r="CB766" s="39" t="b">
        <f t="array" ref="CB766">ISNUMBER(SEARCH("Occupancy Sensor",$AI766))</f>
        <v>0</v>
      </c>
      <c r="CC766" s="39" t="b">
        <f t="array" ref="CC766">ISNUMBER(SEARCH("Full Network Connectivity",$AI766))</f>
        <v>0</v>
      </c>
      <c r="CD766" s="49">
        <f t="shared" si="69"/>
        <v>54.110519999999987</v>
      </c>
      <c r="CE766" s="50">
        <f t="shared" si="71"/>
        <v>2.2999999999999998</v>
      </c>
      <c r="CF766" s="39">
        <f t="shared" si="70"/>
        <v>3</v>
      </c>
      <c r="CG766" s="49">
        <f>IF($BW766=1,($Q766*'2. Monitor Criteria'!$C$4)+('2. Monitor Criteria'!$D$4*'1. Data'!$CE766)+'2. Monitor Criteria'!$C$6,IF('1. Data'!$BW766=2,($Q766*'2. Monitor Criteria'!$C$4)+('2. Monitor Criteria'!$D$4*'1. Data'!$CE766)+'2. Monitor Criteria'!$D$6,IF('1. Data'!$BW766=5,($Q766*'2. Monitor Criteria'!$C$4)+('2. Monitor Criteria'!$D$4*'1. Data'!$CE766)+'2. Monitor Criteria'!$F$6,($Q766*'2. Monitor Criteria'!$C$4)+('2. Monitor Criteria'!$D$4*'1. Data'!$CE766)+'2. Monitor Criteria'!$E$6)))</f>
        <v>49.49924</v>
      </c>
      <c r="CH766" s="51">
        <f>CD766-('2. Monitor Criteria'!$D$4*CE766)</f>
        <v>44.933519999999987</v>
      </c>
      <c r="CI766" s="49">
        <f>IF($BY766=0,CH766,IF($BY766=1,CH766-('2. Monitor Criteria'!$B$10*'1. Data'!CG766),CH766-('2. Monitor Criteria'!$C$10*'1. Data'!CG766)))</f>
        <v>42.458557999999989</v>
      </c>
      <c r="CJ766" s="51">
        <f>IF($CA766=TRUE,CI766-(CG766*'2. Monitor Criteria'!$E$10),CI766)</f>
        <v>42.458557999999989</v>
      </c>
      <c r="CK766" s="51">
        <f>IF($BZ766=TRUE,CJ766-('1. Data'!CG766*'2. Monitor Criteria'!$D$10),CJ766)</f>
        <v>42.458557999999989</v>
      </c>
    </row>
    <row r="767" spans="1:89" s="39" customFormat="1" ht="15.75" customHeight="1" x14ac:dyDescent="0.2">
      <c r="A767" s="39">
        <v>410</v>
      </c>
      <c r="B767" s="46" t="s">
        <v>483</v>
      </c>
      <c r="C767" s="46" t="s">
        <v>564</v>
      </c>
      <c r="D767" s="47">
        <v>42521</v>
      </c>
      <c r="E767" s="46" t="s">
        <v>312</v>
      </c>
      <c r="F767" s="46"/>
      <c r="G767" s="46" t="s">
        <v>1307</v>
      </c>
      <c r="H767" s="46" t="s">
        <v>75</v>
      </c>
      <c r="I767" s="46" t="s">
        <v>88</v>
      </c>
      <c r="J767" s="46"/>
      <c r="K767" s="46" t="s">
        <v>77</v>
      </c>
      <c r="L767" s="46"/>
      <c r="M767" s="48">
        <v>500</v>
      </c>
      <c r="N767" s="48">
        <v>12.8</v>
      </c>
      <c r="O767" s="48">
        <v>20.399999999999999</v>
      </c>
      <c r="P767" s="48">
        <v>24.1</v>
      </c>
      <c r="Q767" s="48">
        <v>260.33999999999997</v>
      </c>
      <c r="R767" s="48">
        <v>1.6</v>
      </c>
      <c r="S767" s="48">
        <v>1200</v>
      </c>
      <c r="T767" s="48">
        <v>1920</v>
      </c>
      <c r="U767" s="48">
        <v>2.2999999999999998</v>
      </c>
      <c r="V767" s="48">
        <v>8850</v>
      </c>
      <c r="W767" s="48">
        <v>60</v>
      </c>
      <c r="X767" s="48">
        <v>37.799999999999997</v>
      </c>
      <c r="Y767" s="46" t="s">
        <v>78</v>
      </c>
      <c r="Z767" s="46" t="s">
        <v>79</v>
      </c>
      <c r="AA767" s="48">
        <v>2</v>
      </c>
      <c r="AB767" s="48">
        <v>2</v>
      </c>
      <c r="AC767" s="46" t="s">
        <v>81</v>
      </c>
      <c r="AD767" s="46" t="s">
        <v>80</v>
      </c>
      <c r="AE767" s="46" t="s">
        <v>210</v>
      </c>
      <c r="AF767" s="46"/>
      <c r="AG767" s="46" t="s">
        <v>83</v>
      </c>
      <c r="AH767" s="46"/>
      <c r="AI767" s="46" t="s">
        <v>83</v>
      </c>
      <c r="AJ767" s="46" t="s">
        <v>83</v>
      </c>
      <c r="AK767" s="46" t="s">
        <v>84</v>
      </c>
      <c r="AL767" s="46"/>
      <c r="AM767" s="46" t="s">
        <v>83</v>
      </c>
      <c r="AN767" s="46" t="s">
        <v>83</v>
      </c>
      <c r="AO767" s="46" t="s">
        <v>83</v>
      </c>
      <c r="AP767" s="46" t="s">
        <v>91</v>
      </c>
      <c r="AQ767" s="46"/>
      <c r="AR767" s="46" t="s">
        <v>81</v>
      </c>
      <c r="AS767" s="46" t="s">
        <v>86</v>
      </c>
      <c r="AT767" s="46"/>
      <c r="AU767" s="48">
        <v>1</v>
      </c>
      <c r="AV767" s="46" t="s">
        <v>81</v>
      </c>
      <c r="AW767" s="46" t="s">
        <v>80</v>
      </c>
      <c r="AX767" s="48">
        <v>300</v>
      </c>
      <c r="AY767" s="48">
        <v>338</v>
      </c>
      <c r="AZ767" s="48">
        <v>317.10000000000002</v>
      </c>
      <c r="BA767" s="48">
        <v>200</v>
      </c>
      <c r="BB767" s="46"/>
      <c r="BC767" s="46"/>
      <c r="BD767" s="48">
        <v>17.309999999999999</v>
      </c>
      <c r="BE767" s="46"/>
      <c r="BF767" s="48">
        <v>0.3</v>
      </c>
      <c r="BG767" s="46"/>
      <c r="BH767" s="46"/>
      <c r="BI767" s="48">
        <v>0.2</v>
      </c>
      <c r="BJ767" s="48">
        <v>54.79</v>
      </c>
      <c r="BK767" s="48">
        <v>54.79</v>
      </c>
      <c r="BL767" s="48">
        <v>65.95</v>
      </c>
      <c r="BM767" s="46"/>
      <c r="BN767" s="46"/>
      <c r="BO767" s="48">
        <v>0.2</v>
      </c>
      <c r="BP767" s="48">
        <v>0.3</v>
      </c>
      <c r="BQ767" s="46"/>
      <c r="BR767" s="48">
        <v>17.239999999999998</v>
      </c>
      <c r="BS767" s="46"/>
      <c r="BT767" s="46"/>
      <c r="BU767" s="48">
        <v>0</v>
      </c>
      <c r="BV767" s="39">
        <v>410</v>
      </c>
      <c r="BW767" s="39">
        <f t="shared" si="66"/>
        <v>3</v>
      </c>
      <c r="BX767" s="39">
        <f>IF(COUNTIF($C$2:C767,C767)=1,1,0)</f>
        <v>1</v>
      </c>
      <c r="BY767" s="39">
        <f t="shared" si="67"/>
        <v>1</v>
      </c>
      <c r="BZ767" s="39" t="b">
        <f t="shared" si="68"/>
        <v>0</v>
      </c>
      <c r="CA767" s="39" t="b">
        <f t="array" ref="CA767">ISNUMBER(SEARCH("Touch Screen",$AI767))</f>
        <v>0</v>
      </c>
      <c r="CB767" s="39" t="b">
        <f t="array" ref="CB767">ISNUMBER(SEARCH("Occupancy Sensor",$AI767))</f>
        <v>0</v>
      </c>
      <c r="CC767" s="39" t="b">
        <f t="array" ref="CC767">ISNUMBER(SEARCH("Full Network Connectivity",$AI767))</f>
        <v>0</v>
      </c>
      <c r="CD767" s="49">
        <f t="shared" si="69"/>
        <v>54.780659999999997</v>
      </c>
      <c r="CE767" s="50">
        <f t="shared" si="71"/>
        <v>2.2999999999999998</v>
      </c>
      <c r="CF767" s="39">
        <f t="shared" si="70"/>
        <v>3</v>
      </c>
      <c r="CG767" s="49">
        <f>IF($BW767=1,($Q767*'2. Monitor Criteria'!$C$4)+('2. Monitor Criteria'!$D$4*'1. Data'!$CE767)+'2. Monitor Criteria'!$C$6,IF('1. Data'!$BW767=2,($Q767*'2. Monitor Criteria'!$C$4)+('2. Monitor Criteria'!$D$4*'1. Data'!$CE767)+'2. Monitor Criteria'!$D$6,IF('1. Data'!$BW767=5,($Q767*'2. Monitor Criteria'!$C$4)+('2. Monitor Criteria'!$D$4*'1. Data'!$CE767)+'2. Monitor Criteria'!$F$6,($Q767*'2. Monitor Criteria'!$C$4)+('2. Monitor Criteria'!$D$4*'1. Data'!$CE767)+'2. Monitor Criteria'!$E$6)))</f>
        <v>49.678820000000002</v>
      </c>
      <c r="CH767" s="51">
        <f>CD767-('2. Monitor Criteria'!$D$4*CE767)</f>
        <v>45.603659999999998</v>
      </c>
      <c r="CI767" s="49">
        <f>IF($BY767=0,CH767,IF($BY767=1,CH767-('2. Monitor Criteria'!$B$10*'1. Data'!CG767),CH767-('2. Monitor Criteria'!$C$10*'1. Data'!CG767)))</f>
        <v>43.119718999999996</v>
      </c>
      <c r="CJ767" s="51">
        <f>IF($CA767=TRUE,CI767-(CG767*'2. Monitor Criteria'!$E$10),CI767)</f>
        <v>43.119718999999996</v>
      </c>
      <c r="CK767" s="51">
        <f>IF($BZ767=TRUE,CJ767-('1. Data'!CG767*'2. Monitor Criteria'!$D$10),CJ767)</f>
        <v>43.119718999999996</v>
      </c>
    </row>
    <row r="768" spans="1:89" s="39" customFormat="1" ht="15.75" customHeight="1" x14ac:dyDescent="0.2">
      <c r="A768" s="39">
        <v>412</v>
      </c>
      <c r="B768" s="46" t="s">
        <v>483</v>
      </c>
      <c r="C768" s="46" t="s">
        <v>523</v>
      </c>
      <c r="D768" s="47">
        <v>42034</v>
      </c>
      <c r="E768" s="46" t="s">
        <v>74</v>
      </c>
      <c r="F768" s="46"/>
      <c r="G768" s="46" t="s">
        <v>1307</v>
      </c>
      <c r="H768" s="46" t="s">
        <v>75</v>
      </c>
      <c r="I768" s="46" t="s">
        <v>76</v>
      </c>
      <c r="J768" s="46"/>
      <c r="K768" s="46" t="s">
        <v>77</v>
      </c>
      <c r="L768" s="46"/>
      <c r="M768" s="48">
        <v>1000</v>
      </c>
      <c r="N768" s="48">
        <v>12.8</v>
      </c>
      <c r="O768" s="48">
        <v>20.399999999999999</v>
      </c>
      <c r="P768" s="48">
        <v>24.1</v>
      </c>
      <c r="Q768" s="48">
        <v>258.88</v>
      </c>
      <c r="R768" s="48">
        <v>1.6</v>
      </c>
      <c r="S768" s="48">
        <v>1200</v>
      </c>
      <c r="T768" s="48">
        <v>1920</v>
      </c>
      <c r="U768" s="48">
        <v>2.2999999999999998</v>
      </c>
      <c r="V768" s="48">
        <v>8900</v>
      </c>
      <c r="W768" s="48">
        <v>60</v>
      </c>
      <c r="X768" s="48">
        <v>0.3</v>
      </c>
      <c r="Y768" s="46" t="s">
        <v>78</v>
      </c>
      <c r="Z768" s="46" t="s">
        <v>79</v>
      </c>
      <c r="AA768" s="48">
        <v>70</v>
      </c>
      <c r="AB768" s="48">
        <v>64</v>
      </c>
      <c r="AC768" s="46" t="s">
        <v>81</v>
      </c>
      <c r="AD768" s="46" t="s">
        <v>80</v>
      </c>
      <c r="AE768" s="46" t="s">
        <v>565</v>
      </c>
      <c r="AF768" s="46" t="s">
        <v>566</v>
      </c>
      <c r="AG768" s="46" t="s">
        <v>83</v>
      </c>
      <c r="AH768" s="46"/>
      <c r="AI768" s="46" t="s">
        <v>83</v>
      </c>
      <c r="AJ768" s="46" t="s">
        <v>83</v>
      </c>
      <c r="AK768" s="46" t="s">
        <v>84</v>
      </c>
      <c r="AL768" s="46" t="s">
        <v>566</v>
      </c>
      <c r="AM768" s="46" t="s">
        <v>83</v>
      </c>
      <c r="AN768" s="46" t="s">
        <v>83</v>
      </c>
      <c r="AO768" s="46" t="s">
        <v>83</v>
      </c>
      <c r="AP768" s="46" t="s">
        <v>91</v>
      </c>
      <c r="AQ768" s="46"/>
      <c r="AR768" s="46" t="s">
        <v>81</v>
      </c>
      <c r="AS768" s="46" t="s">
        <v>86</v>
      </c>
      <c r="AT768" s="46"/>
      <c r="AU768" s="48">
        <v>1</v>
      </c>
      <c r="AV768" s="46" t="s">
        <v>81</v>
      </c>
      <c r="AW768" s="46" t="s">
        <v>81</v>
      </c>
      <c r="AX768" s="48">
        <v>400</v>
      </c>
      <c r="AY768" s="48">
        <v>319.60000000000002</v>
      </c>
      <c r="AZ768" s="48">
        <v>283.60000000000002</v>
      </c>
      <c r="BA768" s="48">
        <v>200.1</v>
      </c>
      <c r="BB768" s="46"/>
      <c r="BC768" s="46"/>
      <c r="BD768" s="48">
        <v>19.100000000000001</v>
      </c>
      <c r="BE768" s="46"/>
      <c r="BF768" s="48">
        <v>0.56000000000000005</v>
      </c>
      <c r="BG768" s="48">
        <v>0.27</v>
      </c>
      <c r="BH768" s="46"/>
      <c r="BI768" s="48">
        <v>0.26</v>
      </c>
      <c r="BJ768" s="48">
        <v>61.75</v>
      </c>
      <c r="BK768" s="48">
        <v>61.75</v>
      </c>
      <c r="BL768" s="48">
        <v>65.599999999999994</v>
      </c>
      <c r="BM768" s="46"/>
      <c r="BN768" s="46"/>
      <c r="BO768" s="48">
        <v>0.32</v>
      </c>
      <c r="BP768" s="48">
        <v>0.63</v>
      </c>
      <c r="BQ768" s="48">
        <v>0.33</v>
      </c>
      <c r="BR768" s="48">
        <v>19.32</v>
      </c>
      <c r="BS768" s="48">
        <v>62.82</v>
      </c>
      <c r="BT768" s="46"/>
      <c r="BU768" s="48">
        <v>0</v>
      </c>
      <c r="BV768" s="39">
        <v>412</v>
      </c>
      <c r="BW768" s="39">
        <f t="shared" si="66"/>
        <v>3</v>
      </c>
      <c r="BX768" s="39">
        <f>IF(COUNTIF($C$2:C768,C768)=1,1,0)</f>
        <v>0</v>
      </c>
      <c r="BY768" s="39">
        <f t="shared" si="67"/>
        <v>1</v>
      </c>
      <c r="BZ768" s="39" t="b">
        <f t="shared" si="68"/>
        <v>0</v>
      </c>
      <c r="CA768" s="39" t="b">
        <f t="array" ref="CA768">ISNUMBER(SEARCH("Touch Screen",$AI768))</f>
        <v>0</v>
      </c>
      <c r="CB768" s="39" t="b">
        <f t="array" ref="CB768">ISNUMBER(SEARCH("Occupancy Sensor",$AI768))</f>
        <v>0</v>
      </c>
      <c r="CC768" s="39" t="b">
        <f t="array" ref="CC768">ISNUMBER(SEARCH("Full Network Connectivity",$AI768))</f>
        <v>0</v>
      </c>
      <c r="CD768" s="49">
        <f t="shared" si="69"/>
        <v>61.74924</v>
      </c>
      <c r="CE768" s="50">
        <f t="shared" si="71"/>
        <v>2.2999999999999998</v>
      </c>
      <c r="CF768" s="39">
        <f t="shared" si="70"/>
        <v>3</v>
      </c>
      <c r="CG768" s="49">
        <f>IF($BW768=1,($Q768*'2. Monitor Criteria'!$C$4)+('2. Monitor Criteria'!$D$4*'1. Data'!$CE768)+'2. Monitor Criteria'!$C$6,IF('1. Data'!$BW768=2,($Q768*'2. Monitor Criteria'!$C$4)+('2. Monitor Criteria'!$D$4*'1. Data'!$CE768)+'2. Monitor Criteria'!$D$6,IF('1. Data'!$BW768=5,($Q768*'2. Monitor Criteria'!$C$4)+('2. Monitor Criteria'!$D$4*'1. Data'!$CE768)+'2. Monitor Criteria'!$F$6,($Q768*'2. Monitor Criteria'!$C$4)+('2. Monitor Criteria'!$D$4*'1. Data'!$CE768)+'2. Monitor Criteria'!$E$6)))</f>
        <v>49.49924</v>
      </c>
      <c r="CH768" s="51">
        <f>CD768-('2. Monitor Criteria'!$D$4*CE768)</f>
        <v>52.572240000000001</v>
      </c>
      <c r="CI768" s="49">
        <f>IF($BY768=0,CH768,IF($BY768=1,CH768-('2. Monitor Criteria'!$B$10*'1. Data'!CG768),CH768-('2. Monitor Criteria'!$C$10*'1. Data'!CG768)))</f>
        <v>50.097278000000003</v>
      </c>
      <c r="CJ768" s="51">
        <f>IF($CA768=TRUE,CI768-(CG768*'2. Monitor Criteria'!$E$10),CI768)</f>
        <v>50.097278000000003</v>
      </c>
      <c r="CK768" s="51">
        <f>IF($BZ768=TRUE,CJ768-('1. Data'!CG768*'2. Monitor Criteria'!$D$10),CJ768)</f>
        <v>50.097278000000003</v>
      </c>
    </row>
    <row r="769" spans="1:89" s="39" customFormat="1" ht="15.75" customHeight="1" x14ac:dyDescent="0.2">
      <c r="A769" s="39">
        <v>417</v>
      </c>
      <c r="B769" s="46" t="s">
        <v>483</v>
      </c>
      <c r="C769" s="46" t="s">
        <v>571</v>
      </c>
      <c r="D769" s="47">
        <v>42514</v>
      </c>
      <c r="E769" s="46" t="s">
        <v>74</v>
      </c>
      <c r="F769" s="46"/>
      <c r="G769" s="46" t="s">
        <v>1307</v>
      </c>
      <c r="H769" s="46" t="s">
        <v>75</v>
      </c>
      <c r="I769" s="46" t="s">
        <v>141</v>
      </c>
      <c r="J769" s="46"/>
      <c r="K769" s="46" t="s">
        <v>77</v>
      </c>
      <c r="L769" s="46"/>
      <c r="M769" s="48">
        <v>1</v>
      </c>
      <c r="N769" s="48">
        <v>12.2</v>
      </c>
      <c r="O769" s="48">
        <v>21.8</v>
      </c>
      <c r="P769" s="48">
        <v>25</v>
      </c>
      <c r="Q769" s="48">
        <v>266.58999999999997</v>
      </c>
      <c r="R769" s="48">
        <v>1.78</v>
      </c>
      <c r="S769" s="48">
        <v>1440</v>
      </c>
      <c r="T769" s="48">
        <v>2560</v>
      </c>
      <c r="U769" s="48">
        <v>3.6</v>
      </c>
      <c r="V769" s="48">
        <v>13828</v>
      </c>
      <c r="W769" s="48">
        <v>60</v>
      </c>
      <c r="X769" s="48">
        <v>35.799999999999997</v>
      </c>
      <c r="Y769" s="46" t="s">
        <v>78</v>
      </c>
      <c r="Z769" s="46" t="s">
        <v>79</v>
      </c>
      <c r="AA769" s="48">
        <v>2</v>
      </c>
      <c r="AB769" s="48">
        <v>2</v>
      </c>
      <c r="AC769" s="46" t="s">
        <v>81</v>
      </c>
      <c r="AD769" s="46" t="s">
        <v>80</v>
      </c>
      <c r="AE769" s="46" t="s">
        <v>130</v>
      </c>
      <c r="AF769" s="46" t="s">
        <v>572</v>
      </c>
      <c r="AG769" s="46" t="s">
        <v>83</v>
      </c>
      <c r="AH769" s="46"/>
      <c r="AI769" s="46" t="s">
        <v>83</v>
      </c>
      <c r="AJ769" s="46" t="s">
        <v>83</v>
      </c>
      <c r="AK769" s="46" t="s">
        <v>84</v>
      </c>
      <c r="AL769" s="46" t="s">
        <v>572</v>
      </c>
      <c r="AM769" s="46" t="s">
        <v>83</v>
      </c>
      <c r="AN769" s="46" t="s">
        <v>83</v>
      </c>
      <c r="AO769" s="46" t="s">
        <v>83</v>
      </c>
      <c r="AP769" s="46" t="s">
        <v>91</v>
      </c>
      <c r="AQ769" s="46"/>
      <c r="AR769" s="46" t="s">
        <v>81</v>
      </c>
      <c r="AS769" s="46" t="s">
        <v>86</v>
      </c>
      <c r="AT769" s="46"/>
      <c r="AU769" s="48">
        <v>60</v>
      </c>
      <c r="AV769" s="46" t="s">
        <v>81</v>
      </c>
      <c r="AW769" s="46" t="s">
        <v>80</v>
      </c>
      <c r="AX769" s="48">
        <v>200</v>
      </c>
      <c r="AY769" s="48">
        <v>199</v>
      </c>
      <c r="AZ769" s="48">
        <v>197.4</v>
      </c>
      <c r="BA769" s="48">
        <v>200</v>
      </c>
      <c r="BB769" s="46"/>
      <c r="BC769" s="46"/>
      <c r="BD769" s="48">
        <v>22.3</v>
      </c>
      <c r="BE769" s="46"/>
      <c r="BF769" s="48">
        <v>0.5</v>
      </c>
      <c r="BG769" s="46"/>
      <c r="BH769" s="46"/>
      <c r="BI769" s="48">
        <v>0.45</v>
      </c>
      <c r="BJ769" s="48">
        <v>71.23</v>
      </c>
      <c r="BK769" s="48">
        <v>71.23</v>
      </c>
      <c r="BL769" s="48">
        <v>75.86</v>
      </c>
      <c r="BM769" s="46"/>
      <c r="BN769" s="46"/>
      <c r="BO769" s="48">
        <v>0.48</v>
      </c>
      <c r="BP769" s="48">
        <v>0.52</v>
      </c>
      <c r="BQ769" s="46"/>
      <c r="BR769" s="48">
        <v>22.07</v>
      </c>
      <c r="BS769" s="48">
        <v>70.69</v>
      </c>
      <c r="BT769" s="46"/>
      <c r="BU769" s="48">
        <v>0</v>
      </c>
      <c r="BV769" s="39">
        <v>417</v>
      </c>
      <c r="BW769" s="39">
        <f t="shared" si="66"/>
        <v>4</v>
      </c>
      <c r="BX769" s="39">
        <f>IF(COUNTIF($C$2:C769,C769)=1,1,0)</f>
        <v>1</v>
      </c>
      <c r="BY769" s="39">
        <f t="shared" si="67"/>
        <v>1</v>
      </c>
      <c r="BZ769" s="39" t="b">
        <f t="shared" si="68"/>
        <v>0</v>
      </c>
      <c r="CA769" s="39" t="b">
        <f t="array" ref="CA769">ISNUMBER(SEARCH("Touch Screen",$AI769))</f>
        <v>0</v>
      </c>
      <c r="CB769" s="39" t="b">
        <f t="array" ref="CB769">ISNUMBER(SEARCH("Occupancy Sensor",$AI769))</f>
        <v>0</v>
      </c>
      <c r="CC769" s="39" t="b">
        <f t="array" ref="CC769">ISNUMBER(SEARCH("Full Network Connectivity",$AI769))</f>
        <v>0</v>
      </c>
      <c r="CD769" s="49">
        <f t="shared" si="69"/>
        <v>71.218799999999987</v>
      </c>
      <c r="CE769" s="50">
        <f t="shared" si="71"/>
        <v>3.6</v>
      </c>
      <c r="CF769" s="39">
        <f t="shared" si="70"/>
        <v>4</v>
      </c>
      <c r="CG769" s="49">
        <f>IF($BW769=1,($Q769*'2. Monitor Criteria'!$C$4)+('2. Monitor Criteria'!$D$4*'1. Data'!$CE769)+'2. Monitor Criteria'!$C$6,IF('1. Data'!$BW769=2,($Q769*'2. Monitor Criteria'!$C$4)+('2. Monitor Criteria'!$D$4*'1. Data'!$CE769)+'2. Monitor Criteria'!$D$6,IF('1. Data'!$BW769=5,($Q769*'2. Monitor Criteria'!$C$4)+('2. Monitor Criteria'!$D$4*'1. Data'!$CE769)+'2. Monitor Criteria'!$F$6,($Q769*'2. Monitor Criteria'!$C$4)+('2. Monitor Criteria'!$D$4*'1. Data'!$CE769)+'2. Monitor Criteria'!$E$6)))</f>
        <v>55.634569999999997</v>
      </c>
      <c r="CH769" s="51">
        <f>CD769-('2. Monitor Criteria'!$D$4*CE769)</f>
        <v>56.854799999999983</v>
      </c>
      <c r="CI769" s="49">
        <f>IF($BY769=0,CH769,IF($BY769=1,CH769-('2. Monitor Criteria'!$B$10*'1. Data'!CG769),CH769-('2. Monitor Criteria'!$C$10*'1. Data'!CG769)))</f>
        <v>54.073071499999983</v>
      </c>
      <c r="CJ769" s="51">
        <f>IF($CA769=TRUE,CI769-(CG769*'2. Monitor Criteria'!$E$10),CI769)</f>
        <v>54.073071499999983</v>
      </c>
      <c r="CK769" s="51">
        <f>IF($BZ769=TRUE,CJ769-('1. Data'!CG769*'2. Monitor Criteria'!$D$10),CJ769)</f>
        <v>54.073071499999983</v>
      </c>
    </row>
    <row r="770" spans="1:89" s="39" customFormat="1" ht="15.75" customHeight="1" x14ac:dyDescent="0.2">
      <c r="A770" s="39">
        <v>425</v>
      </c>
      <c r="B770" s="46" t="s">
        <v>574</v>
      </c>
      <c r="C770" s="46" t="s">
        <v>584</v>
      </c>
      <c r="D770" s="47">
        <v>42780</v>
      </c>
      <c r="E770" s="46" t="s">
        <v>74</v>
      </c>
      <c r="F770" s="46" t="s">
        <v>585</v>
      </c>
      <c r="G770" s="46" t="s">
        <v>1307</v>
      </c>
      <c r="H770" s="46" t="s">
        <v>75</v>
      </c>
      <c r="I770" s="46" t="s">
        <v>88</v>
      </c>
      <c r="J770" s="46"/>
      <c r="K770" s="46" t="s">
        <v>77</v>
      </c>
      <c r="L770" s="46"/>
      <c r="M770" s="48">
        <v>1000</v>
      </c>
      <c r="N770" s="48">
        <v>13.2</v>
      </c>
      <c r="O770" s="48">
        <v>23.5</v>
      </c>
      <c r="P770" s="48">
        <v>27</v>
      </c>
      <c r="Q770" s="48">
        <v>310.5</v>
      </c>
      <c r="R770" s="48">
        <v>1.78</v>
      </c>
      <c r="S770" s="48">
        <v>1440</v>
      </c>
      <c r="T770" s="48">
        <v>2560</v>
      </c>
      <c r="U770" s="48">
        <v>3.7</v>
      </c>
      <c r="V770" s="48">
        <v>11874</v>
      </c>
      <c r="W770" s="48">
        <v>60</v>
      </c>
      <c r="X770" s="48">
        <v>93.3</v>
      </c>
      <c r="Y770" s="46" t="s">
        <v>78</v>
      </c>
      <c r="Z770" s="46" t="s">
        <v>79</v>
      </c>
      <c r="AA770" s="48">
        <v>1257</v>
      </c>
      <c r="AB770" s="48">
        <v>645</v>
      </c>
      <c r="AC770" s="46" t="s">
        <v>80</v>
      </c>
      <c r="AD770" s="46" t="s">
        <v>80</v>
      </c>
      <c r="AE770" s="46" t="s">
        <v>586</v>
      </c>
      <c r="AF770" s="46" t="s">
        <v>587</v>
      </c>
      <c r="AG770" s="46" t="s">
        <v>83</v>
      </c>
      <c r="AH770" s="46"/>
      <c r="AI770" s="46" t="s">
        <v>83</v>
      </c>
      <c r="AJ770" s="46" t="s">
        <v>83</v>
      </c>
      <c r="AK770" s="46" t="s">
        <v>84</v>
      </c>
      <c r="AL770" s="46" t="s">
        <v>587</v>
      </c>
      <c r="AM770" s="46" t="s">
        <v>83</v>
      </c>
      <c r="AN770" s="46" t="s">
        <v>83</v>
      </c>
      <c r="AO770" s="46" t="s">
        <v>83</v>
      </c>
      <c r="AP770" s="46" t="s">
        <v>91</v>
      </c>
      <c r="AQ770" s="46"/>
      <c r="AR770" s="46" t="s">
        <v>81</v>
      </c>
      <c r="AS770" s="46" t="s">
        <v>86</v>
      </c>
      <c r="AT770" s="46"/>
      <c r="AU770" s="48">
        <v>1</v>
      </c>
      <c r="AV770" s="46" t="s">
        <v>81</v>
      </c>
      <c r="AW770" s="46" t="s">
        <v>81</v>
      </c>
      <c r="AX770" s="48">
        <v>250</v>
      </c>
      <c r="AY770" s="48">
        <v>205.8</v>
      </c>
      <c r="AZ770" s="48">
        <v>176.1</v>
      </c>
      <c r="BA770" s="48">
        <v>200.5</v>
      </c>
      <c r="BB770" s="46"/>
      <c r="BC770" s="46"/>
      <c r="BD770" s="48">
        <v>18.89</v>
      </c>
      <c r="BE770" s="46"/>
      <c r="BF770" s="48">
        <v>0.47</v>
      </c>
      <c r="BG770" s="46"/>
      <c r="BH770" s="46"/>
      <c r="BI770" s="48">
        <v>0.43</v>
      </c>
      <c r="BJ770" s="48">
        <v>60.58</v>
      </c>
      <c r="BK770" s="48">
        <v>64.17</v>
      </c>
      <c r="BL770" s="48">
        <v>81.36</v>
      </c>
      <c r="BM770" s="46"/>
      <c r="BN770" s="46"/>
      <c r="BO770" s="48">
        <v>0.45</v>
      </c>
      <c r="BP770" s="48">
        <v>0.49</v>
      </c>
      <c r="BQ770" s="46"/>
      <c r="BR770" s="48">
        <v>19</v>
      </c>
      <c r="BS770" s="48">
        <v>61.03</v>
      </c>
      <c r="BT770" s="46"/>
      <c r="BU770" s="48">
        <v>0</v>
      </c>
      <c r="BV770" s="39">
        <v>425</v>
      </c>
      <c r="BW770" s="39">
        <f t="shared" ref="BW770:BW833" si="72">IF(Q770&lt;171,1,IF(Q770&lt;226,2,IF(Q770&lt;266,3,IF(Q770&lt;385,4,5))))</f>
        <v>4</v>
      </c>
      <c r="BX770" s="39">
        <f>IF(COUNTIF($C$2:C770,C770)=1,1,0)</f>
        <v>1</v>
      </c>
      <c r="BY770" s="39">
        <f t="shared" ref="BY770:BY833" si="73">IF(Z770="EPD I (32.9% CIE LUV/99% sRGB area or greater)",1,IF(Z770="EPD II (38.4 CIE LUV/99% Adobe RGB area or greater)",2,0))</f>
        <v>1</v>
      </c>
      <c r="BZ770" s="39" t="b">
        <f t="shared" ref="BZ770:BZ833" si="74">ISNUMBER(SEARCH("Automatic Brightness Control",AI770))</f>
        <v>0</v>
      </c>
      <c r="CA770" s="39" t="b">
        <f t="array" ref="CA770">ISNUMBER(SEARCH("Touch Screen",$AI770))</f>
        <v>0</v>
      </c>
      <c r="CB770" s="39" t="b">
        <f t="array" ref="CB770">ISNUMBER(SEARCH("Occupancy Sensor",$AI770))</f>
        <v>0</v>
      </c>
      <c r="CC770" s="39" t="b">
        <f t="array" ref="CC770">ISNUMBER(SEARCH("Full Network Connectivity",$AI770))</f>
        <v>0</v>
      </c>
      <c r="CD770" s="49">
        <f t="shared" ref="CD770:CD833" si="75">8.76*((0.65*BF770)+(0.35*BD770))</f>
        <v>60.592919999999999</v>
      </c>
      <c r="CE770" s="50">
        <f t="shared" si="71"/>
        <v>3.7</v>
      </c>
      <c r="CF770" s="39">
        <f t="shared" ref="CF770:CF833" si="76">IF(AND(U770&lt;=5, P770&lt;20),1,IF(AND(U770&lt;=5,P770&lt;23),2,IF(AND(U770&lt;=5,P770&lt;25),3,IF(AND(U770&lt;=5,P770&lt;30),4,IF(U770&lt;=5,5,IF(AND(U770&gt;5,P770&lt;20),6,IF(AND(U770&gt;5,P770&lt;23),7,IF(AND(U770&gt;5,P770&lt;25),8,IF(AND(U770&gt;5,P770&lt;30),9,10)))))))))</f>
        <v>4</v>
      </c>
      <c r="CG770" s="49">
        <f>IF($BW770=1,($Q770*'2. Monitor Criteria'!$C$4)+('2. Monitor Criteria'!$D$4*'1. Data'!$CE770)+'2. Monitor Criteria'!$C$6,IF('1. Data'!$BW770=2,($Q770*'2. Monitor Criteria'!$C$4)+('2. Monitor Criteria'!$D$4*'1. Data'!$CE770)+'2. Monitor Criteria'!$D$6,IF('1. Data'!$BW770=5,($Q770*'2. Monitor Criteria'!$C$4)+('2. Monitor Criteria'!$D$4*'1. Data'!$CE770)+'2. Monitor Criteria'!$F$6,($Q770*'2. Monitor Criteria'!$C$4)+('2. Monitor Criteria'!$D$4*'1. Data'!$CE770)+'2. Monitor Criteria'!$E$6)))</f>
        <v>61.4345</v>
      </c>
      <c r="CH770" s="51">
        <f>CD770-('2. Monitor Criteria'!$D$4*CE770)</f>
        <v>45.829920000000001</v>
      </c>
      <c r="CI770" s="49">
        <f>IF($BY770=0,CH770,IF($BY770=1,CH770-('2. Monitor Criteria'!$B$10*'1. Data'!CG770),CH770-('2. Monitor Criteria'!$C$10*'1. Data'!CG770)))</f>
        <v>42.758195000000001</v>
      </c>
      <c r="CJ770" s="51">
        <f>IF($CA770=TRUE,CI770-(CG770*'2. Monitor Criteria'!$E$10),CI770)</f>
        <v>42.758195000000001</v>
      </c>
      <c r="CK770" s="51">
        <f>IF($BZ770=TRUE,CJ770-('1. Data'!CG770*'2. Monitor Criteria'!$D$10),CJ770)</f>
        <v>42.758195000000001</v>
      </c>
    </row>
    <row r="771" spans="1:89" s="39" customFormat="1" ht="15.75" customHeight="1" x14ac:dyDescent="0.2">
      <c r="A771" s="39">
        <v>451</v>
      </c>
      <c r="B771" s="46" t="s">
        <v>593</v>
      </c>
      <c r="C771" s="46" t="s">
        <v>600</v>
      </c>
      <c r="D771" s="47">
        <v>42566</v>
      </c>
      <c r="E771" s="46" t="s">
        <v>74</v>
      </c>
      <c r="F771" s="46"/>
      <c r="G771" s="46" t="s">
        <v>1307</v>
      </c>
      <c r="H771" s="46" t="s">
        <v>75</v>
      </c>
      <c r="I771" s="46" t="s">
        <v>88</v>
      </c>
      <c r="J771" s="46"/>
      <c r="K771" s="46" t="s">
        <v>77</v>
      </c>
      <c r="L771" s="46"/>
      <c r="M771" s="48">
        <v>500</v>
      </c>
      <c r="N771" s="48">
        <v>11.7</v>
      </c>
      <c r="O771" s="48">
        <v>20.8</v>
      </c>
      <c r="P771" s="48">
        <v>23.9</v>
      </c>
      <c r="Q771" s="48">
        <v>244.35</v>
      </c>
      <c r="R771" s="48">
        <v>1.78</v>
      </c>
      <c r="S771" s="48">
        <v>1080</v>
      </c>
      <c r="T771" s="48">
        <v>1920</v>
      </c>
      <c r="U771" s="48">
        <v>2.1</v>
      </c>
      <c r="V771" s="48">
        <v>8486</v>
      </c>
      <c r="W771" s="48">
        <v>60</v>
      </c>
      <c r="X771" s="48">
        <v>34.200000000000003</v>
      </c>
      <c r="Y771" s="46" t="s">
        <v>78</v>
      </c>
      <c r="Z771" s="46" t="s">
        <v>79</v>
      </c>
      <c r="AA771" s="46"/>
      <c r="AB771" s="46"/>
      <c r="AC771" s="46" t="s">
        <v>81</v>
      </c>
      <c r="AD771" s="46" t="s">
        <v>81</v>
      </c>
      <c r="AE771" s="46" t="s">
        <v>331</v>
      </c>
      <c r="AF771" s="46"/>
      <c r="AG771" s="46" t="s">
        <v>83</v>
      </c>
      <c r="AH771" s="46"/>
      <c r="AI771" s="46" t="s">
        <v>83</v>
      </c>
      <c r="AJ771" s="46" t="s">
        <v>83</v>
      </c>
      <c r="AK771" s="46" t="s">
        <v>94</v>
      </c>
      <c r="AL771" s="46"/>
      <c r="AM771" s="46" t="s">
        <v>83</v>
      </c>
      <c r="AN771" s="46" t="s">
        <v>83</v>
      </c>
      <c r="AO771" s="46" t="s">
        <v>83</v>
      </c>
      <c r="AP771" s="46" t="s">
        <v>91</v>
      </c>
      <c r="AQ771" s="46"/>
      <c r="AR771" s="46" t="s">
        <v>81</v>
      </c>
      <c r="AS771" s="46" t="s">
        <v>86</v>
      </c>
      <c r="AT771" s="46"/>
      <c r="AU771" s="48">
        <v>1</v>
      </c>
      <c r="AV771" s="46" t="s">
        <v>81</v>
      </c>
      <c r="AW771" s="46" t="s">
        <v>80</v>
      </c>
      <c r="AX771" s="48">
        <v>300</v>
      </c>
      <c r="AY771" s="48">
        <v>328</v>
      </c>
      <c r="AZ771" s="48">
        <v>274.8</v>
      </c>
      <c r="BA771" s="48">
        <v>203.2</v>
      </c>
      <c r="BB771" s="46"/>
      <c r="BC771" s="46"/>
      <c r="BD771" s="48">
        <v>15.01</v>
      </c>
      <c r="BE771" s="46"/>
      <c r="BF771" s="48">
        <v>0.15</v>
      </c>
      <c r="BG771" s="46"/>
      <c r="BH771" s="46"/>
      <c r="BI771" s="48">
        <v>0.11</v>
      </c>
      <c r="BJ771" s="48">
        <v>46.88</v>
      </c>
      <c r="BK771" s="48">
        <v>46.88</v>
      </c>
      <c r="BL771" s="48">
        <v>54.6</v>
      </c>
      <c r="BM771" s="46"/>
      <c r="BN771" s="46"/>
      <c r="BO771" s="48">
        <v>0.17</v>
      </c>
      <c r="BP771" s="48">
        <v>0.21</v>
      </c>
      <c r="BQ771" s="46"/>
      <c r="BR771" s="48">
        <v>14.86</v>
      </c>
      <c r="BS771" s="48">
        <v>46.76</v>
      </c>
      <c r="BT771" s="46"/>
      <c r="BU771" s="48">
        <v>0</v>
      </c>
      <c r="BV771" s="39">
        <v>451</v>
      </c>
      <c r="BW771" s="39">
        <f t="shared" si="72"/>
        <v>3</v>
      </c>
      <c r="BX771" s="39">
        <f>IF(COUNTIF($C$2:C771,C771)=1,1,0)</f>
        <v>1</v>
      </c>
      <c r="BY771" s="39">
        <f t="shared" si="73"/>
        <v>1</v>
      </c>
      <c r="BZ771" s="39" t="b">
        <f t="shared" si="74"/>
        <v>0</v>
      </c>
      <c r="CA771" s="39" t="b">
        <f t="array" ref="CA771">ISNUMBER(SEARCH("Touch Screen",$AI771))</f>
        <v>0</v>
      </c>
      <c r="CB771" s="39" t="b">
        <f t="array" ref="CB771">ISNUMBER(SEARCH("Occupancy Sensor",$AI771))</f>
        <v>0</v>
      </c>
      <c r="CC771" s="39" t="b">
        <f t="array" ref="CC771">ISNUMBER(SEARCH("Full Network Connectivity",$AI771))</f>
        <v>0</v>
      </c>
      <c r="CD771" s="49">
        <f t="shared" si="75"/>
        <v>46.874760000000002</v>
      </c>
      <c r="CE771" s="50">
        <f t="shared" ref="CE771:CE834" si="77">U771</f>
        <v>2.1</v>
      </c>
      <c r="CF771" s="39">
        <f t="shared" si="76"/>
        <v>3</v>
      </c>
      <c r="CG771" s="49">
        <f>IF($BW771=1,($Q771*'2. Monitor Criteria'!$C$4)+('2. Monitor Criteria'!$D$4*'1. Data'!$CE771)+'2. Monitor Criteria'!$C$6,IF('1. Data'!$BW771=2,($Q771*'2. Monitor Criteria'!$C$4)+('2. Monitor Criteria'!$D$4*'1. Data'!$CE771)+'2. Monitor Criteria'!$D$6,IF('1. Data'!$BW771=5,($Q771*'2. Monitor Criteria'!$C$4)+('2. Monitor Criteria'!$D$4*'1. Data'!$CE771)+'2. Monitor Criteria'!$F$6,($Q771*'2. Monitor Criteria'!$C$4)+('2. Monitor Criteria'!$D$4*'1. Data'!$CE771)+'2. Monitor Criteria'!$E$6)))</f>
        <v>46.914050000000003</v>
      </c>
      <c r="CH771" s="51">
        <f>CD771-('2. Monitor Criteria'!$D$4*CE771)</f>
        <v>38.495760000000004</v>
      </c>
      <c r="CI771" s="49">
        <f>IF($BY771=0,CH771,IF($BY771=1,CH771-('2. Monitor Criteria'!$B$10*'1. Data'!CG771),CH771-('2. Monitor Criteria'!$C$10*'1. Data'!CG771)))</f>
        <v>36.150057500000003</v>
      </c>
      <c r="CJ771" s="51">
        <f>IF($CA771=TRUE,CI771-(CG771*'2. Monitor Criteria'!$E$10),CI771)</f>
        <v>36.150057500000003</v>
      </c>
      <c r="CK771" s="51">
        <f>IF($BZ771=TRUE,CJ771-('1. Data'!CG771*'2. Monitor Criteria'!$D$10),CJ771)</f>
        <v>36.150057500000003</v>
      </c>
    </row>
    <row r="772" spans="1:89" s="39" customFormat="1" ht="15.75" customHeight="1" x14ac:dyDescent="0.2">
      <c r="A772" s="39">
        <v>454</v>
      </c>
      <c r="B772" s="46" t="s">
        <v>593</v>
      </c>
      <c r="C772" s="46" t="s">
        <v>1221</v>
      </c>
      <c r="D772" s="47">
        <v>42675</v>
      </c>
      <c r="E772" s="46" t="s">
        <v>602</v>
      </c>
      <c r="F772" s="46"/>
      <c r="G772" s="46" t="s">
        <v>1307</v>
      </c>
      <c r="H772" s="46" t="s">
        <v>75</v>
      </c>
      <c r="I772" s="46" t="s">
        <v>88</v>
      </c>
      <c r="J772" s="46"/>
      <c r="K772" s="46" t="s">
        <v>77</v>
      </c>
      <c r="L772" s="46"/>
      <c r="M772" s="48">
        <v>1000</v>
      </c>
      <c r="N772" s="48">
        <v>11.7</v>
      </c>
      <c r="O772" s="48">
        <v>20.7</v>
      </c>
      <c r="P772" s="48">
        <v>23.8</v>
      </c>
      <c r="Q772" s="48">
        <v>242.04</v>
      </c>
      <c r="R772" s="48">
        <v>1.78</v>
      </c>
      <c r="S772" s="48">
        <v>1440</v>
      </c>
      <c r="T772" s="48">
        <v>2560</v>
      </c>
      <c r="U772" s="48">
        <v>3.7</v>
      </c>
      <c r="V772" s="48">
        <v>15231</v>
      </c>
      <c r="W772" s="48">
        <v>60</v>
      </c>
      <c r="X772" s="48">
        <v>0.8</v>
      </c>
      <c r="Y772" s="46" t="s">
        <v>114</v>
      </c>
      <c r="Z772" s="46" t="s">
        <v>79</v>
      </c>
      <c r="AA772" s="48">
        <v>60</v>
      </c>
      <c r="AB772" s="48">
        <v>60</v>
      </c>
      <c r="AC772" s="46" t="s">
        <v>81</v>
      </c>
      <c r="AD772" s="46" t="s">
        <v>81</v>
      </c>
      <c r="AE772" s="46" t="s">
        <v>127</v>
      </c>
      <c r="AF772" s="46"/>
      <c r="AG772" s="46" t="s">
        <v>83</v>
      </c>
      <c r="AH772" s="46"/>
      <c r="AI772" s="46" t="s">
        <v>83</v>
      </c>
      <c r="AJ772" s="46" t="s">
        <v>83</v>
      </c>
      <c r="AK772" s="46" t="s">
        <v>84</v>
      </c>
      <c r="AL772" s="46"/>
      <c r="AM772" s="46" t="s">
        <v>83</v>
      </c>
      <c r="AN772" s="46" t="s">
        <v>83</v>
      </c>
      <c r="AO772" s="46" t="s">
        <v>83</v>
      </c>
      <c r="AP772" s="46" t="s">
        <v>91</v>
      </c>
      <c r="AQ772" s="46"/>
      <c r="AR772" s="46" t="s">
        <v>81</v>
      </c>
      <c r="AS772" s="46" t="s">
        <v>86</v>
      </c>
      <c r="AT772" s="46"/>
      <c r="AU772" s="48">
        <v>1</v>
      </c>
      <c r="AV772" s="46" t="s">
        <v>81</v>
      </c>
      <c r="AW772" s="46" t="s">
        <v>81</v>
      </c>
      <c r="AX772" s="48">
        <v>329.1</v>
      </c>
      <c r="AY772" s="48">
        <v>329.1</v>
      </c>
      <c r="AZ772" s="48">
        <v>271.5</v>
      </c>
      <c r="BA772" s="48">
        <v>201.5</v>
      </c>
      <c r="BB772" s="46"/>
      <c r="BC772" s="46"/>
      <c r="BD772" s="48">
        <v>18.27</v>
      </c>
      <c r="BE772" s="46"/>
      <c r="BF772" s="48">
        <v>0.53</v>
      </c>
      <c r="BG772" s="48">
        <v>0.16</v>
      </c>
      <c r="BH772" s="48">
        <v>0.5</v>
      </c>
      <c r="BI772" s="48">
        <v>0.22</v>
      </c>
      <c r="BJ772" s="48">
        <v>59.04</v>
      </c>
      <c r="BK772" s="48">
        <v>59.04</v>
      </c>
      <c r="BL772" s="48">
        <v>64</v>
      </c>
      <c r="BM772" s="46"/>
      <c r="BN772" s="46"/>
      <c r="BO772" s="48">
        <v>0.3</v>
      </c>
      <c r="BP772" s="48">
        <v>0.61</v>
      </c>
      <c r="BQ772" s="48">
        <v>0.25</v>
      </c>
      <c r="BR772" s="48">
        <v>18.149999999999999</v>
      </c>
      <c r="BS772" s="48">
        <v>59.1</v>
      </c>
      <c r="BT772" s="46"/>
      <c r="BU772" s="48">
        <v>1</v>
      </c>
      <c r="BV772" s="39">
        <v>454</v>
      </c>
      <c r="BW772" s="39">
        <f t="shared" si="72"/>
        <v>3</v>
      </c>
      <c r="BX772" s="39">
        <f>IF(COUNTIF($C$2:C772,C772)=1,1,0)</f>
        <v>1</v>
      </c>
      <c r="BY772" s="39">
        <f t="shared" si="73"/>
        <v>1</v>
      </c>
      <c r="BZ772" s="39" t="b">
        <f t="shared" si="74"/>
        <v>0</v>
      </c>
      <c r="CA772" s="39" t="b">
        <f t="array" ref="CA772">ISNUMBER(SEARCH("Touch Screen",$AI772))</f>
        <v>0</v>
      </c>
      <c r="CB772" s="39" t="b">
        <f t="array" ref="CB772">ISNUMBER(SEARCH("Occupancy Sensor",$AI772))</f>
        <v>0</v>
      </c>
      <c r="CC772" s="39" t="b">
        <f t="array" ref="CC772">ISNUMBER(SEARCH("Full Network Connectivity",$AI772))</f>
        <v>0</v>
      </c>
      <c r="CD772" s="49">
        <f t="shared" si="75"/>
        <v>59.033639999999998</v>
      </c>
      <c r="CE772" s="50">
        <f t="shared" si="77"/>
        <v>3.7</v>
      </c>
      <c r="CF772" s="39">
        <f t="shared" si="76"/>
        <v>3</v>
      </c>
      <c r="CG772" s="49">
        <f>IF($BW772=1,($Q772*'2. Monitor Criteria'!$C$4)+('2. Monitor Criteria'!$D$4*'1. Data'!$CE772)+'2. Monitor Criteria'!$C$6,IF('1. Data'!$BW772=2,($Q772*'2. Monitor Criteria'!$C$4)+('2. Monitor Criteria'!$D$4*'1. Data'!$CE772)+'2. Monitor Criteria'!$D$6,IF('1. Data'!$BW772=5,($Q772*'2. Monitor Criteria'!$C$4)+('2. Monitor Criteria'!$D$4*'1. Data'!$CE772)+'2. Monitor Criteria'!$F$6,($Q772*'2. Monitor Criteria'!$C$4)+('2. Monitor Criteria'!$D$4*'1. Data'!$CE772)+'2. Monitor Criteria'!$E$6)))</f>
        <v>53.013919999999999</v>
      </c>
      <c r="CH772" s="51">
        <f>CD772-('2. Monitor Criteria'!$D$4*CE772)</f>
        <v>44.27064</v>
      </c>
      <c r="CI772" s="49">
        <f>IF($BY772=0,CH772,IF($BY772=1,CH772-('2. Monitor Criteria'!$B$10*'1. Data'!CG772),CH772-('2. Monitor Criteria'!$C$10*'1. Data'!CG772)))</f>
        <v>41.619944000000004</v>
      </c>
      <c r="CJ772" s="51">
        <f>IF($CA772=TRUE,CI772-(CG772*'2. Monitor Criteria'!$E$10),CI772)</f>
        <v>41.619944000000004</v>
      </c>
      <c r="CK772" s="51">
        <f>IF($BZ772=TRUE,CJ772-('1. Data'!CG772*'2. Monitor Criteria'!$D$10),CJ772)</f>
        <v>41.619944000000004</v>
      </c>
    </row>
    <row r="773" spans="1:89" s="39" customFormat="1" ht="15.75" customHeight="1" x14ac:dyDescent="0.2">
      <c r="A773" s="39">
        <v>543</v>
      </c>
      <c r="B773" s="46" t="s">
        <v>656</v>
      </c>
      <c r="C773" s="46" t="s">
        <v>704</v>
      </c>
      <c r="D773" s="47">
        <v>42788</v>
      </c>
      <c r="E773" s="46" t="s">
        <v>74</v>
      </c>
      <c r="F773" s="46" t="s">
        <v>103</v>
      </c>
      <c r="G773" s="46" t="s">
        <v>1307</v>
      </c>
      <c r="H773" s="46" t="s">
        <v>75</v>
      </c>
      <c r="I773" s="46" t="s">
        <v>76</v>
      </c>
      <c r="J773" s="46" t="s">
        <v>103</v>
      </c>
      <c r="K773" s="46" t="s">
        <v>77</v>
      </c>
      <c r="L773" s="46" t="s">
        <v>103</v>
      </c>
      <c r="M773" s="48">
        <v>1000</v>
      </c>
      <c r="N773" s="48">
        <v>11.2</v>
      </c>
      <c r="O773" s="48">
        <v>26.5</v>
      </c>
      <c r="P773" s="48">
        <v>29</v>
      </c>
      <c r="Q773" s="48">
        <v>296</v>
      </c>
      <c r="R773" s="48">
        <v>2.37</v>
      </c>
      <c r="S773" s="48">
        <v>1080</v>
      </c>
      <c r="T773" s="48">
        <v>2560</v>
      </c>
      <c r="U773" s="48">
        <v>2.8</v>
      </c>
      <c r="V773" s="48">
        <v>9340</v>
      </c>
      <c r="W773" s="48">
        <v>60</v>
      </c>
      <c r="X773" s="48">
        <v>34.6</v>
      </c>
      <c r="Y773" s="46" t="s">
        <v>114</v>
      </c>
      <c r="Z773" s="46" t="s">
        <v>79</v>
      </c>
      <c r="AA773" s="46"/>
      <c r="AB773" s="46"/>
      <c r="AC773" s="46" t="s">
        <v>80</v>
      </c>
      <c r="AD773" s="46" t="s">
        <v>80</v>
      </c>
      <c r="AE773" s="46" t="s">
        <v>239</v>
      </c>
      <c r="AF773" s="46" t="s">
        <v>103</v>
      </c>
      <c r="AG773" s="46" t="s">
        <v>83</v>
      </c>
      <c r="AH773" s="46" t="s">
        <v>103</v>
      </c>
      <c r="AI773" s="46" t="s">
        <v>83</v>
      </c>
      <c r="AJ773" s="46" t="s">
        <v>83</v>
      </c>
      <c r="AK773" s="46" t="s">
        <v>84</v>
      </c>
      <c r="AL773" s="46" t="s">
        <v>103</v>
      </c>
      <c r="AM773" s="46" t="s">
        <v>83</v>
      </c>
      <c r="AN773" s="46" t="s">
        <v>83</v>
      </c>
      <c r="AO773" s="46" t="s">
        <v>83</v>
      </c>
      <c r="AP773" s="46" t="s">
        <v>91</v>
      </c>
      <c r="AQ773" s="46" t="s">
        <v>103</v>
      </c>
      <c r="AR773" s="46" t="s">
        <v>81</v>
      </c>
      <c r="AS773" s="46" t="s">
        <v>86</v>
      </c>
      <c r="AT773" s="46" t="s">
        <v>103</v>
      </c>
      <c r="AU773" s="48">
        <v>0</v>
      </c>
      <c r="AV773" s="46" t="s">
        <v>81</v>
      </c>
      <c r="AW773" s="46" t="s">
        <v>81</v>
      </c>
      <c r="AX773" s="48">
        <v>230</v>
      </c>
      <c r="AY773" s="48">
        <v>245</v>
      </c>
      <c r="AZ773" s="48">
        <v>243</v>
      </c>
      <c r="BA773" s="48">
        <v>200</v>
      </c>
      <c r="BB773" s="46"/>
      <c r="BC773" s="46"/>
      <c r="BD773" s="48">
        <v>18.38</v>
      </c>
      <c r="BE773" s="46"/>
      <c r="BF773" s="48">
        <v>0.23</v>
      </c>
      <c r="BG773" s="46"/>
      <c r="BH773" s="46"/>
      <c r="BI773" s="48">
        <v>0.2</v>
      </c>
      <c r="BJ773" s="48">
        <v>57.66</v>
      </c>
      <c r="BK773" s="48">
        <v>70.849999999999994</v>
      </c>
      <c r="BL773" s="48">
        <v>73.3</v>
      </c>
      <c r="BM773" s="46"/>
      <c r="BN773" s="46"/>
      <c r="BO773" s="48">
        <v>0.2</v>
      </c>
      <c r="BP773" s="48">
        <v>0.23</v>
      </c>
      <c r="BQ773" s="46"/>
      <c r="BR773" s="48">
        <v>18.29</v>
      </c>
      <c r="BS773" s="48">
        <v>57.38</v>
      </c>
      <c r="BT773" s="46"/>
      <c r="BU773" s="48">
        <v>0</v>
      </c>
      <c r="BV773" s="39">
        <v>543</v>
      </c>
      <c r="BW773" s="39">
        <f t="shared" si="72"/>
        <v>4</v>
      </c>
      <c r="BX773" s="39">
        <f>IF(COUNTIF($C$2:C773,C773)=1,1,0)</f>
        <v>1</v>
      </c>
      <c r="BY773" s="39">
        <f t="shared" si="73"/>
        <v>1</v>
      </c>
      <c r="BZ773" s="39" t="b">
        <f t="shared" si="74"/>
        <v>0</v>
      </c>
      <c r="CA773" s="39" t="b">
        <f t="array" ref="CA773">ISNUMBER(SEARCH("Touch Screen",$AI773))</f>
        <v>0</v>
      </c>
      <c r="CB773" s="39" t="b">
        <f t="array" ref="CB773">ISNUMBER(SEARCH("Occupancy Sensor",$AI773))</f>
        <v>0</v>
      </c>
      <c r="CC773" s="39" t="b">
        <f t="array" ref="CC773">ISNUMBER(SEARCH("Full Network Connectivity",$AI773))</f>
        <v>0</v>
      </c>
      <c r="CD773" s="49">
        <f t="shared" si="75"/>
        <v>57.662699999999987</v>
      </c>
      <c r="CE773" s="50">
        <f t="shared" si="77"/>
        <v>2.8</v>
      </c>
      <c r="CF773" s="39">
        <f t="shared" si="76"/>
        <v>4</v>
      </c>
      <c r="CG773" s="49">
        <f>IF($BW773=1,($Q773*'2. Monitor Criteria'!$C$4)+('2. Monitor Criteria'!$D$4*'1. Data'!$CE773)+'2. Monitor Criteria'!$C$6,IF('1. Data'!$BW773=2,($Q773*'2. Monitor Criteria'!$C$4)+('2. Monitor Criteria'!$D$4*'1. Data'!$CE773)+'2. Monitor Criteria'!$D$6,IF('1. Data'!$BW773=5,($Q773*'2. Monitor Criteria'!$C$4)+('2. Monitor Criteria'!$D$4*'1. Data'!$CE773)+'2. Monitor Criteria'!$F$6,($Q773*'2. Monitor Criteria'!$C$4)+('2. Monitor Criteria'!$D$4*'1. Data'!$CE773)+'2. Monitor Criteria'!$E$6)))</f>
        <v>56.06</v>
      </c>
      <c r="CH773" s="51">
        <f>CD773-('2. Monitor Criteria'!$D$4*CE773)</f>
        <v>46.49069999999999</v>
      </c>
      <c r="CI773" s="49">
        <f>IF($BY773=0,CH773,IF($BY773=1,CH773-('2. Monitor Criteria'!$B$10*'1. Data'!CG773),CH773-('2. Monitor Criteria'!$C$10*'1. Data'!CG773)))</f>
        <v>43.687699999999992</v>
      </c>
      <c r="CJ773" s="51">
        <f>IF($CA773=TRUE,CI773-(CG773*'2. Monitor Criteria'!$E$10),CI773)</f>
        <v>43.687699999999992</v>
      </c>
      <c r="CK773" s="51">
        <f>IF($BZ773=TRUE,CJ773-('1. Data'!CG773*'2. Monitor Criteria'!$D$10),CJ773)</f>
        <v>43.687699999999992</v>
      </c>
    </row>
    <row r="774" spans="1:89" s="39" customFormat="1" ht="15.75" customHeight="1" x14ac:dyDescent="0.2">
      <c r="A774" s="39">
        <v>544</v>
      </c>
      <c r="B774" s="46" t="s">
        <v>656</v>
      </c>
      <c r="C774" s="46" t="s">
        <v>705</v>
      </c>
      <c r="D774" s="47">
        <v>42788</v>
      </c>
      <c r="E774" s="46" t="s">
        <v>74</v>
      </c>
      <c r="F774" s="46" t="s">
        <v>103</v>
      </c>
      <c r="G774" s="46" t="s">
        <v>1307</v>
      </c>
      <c r="H774" s="46" t="s">
        <v>75</v>
      </c>
      <c r="I774" s="46" t="s">
        <v>76</v>
      </c>
      <c r="J774" s="46" t="s">
        <v>103</v>
      </c>
      <c r="K774" s="46" t="s">
        <v>77</v>
      </c>
      <c r="L774" s="46" t="s">
        <v>103</v>
      </c>
      <c r="M774" s="48">
        <v>1000</v>
      </c>
      <c r="N774" s="48">
        <v>11.2</v>
      </c>
      <c r="O774" s="48">
        <v>26.5</v>
      </c>
      <c r="P774" s="48">
        <v>29</v>
      </c>
      <c r="Q774" s="48">
        <v>296</v>
      </c>
      <c r="R774" s="48">
        <v>2.37</v>
      </c>
      <c r="S774" s="48">
        <v>1080</v>
      </c>
      <c r="T774" s="48">
        <v>2560</v>
      </c>
      <c r="U774" s="48">
        <v>2.8</v>
      </c>
      <c r="V774" s="48">
        <v>9340</v>
      </c>
      <c r="W774" s="48">
        <v>60</v>
      </c>
      <c r="X774" s="48">
        <v>34.6</v>
      </c>
      <c r="Y774" s="46" t="s">
        <v>114</v>
      </c>
      <c r="Z774" s="46" t="s">
        <v>79</v>
      </c>
      <c r="AA774" s="46"/>
      <c r="AB774" s="46"/>
      <c r="AC774" s="46" t="s">
        <v>80</v>
      </c>
      <c r="AD774" s="46" t="s">
        <v>80</v>
      </c>
      <c r="AE774" s="46" t="s">
        <v>90</v>
      </c>
      <c r="AF774" s="46" t="s">
        <v>103</v>
      </c>
      <c r="AG774" s="46" t="s">
        <v>83</v>
      </c>
      <c r="AH774" s="46" t="s">
        <v>103</v>
      </c>
      <c r="AI774" s="46" t="s">
        <v>83</v>
      </c>
      <c r="AJ774" s="46" t="s">
        <v>83</v>
      </c>
      <c r="AK774" s="46" t="s">
        <v>90</v>
      </c>
      <c r="AL774" s="46" t="s">
        <v>103</v>
      </c>
      <c r="AM774" s="46" t="s">
        <v>83</v>
      </c>
      <c r="AN774" s="46" t="s">
        <v>83</v>
      </c>
      <c r="AO774" s="46" t="s">
        <v>83</v>
      </c>
      <c r="AP774" s="46" t="s">
        <v>91</v>
      </c>
      <c r="AQ774" s="46" t="s">
        <v>103</v>
      </c>
      <c r="AR774" s="46" t="s">
        <v>81</v>
      </c>
      <c r="AS774" s="46" t="s">
        <v>86</v>
      </c>
      <c r="AT774" s="46" t="s">
        <v>103</v>
      </c>
      <c r="AU774" s="48">
        <v>0</v>
      </c>
      <c r="AV774" s="46" t="s">
        <v>81</v>
      </c>
      <c r="AW774" s="46" t="s">
        <v>81</v>
      </c>
      <c r="AX774" s="48">
        <v>220</v>
      </c>
      <c r="AY774" s="48">
        <v>228</v>
      </c>
      <c r="AZ774" s="48">
        <v>225</v>
      </c>
      <c r="BA774" s="48">
        <v>200</v>
      </c>
      <c r="BB774" s="46"/>
      <c r="BC774" s="46"/>
      <c r="BD774" s="48">
        <v>18.32</v>
      </c>
      <c r="BE774" s="46"/>
      <c r="BF774" s="48">
        <v>0.25</v>
      </c>
      <c r="BG774" s="46"/>
      <c r="BH774" s="46"/>
      <c r="BI774" s="48">
        <v>0.21</v>
      </c>
      <c r="BJ774" s="48">
        <v>57.59</v>
      </c>
      <c r="BK774" s="48">
        <v>70.849999999999994</v>
      </c>
      <c r="BL774" s="48">
        <v>73.3</v>
      </c>
      <c r="BM774" s="46"/>
      <c r="BN774" s="46"/>
      <c r="BO774" s="48">
        <v>0.21</v>
      </c>
      <c r="BP774" s="48">
        <v>0.25</v>
      </c>
      <c r="BQ774" s="46"/>
      <c r="BR774" s="48">
        <v>18.32</v>
      </c>
      <c r="BS774" s="48">
        <v>57.59</v>
      </c>
      <c r="BT774" s="46"/>
      <c r="BU774" s="48">
        <v>0</v>
      </c>
      <c r="BV774" s="39">
        <v>544</v>
      </c>
      <c r="BW774" s="39">
        <f t="shared" si="72"/>
        <v>4</v>
      </c>
      <c r="BX774" s="39">
        <f>IF(COUNTIF($C$2:C774,C774)=1,1,0)</f>
        <v>1</v>
      </c>
      <c r="BY774" s="39">
        <f t="shared" si="73"/>
        <v>1</v>
      </c>
      <c r="BZ774" s="39" t="b">
        <f t="shared" si="74"/>
        <v>0</v>
      </c>
      <c r="CA774" s="39" t="b">
        <f t="array" ref="CA774">ISNUMBER(SEARCH("Touch Screen",$AI774))</f>
        <v>0</v>
      </c>
      <c r="CB774" s="39" t="b">
        <f t="array" ref="CB774">ISNUMBER(SEARCH("Occupancy Sensor",$AI774))</f>
        <v>0</v>
      </c>
      <c r="CC774" s="39" t="b">
        <f t="array" ref="CC774">ISNUMBER(SEARCH("Full Network Connectivity",$AI774))</f>
        <v>0</v>
      </c>
      <c r="CD774" s="49">
        <f t="shared" si="75"/>
        <v>57.592619999999997</v>
      </c>
      <c r="CE774" s="50">
        <f t="shared" si="77"/>
        <v>2.8</v>
      </c>
      <c r="CF774" s="39">
        <f t="shared" si="76"/>
        <v>4</v>
      </c>
      <c r="CG774" s="49">
        <f>IF($BW774=1,($Q774*'2. Monitor Criteria'!$C$4)+('2. Monitor Criteria'!$D$4*'1. Data'!$CE774)+'2. Monitor Criteria'!$C$6,IF('1. Data'!$BW774=2,($Q774*'2. Monitor Criteria'!$C$4)+('2. Monitor Criteria'!$D$4*'1. Data'!$CE774)+'2. Monitor Criteria'!$D$6,IF('1. Data'!$BW774=5,($Q774*'2. Monitor Criteria'!$C$4)+('2. Monitor Criteria'!$D$4*'1. Data'!$CE774)+'2. Monitor Criteria'!$F$6,($Q774*'2. Monitor Criteria'!$C$4)+('2. Monitor Criteria'!$D$4*'1. Data'!$CE774)+'2. Monitor Criteria'!$E$6)))</f>
        <v>56.06</v>
      </c>
      <c r="CH774" s="51">
        <f>CD774-('2. Monitor Criteria'!$D$4*CE774)</f>
        <v>46.42062</v>
      </c>
      <c r="CI774" s="49">
        <f>IF($BY774=0,CH774,IF($BY774=1,CH774-('2. Monitor Criteria'!$B$10*'1. Data'!CG774),CH774-('2. Monitor Criteria'!$C$10*'1. Data'!CG774)))</f>
        <v>43.617620000000002</v>
      </c>
      <c r="CJ774" s="51">
        <f>IF($CA774=TRUE,CI774-(CG774*'2. Monitor Criteria'!$E$10),CI774)</f>
        <v>43.617620000000002</v>
      </c>
      <c r="CK774" s="51">
        <f>IF($BZ774=TRUE,CJ774-('1. Data'!CG774*'2. Monitor Criteria'!$D$10),CJ774)</f>
        <v>43.617620000000002</v>
      </c>
    </row>
    <row r="775" spans="1:89" s="39" customFormat="1" ht="15.75" customHeight="1" x14ac:dyDescent="0.2">
      <c r="A775" s="39">
        <v>545</v>
      </c>
      <c r="B775" s="46" t="s">
        <v>656</v>
      </c>
      <c r="C775" s="46" t="s">
        <v>706</v>
      </c>
      <c r="D775" s="47">
        <v>42788</v>
      </c>
      <c r="E775" s="46" t="s">
        <v>74</v>
      </c>
      <c r="F775" s="46" t="s">
        <v>103</v>
      </c>
      <c r="G775" s="46" t="s">
        <v>1307</v>
      </c>
      <c r="H775" s="46" t="s">
        <v>75</v>
      </c>
      <c r="I775" s="46" t="s">
        <v>76</v>
      </c>
      <c r="J775" s="46" t="s">
        <v>103</v>
      </c>
      <c r="K775" s="46" t="s">
        <v>77</v>
      </c>
      <c r="L775" s="46" t="s">
        <v>103</v>
      </c>
      <c r="M775" s="48">
        <v>1000</v>
      </c>
      <c r="N775" s="48">
        <v>11.2</v>
      </c>
      <c r="O775" s="48">
        <v>26.5</v>
      </c>
      <c r="P775" s="48">
        <v>29</v>
      </c>
      <c r="Q775" s="48">
        <v>296</v>
      </c>
      <c r="R775" s="48">
        <v>2.37</v>
      </c>
      <c r="S775" s="48">
        <v>1080</v>
      </c>
      <c r="T775" s="48">
        <v>2560</v>
      </c>
      <c r="U775" s="48">
        <v>2.8</v>
      </c>
      <c r="V775" s="48">
        <v>9340</v>
      </c>
      <c r="W775" s="48">
        <v>60</v>
      </c>
      <c r="X775" s="48">
        <v>34.6</v>
      </c>
      <c r="Y775" s="46" t="s">
        <v>114</v>
      </c>
      <c r="Z775" s="46" t="s">
        <v>79</v>
      </c>
      <c r="AA775" s="46"/>
      <c r="AB775" s="46"/>
      <c r="AC775" s="46" t="s">
        <v>80</v>
      </c>
      <c r="AD775" s="46" t="s">
        <v>80</v>
      </c>
      <c r="AE775" s="46" t="s">
        <v>239</v>
      </c>
      <c r="AF775" s="46" t="s">
        <v>103</v>
      </c>
      <c r="AG775" s="46" t="s">
        <v>83</v>
      </c>
      <c r="AH775" s="46" t="s">
        <v>103</v>
      </c>
      <c r="AI775" s="46" t="s">
        <v>83</v>
      </c>
      <c r="AJ775" s="46" t="s">
        <v>83</v>
      </c>
      <c r="AK775" s="46" t="s">
        <v>84</v>
      </c>
      <c r="AL775" s="46" t="s">
        <v>103</v>
      </c>
      <c r="AM775" s="46" t="s">
        <v>83</v>
      </c>
      <c r="AN775" s="46" t="s">
        <v>83</v>
      </c>
      <c r="AO775" s="46" t="s">
        <v>83</v>
      </c>
      <c r="AP775" s="46" t="s">
        <v>91</v>
      </c>
      <c r="AQ775" s="46" t="s">
        <v>103</v>
      </c>
      <c r="AR775" s="46" t="s">
        <v>81</v>
      </c>
      <c r="AS775" s="46" t="s">
        <v>86</v>
      </c>
      <c r="AT775" s="46" t="s">
        <v>103</v>
      </c>
      <c r="AU775" s="48">
        <v>0</v>
      </c>
      <c r="AV775" s="46" t="s">
        <v>81</v>
      </c>
      <c r="AW775" s="46" t="s">
        <v>81</v>
      </c>
      <c r="AX775" s="48">
        <v>220</v>
      </c>
      <c r="AY775" s="48">
        <v>233</v>
      </c>
      <c r="AZ775" s="48">
        <v>232</v>
      </c>
      <c r="BA775" s="48">
        <v>200</v>
      </c>
      <c r="BB775" s="46"/>
      <c r="BC775" s="46"/>
      <c r="BD775" s="48">
        <v>18.97</v>
      </c>
      <c r="BE775" s="46"/>
      <c r="BF775" s="48">
        <v>0.25</v>
      </c>
      <c r="BG775" s="46"/>
      <c r="BH775" s="46"/>
      <c r="BI775" s="48">
        <v>0.2</v>
      </c>
      <c r="BJ775" s="48">
        <v>59.59</v>
      </c>
      <c r="BK775" s="48">
        <v>70.849999999999994</v>
      </c>
      <c r="BL775" s="48">
        <v>73.3</v>
      </c>
      <c r="BM775" s="46"/>
      <c r="BN775" s="46"/>
      <c r="BO775" s="48">
        <v>0.2</v>
      </c>
      <c r="BP775" s="48">
        <v>0.25</v>
      </c>
      <c r="BQ775" s="46"/>
      <c r="BR775" s="48">
        <v>18.97</v>
      </c>
      <c r="BS775" s="48">
        <v>59.59</v>
      </c>
      <c r="BT775" s="46"/>
      <c r="BU775" s="48">
        <v>0</v>
      </c>
      <c r="BV775" s="39">
        <v>545</v>
      </c>
      <c r="BW775" s="39">
        <f t="shared" si="72"/>
        <v>4</v>
      </c>
      <c r="BX775" s="39">
        <f>IF(COUNTIF($C$2:C775,C775)=1,1,0)</f>
        <v>1</v>
      </c>
      <c r="BY775" s="39">
        <f t="shared" si="73"/>
        <v>1</v>
      </c>
      <c r="BZ775" s="39" t="b">
        <f t="shared" si="74"/>
        <v>0</v>
      </c>
      <c r="CA775" s="39" t="b">
        <f t="array" ref="CA775">ISNUMBER(SEARCH("Touch Screen",$AI775))</f>
        <v>0</v>
      </c>
      <c r="CB775" s="39" t="b">
        <f t="array" ref="CB775">ISNUMBER(SEARCH("Occupancy Sensor",$AI775))</f>
        <v>0</v>
      </c>
      <c r="CC775" s="39" t="b">
        <f t="array" ref="CC775">ISNUMBER(SEARCH("Full Network Connectivity",$AI775))</f>
        <v>0</v>
      </c>
      <c r="CD775" s="49">
        <f t="shared" si="75"/>
        <v>59.585519999999988</v>
      </c>
      <c r="CE775" s="50">
        <f t="shared" si="77"/>
        <v>2.8</v>
      </c>
      <c r="CF775" s="39">
        <f t="shared" si="76"/>
        <v>4</v>
      </c>
      <c r="CG775" s="49">
        <f>IF($BW775=1,($Q775*'2. Monitor Criteria'!$C$4)+('2. Monitor Criteria'!$D$4*'1. Data'!$CE775)+'2. Monitor Criteria'!$C$6,IF('1. Data'!$BW775=2,($Q775*'2. Monitor Criteria'!$C$4)+('2. Monitor Criteria'!$D$4*'1. Data'!$CE775)+'2. Monitor Criteria'!$D$6,IF('1. Data'!$BW775=5,($Q775*'2. Monitor Criteria'!$C$4)+('2. Monitor Criteria'!$D$4*'1. Data'!$CE775)+'2. Monitor Criteria'!$F$6,($Q775*'2. Monitor Criteria'!$C$4)+('2. Monitor Criteria'!$D$4*'1. Data'!$CE775)+'2. Monitor Criteria'!$E$6)))</f>
        <v>56.06</v>
      </c>
      <c r="CH775" s="51">
        <f>CD775-('2. Monitor Criteria'!$D$4*CE775)</f>
        <v>48.413519999999991</v>
      </c>
      <c r="CI775" s="49">
        <f>IF($BY775=0,CH775,IF($BY775=1,CH775-('2. Monitor Criteria'!$B$10*'1. Data'!CG775),CH775-('2. Monitor Criteria'!$C$10*'1. Data'!CG775)))</f>
        <v>45.610519999999994</v>
      </c>
      <c r="CJ775" s="51">
        <f>IF($CA775=TRUE,CI775-(CG775*'2. Monitor Criteria'!$E$10),CI775)</f>
        <v>45.610519999999994</v>
      </c>
      <c r="CK775" s="51">
        <f>IF($BZ775=TRUE,CJ775-('1. Data'!CG775*'2. Monitor Criteria'!$D$10),CJ775)</f>
        <v>45.610519999999994</v>
      </c>
    </row>
    <row r="776" spans="1:89" s="39" customFormat="1" ht="15.75" customHeight="1" x14ac:dyDescent="0.2">
      <c r="A776" s="39">
        <v>546</v>
      </c>
      <c r="B776" s="46" t="s">
        <v>656</v>
      </c>
      <c r="C776" s="46" t="s">
        <v>707</v>
      </c>
      <c r="D776" s="47">
        <v>42765</v>
      </c>
      <c r="E776" s="46" t="s">
        <v>74</v>
      </c>
      <c r="F776" s="46" t="s">
        <v>103</v>
      </c>
      <c r="G776" s="46" t="s">
        <v>1307</v>
      </c>
      <c r="H776" s="46" t="s">
        <v>75</v>
      </c>
      <c r="I776" s="46" t="s">
        <v>76</v>
      </c>
      <c r="J776" s="46" t="s">
        <v>103</v>
      </c>
      <c r="K776" s="46" t="s">
        <v>77</v>
      </c>
      <c r="L776" s="46" t="s">
        <v>103</v>
      </c>
      <c r="M776" s="48">
        <v>1000</v>
      </c>
      <c r="N776" s="48">
        <v>11.2</v>
      </c>
      <c r="O776" s="48">
        <v>26.5</v>
      </c>
      <c r="P776" s="48">
        <v>29</v>
      </c>
      <c r="Q776" s="48">
        <v>296</v>
      </c>
      <c r="R776" s="48">
        <v>2.37</v>
      </c>
      <c r="S776" s="48">
        <v>1080</v>
      </c>
      <c r="T776" s="48">
        <v>2560</v>
      </c>
      <c r="U776" s="48">
        <v>2.8</v>
      </c>
      <c r="V776" s="48">
        <v>9340</v>
      </c>
      <c r="W776" s="48">
        <v>60</v>
      </c>
      <c r="X776" s="48">
        <v>34.6</v>
      </c>
      <c r="Y776" s="46" t="s">
        <v>114</v>
      </c>
      <c r="Z776" s="46" t="s">
        <v>79</v>
      </c>
      <c r="AA776" s="46"/>
      <c r="AB776" s="46"/>
      <c r="AC776" s="46" t="s">
        <v>80</v>
      </c>
      <c r="AD776" s="46" t="s">
        <v>80</v>
      </c>
      <c r="AE776" s="46" t="s">
        <v>239</v>
      </c>
      <c r="AF776" s="46" t="s">
        <v>103</v>
      </c>
      <c r="AG776" s="46" t="s">
        <v>83</v>
      </c>
      <c r="AH776" s="46" t="s">
        <v>103</v>
      </c>
      <c r="AI776" s="46" t="s">
        <v>83</v>
      </c>
      <c r="AJ776" s="46" t="s">
        <v>83</v>
      </c>
      <c r="AK776" s="46" t="s">
        <v>84</v>
      </c>
      <c r="AL776" s="46" t="s">
        <v>103</v>
      </c>
      <c r="AM776" s="46" t="s">
        <v>83</v>
      </c>
      <c r="AN776" s="46" t="s">
        <v>83</v>
      </c>
      <c r="AO776" s="46" t="s">
        <v>83</v>
      </c>
      <c r="AP776" s="46" t="s">
        <v>91</v>
      </c>
      <c r="AQ776" s="46" t="s">
        <v>103</v>
      </c>
      <c r="AR776" s="46" t="s">
        <v>81</v>
      </c>
      <c r="AS776" s="46" t="s">
        <v>86</v>
      </c>
      <c r="AT776" s="46" t="s">
        <v>103</v>
      </c>
      <c r="AU776" s="48">
        <v>0</v>
      </c>
      <c r="AV776" s="46" t="s">
        <v>81</v>
      </c>
      <c r="AW776" s="46" t="s">
        <v>81</v>
      </c>
      <c r="AX776" s="48">
        <v>230</v>
      </c>
      <c r="AY776" s="48">
        <v>263</v>
      </c>
      <c r="AZ776" s="48">
        <v>260</v>
      </c>
      <c r="BA776" s="48">
        <v>200</v>
      </c>
      <c r="BB776" s="46"/>
      <c r="BC776" s="46"/>
      <c r="BD776" s="48">
        <v>21.35</v>
      </c>
      <c r="BE776" s="46"/>
      <c r="BF776" s="48">
        <v>0.44</v>
      </c>
      <c r="BG776" s="46"/>
      <c r="BH776" s="46"/>
      <c r="BI776" s="48">
        <v>0.25</v>
      </c>
      <c r="BJ776" s="48">
        <v>67.959999999999994</v>
      </c>
      <c r="BK776" s="48">
        <v>70.849999999999994</v>
      </c>
      <c r="BL776" s="48">
        <v>73.3</v>
      </c>
      <c r="BM776" s="46"/>
      <c r="BN776" s="46"/>
      <c r="BO776" s="48">
        <v>0.21</v>
      </c>
      <c r="BP776" s="48">
        <v>0.44</v>
      </c>
      <c r="BQ776" s="46"/>
      <c r="BR776" s="48">
        <v>21.35</v>
      </c>
      <c r="BS776" s="48">
        <v>67.959999999999994</v>
      </c>
      <c r="BT776" s="46"/>
      <c r="BU776" s="48">
        <v>0</v>
      </c>
      <c r="BV776" s="39">
        <v>546</v>
      </c>
      <c r="BW776" s="39">
        <f t="shared" si="72"/>
        <v>4</v>
      </c>
      <c r="BX776" s="39">
        <f>IF(COUNTIF($C$2:C776,C776)=1,1,0)</f>
        <v>1</v>
      </c>
      <c r="BY776" s="39">
        <f t="shared" si="73"/>
        <v>1</v>
      </c>
      <c r="BZ776" s="39" t="b">
        <f t="shared" si="74"/>
        <v>0</v>
      </c>
      <c r="CA776" s="39" t="b">
        <f t="array" ref="CA776">ISNUMBER(SEARCH("Touch Screen",$AI776))</f>
        <v>0</v>
      </c>
      <c r="CB776" s="39" t="b">
        <f t="array" ref="CB776">ISNUMBER(SEARCH("Occupancy Sensor",$AI776))</f>
        <v>0</v>
      </c>
      <c r="CC776" s="39" t="b">
        <f t="array" ref="CC776">ISNUMBER(SEARCH("Full Network Connectivity",$AI776))</f>
        <v>0</v>
      </c>
      <c r="CD776" s="49">
        <f t="shared" si="75"/>
        <v>67.964460000000003</v>
      </c>
      <c r="CE776" s="50">
        <f t="shared" si="77"/>
        <v>2.8</v>
      </c>
      <c r="CF776" s="39">
        <f t="shared" si="76"/>
        <v>4</v>
      </c>
      <c r="CG776" s="49">
        <f>IF($BW776=1,($Q776*'2. Monitor Criteria'!$C$4)+('2. Monitor Criteria'!$D$4*'1. Data'!$CE776)+'2. Monitor Criteria'!$C$6,IF('1. Data'!$BW776=2,($Q776*'2. Monitor Criteria'!$C$4)+('2. Monitor Criteria'!$D$4*'1. Data'!$CE776)+'2. Monitor Criteria'!$D$6,IF('1. Data'!$BW776=5,($Q776*'2. Monitor Criteria'!$C$4)+('2. Monitor Criteria'!$D$4*'1. Data'!$CE776)+'2. Monitor Criteria'!$F$6,($Q776*'2. Monitor Criteria'!$C$4)+('2. Monitor Criteria'!$D$4*'1. Data'!$CE776)+'2. Monitor Criteria'!$E$6)))</f>
        <v>56.06</v>
      </c>
      <c r="CH776" s="51">
        <f>CD776-('2. Monitor Criteria'!$D$4*CE776)</f>
        <v>56.792460000000005</v>
      </c>
      <c r="CI776" s="49">
        <f>IF($BY776=0,CH776,IF($BY776=1,CH776-('2. Monitor Criteria'!$B$10*'1. Data'!CG776),CH776-('2. Monitor Criteria'!$C$10*'1. Data'!CG776)))</f>
        <v>53.989460000000008</v>
      </c>
      <c r="CJ776" s="51">
        <f>IF($CA776=TRUE,CI776-(CG776*'2. Monitor Criteria'!$E$10),CI776)</f>
        <v>53.989460000000008</v>
      </c>
      <c r="CK776" s="51">
        <f>IF($BZ776=TRUE,CJ776-('1. Data'!CG776*'2. Monitor Criteria'!$D$10),CJ776)</f>
        <v>53.989460000000008</v>
      </c>
    </row>
    <row r="777" spans="1:89" s="39" customFormat="1" ht="15.75" customHeight="1" x14ac:dyDescent="0.2">
      <c r="A777" s="39">
        <v>560</v>
      </c>
      <c r="B777" s="46" t="s">
        <v>656</v>
      </c>
      <c r="C777" s="46" t="s">
        <v>724</v>
      </c>
      <c r="D777" s="47">
        <v>42599</v>
      </c>
      <c r="E777" s="46" t="s">
        <v>74</v>
      </c>
      <c r="F777" s="46" t="s">
        <v>103</v>
      </c>
      <c r="G777" s="46" t="s">
        <v>1307</v>
      </c>
      <c r="H777" s="46" t="s">
        <v>75</v>
      </c>
      <c r="I777" s="46" t="s">
        <v>76</v>
      </c>
      <c r="J777" s="46" t="s">
        <v>103</v>
      </c>
      <c r="K777" s="46" t="s">
        <v>77</v>
      </c>
      <c r="L777" s="46" t="s">
        <v>103</v>
      </c>
      <c r="M777" s="48">
        <v>700</v>
      </c>
      <c r="N777" s="48">
        <v>13.2</v>
      </c>
      <c r="O777" s="48">
        <v>31.5</v>
      </c>
      <c r="P777" s="48">
        <v>34</v>
      </c>
      <c r="Q777" s="48">
        <v>415</v>
      </c>
      <c r="R777" s="48">
        <v>2.37</v>
      </c>
      <c r="S777" s="48">
        <v>1080</v>
      </c>
      <c r="T777" s="48">
        <v>2560</v>
      </c>
      <c r="U777" s="48">
        <v>2.8</v>
      </c>
      <c r="V777" s="48">
        <v>6662</v>
      </c>
      <c r="W777" s="48">
        <v>60</v>
      </c>
      <c r="X777" s="48">
        <v>35.200000000000003</v>
      </c>
      <c r="Y777" s="46" t="s">
        <v>114</v>
      </c>
      <c r="Z777" s="46" t="s">
        <v>79</v>
      </c>
      <c r="AA777" s="46"/>
      <c r="AB777" s="46"/>
      <c r="AC777" s="46" t="s">
        <v>80</v>
      </c>
      <c r="AD777" s="46" t="s">
        <v>80</v>
      </c>
      <c r="AE777" s="46" t="s">
        <v>90</v>
      </c>
      <c r="AF777" s="46" t="s">
        <v>103</v>
      </c>
      <c r="AG777" s="46" t="s">
        <v>83</v>
      </c>
      <c r="AH777" s="46" t="s">
        <v>103</v>
      </c>
      <c r="AI777" s="46" t="s">
        <v>83</v>
      </c>
      <c r="AJ777" s="46" t="s">
        <v>83</v>
      </c>
      <c r="AK777" s="46" t="s">
        <v>90</v>
      </c>
      <c r="AL777" s="46" t="s">
        <v>103</v>
      </c>
      <c r="AM777" s="46" t="s">
        <v>83</v>
      </c>
      <c r="AN777" s="46" t="s">
        <v>83</v>
      </c>
      <c r="AO777" s="46" t="s">
        <v>83</v>
      </c>
      <c r="AP777" s="46" t="s">
        <v>91</v>
      </c>
      <c r="AQ777" s="46" t="s">
        <v>103</v>
      </c>
      <c r="AR777" s="46" t="s">
        <v>81</v>
      </c>
      <c r="AS777" s="46" t="s">
        <v>86</v>
      </c>
      <c r="AT777" s="46" t="s">
        <v>103</v>
      </c>
      <c r="AU777" s="48">
        <v>4</v>
      </c>
      <c r="AV777" s="46" t="s">
        <v>81</v>
      </c>
      <c r="AW777" s="46" t="s">
        <v>80</v>
      </c>
      <c r="AX777" s="48">
        <v>260</v>
      </c>
      <c r="AY777" s="48">
        <v>296</v>
      </c>
      <c r="AZ777" s="48">
        <v>284</v>
      </c>
      <c r="BA777" s="48">
        <v>200</v>
      </c>
      <c r="BB777" s="46"/>
      <c r="BC777" s="46"/>
      <c r="BD777" s="48">
        <v>19.66</v>
      </c>
      <c r="BE777" s="46"/>
      <c r="BF777" s="48">
        <v>0.32</v>
      </c>
      <c r="BG777" s="48">
        <v>0.5</v>
      </c>
      <c r="BH777" s="46"/>
      <c r="BI777" s="48">
        <v>0.24</v>
      </c>
      <c r="BJ777" s="48">
        <v>62.1</v>
      </c>
      <c r="BK777" s="48">
        <v>96</v>
      </c>
      <c r="BL777" s="48">
        <v>99.7</v>
      </c>
      <c r="BM777" s="46"/>
      <c r="BN777" s="46"/>
      <c r="BO777" s="48">
        <v>0.24</v>
      </c>
      <c r="BP777" s="48">
        <v>0.32</v>
      </c>
      <c r="BQ777" s="48">
        <v>0.5</v>
      </c>
      <c r="BR777" s="48">
        <v>20.02</v>
      </c>
      <c r="BS777" s="48">
        <v>63.02</v>
      </c>
      <c r="BT777" s="46"/>
      <c r="BU777" s="48">
        <v>0</v>
      </c>
      <c r="BV777" s="39">
        <v>560</v>
      </c>
      <c r="BW777" s="39">
        <f t="shared" si="72"/>
        <v>5</v>
      </c>
      <c r="BX777" s="39">
        <f>IF(COUNTIF($C$2:C777,C777)=1,1,0)</f>
        <v>1</v>
      </c>
      <c r="BY777" s="39">
        <f t="shared" si="73"/>
        <v>1</v>
      </c>
      <c r="BZ777" s="39" t="b">
        <f t="shared" si="74"/>
        <v>0</v>
      </c>
      <c r="CA777" s="39" t="b">
        <f t="array" ref="CA777">ISNUMBER(SEARCH("Touch Screen",$AI777))</f>
        <v>0</v>
      </c>
      <c r="CB777" s="39" t="b">
        <f t="array" ref="CB777">ISNUMBER(SEARCH("Occupancy Sensor",$AI777))</f>
        <v>0</v>
      </c>
      <c r="CC777" s="39" t="b">
        <f t="array" ref="CC777">ISNUMBER(SEARCH("Full Network Connectivity",$AI777))</f>
        <v>0</v>
      </c>
      <c r="CD777" s="49">
        <f t="shared" si="75"/>
        <v>62.099639999999994</v>
      </c>
      <c r="CE777" s="50">
        <f t="shared" si="77"/>
        <v>2.8</v>
      </c>
      <c r="CF777" s="39">
        <f t="shared" si="76"/>
        <v>5</v>
      </c>
      <c r="CG777" s="49">
        <f>IF($BW777=1,($Q777*'2. Monitor Criteria'!$C$4)+('2. Monitor Criteria'!$D$4*'1. Data'!$CE777)+'2. Monitor Criteria'!$C$6,IF('1. Data'!$BW777=2,($Q777*'2. Monitor Criteria'!$C$4)+('2. Monitor Criteria'!$D$4*'1. Data'!$CE777)+'2. Monitor Criteria'!$D$6,IF('1. Data'!$BW777=5,($Q777*'2. Monitor Criteria'!$C$4)+('2. Monitor Criteria'!$D$4*'1. Data'!$CE777)+'2. Monitor Criteria'!$F$6,($Q777*'2. Monitor Criteria'!$C$4)+('2. Monitor Criteria'!$D$4*'1. Data'!$CE777)+'2. Monitor Criteria'!$E$6)))</f>
        <v>77.747</v>
      </c>
      <c r="CH777" s="51">
        <f>CD777-('2. Monitor Criteria'!$D$4*CE777)</f>
        <v>50.927639999999997</v>
      </c>
      <c r="CI777" s="49">
        <f>IF($BY777=0,CH777,IF($BY777=1,CH777-('2. Monitor Criteria'!$B$10*'1. Data'!CG777),CH777-('2. Monitor Criteria'!$C$10*'1. Data'!CG777)))</f>
        <v>47.040289999999999</v>
      </c>
      <c r="CJ777" s="51">
        <f>IF($CA777=TRUE,CI777-(CG777*'2. Monitor Criteria'!$E$10),CI777)</f>
        <v>47.040289999999999</v>
      </c>
      <c r="CK777" s="51">
        <f>IF($BZ777=TRUE,CJ777-('1. Data'!CG777*'2. Monitor Criteria'!$D$10),CJ777)</f>
        <v>47.040289999999999</v>
      </c>
    </row>
    <row r="778" spans="1:89" s="39" customFormat="1" ht="15.75" customHeight="1" x14ac:dyDescent="0.2">
      <c r="A778" s="39">
        <v>561</v>
      </c>
      <c r="B778" s="46" t="s">
        <v>656</v>
      </c>
      <c r="C778" s="46" t="s">
        <v>725</v>
      </c>
      <c r="D778" s="47">
        <v>42788</v>
      </c>
      <c r="E778" s="46" t="s">
        <v>74</v>
      </c>
      <c r="F778" s="46" t="s">
        <v>103</v>
      </c>
      <c r="G778" s="46" t="s">
        <v>1307</v>
      </c>
      <c r="H778" s="46" t="s">
        <v>75</v>
      </c>
      <c r="I778" s="46" t="s">
        <v>76</v>
      </c>
      <c r="J778" s="46" t="s">
        <v>103</v>
      </c>
      <c r="K778" s="46" t="s">
        <v>77</v>
      </c>
      <c r="L778" s="46" t="s">
        <v>103</v>
      </c>
      <c r="M778" s="48">
        <v>1000</v>
      </c>
      <c r="N778" s="48">
        <v>13.2</v>
      </c>
      <c r="O778" s="48">
        <v>31.5</v>
      </c>
      <c r="P778" s="48">
        <v>34</v>
      </c>
      <c r="Q778" s="48">
        <v>415</v>
      </c>
      <c r="R778" s="48">
        <v>2.37</v>
      </c>
      <c r="S778" s="48">
        <v>1080</v>
      </c>
      <c r="T778" s="48">
        <v>2560</v>
      </c>
      <c r="U778" s="48">
        <v>2.8</v>
      </c>
      <c r="V778" s="48">
        <v>6671</v>
      </c>
      <c r="W778" s="48">
        <v>60</v>
      </c>
      <c r="X778" s="48">
        <v>33.4</v>
      </c>
      <c r="Y778" s="46" t="s">
        <v>114</v>
      </c>
      <c r="Z778" s="46" t="s">
        <v>79</v>
      </c>
      <c r="AA778" s="46"/>
      <c r="AB778" s="46"/>
      <c r="AC778" s="46" t="s">
        <v>80</v>
      </c>
      <c r="AD778" s="46" t="s">
        <v>80</v>
      </c>
      <c r="AE778" s="46" t="s">
        <v>239</v>
      </c>
      <c r="AF778" s="46" t="s">
        <v>103</v>
      </c>
      <c r="AG778" s="46" t="s">
        <v>83</v>
      </c>
      <c r="AH778" s="46" t="s">
        <v>103</v>
      </c>
      <c r="AI778" s="46" t="s">
        <v>83</v>
      </c>
      <c r="AJ778" s="46" t="s">
        <v>83</v>
      </c>
      <c r="AK778" s="46" t="s">
        <v>84</v>
      </c>
      <c r="AL778" s="46" t="s">
        <v>103</v>
      </c>
      <c r="AM778" s="46" t="s">
        <v>83</v>
      </c>
      <c r="AN778" s="46" t="s">
        <v>83</v>
      </c>
      <c r="AO778" s="46" t="s">
        <v>83</v>
      </c>
      <c r="AP778" s="46" t="s">
        <v>91</v>
      </c>
      <c r="AQ778" s="46" t="s">
        <v>103</v>
      </c>
      <c r="AR778" s="46" t="s">
        <v>81</v>
      </c>
      <c r="AS778" s="46" t="s">
        <v>86</v>
      </c>
      <c r="AT778" s="46" t="s">
        <v>103</v>
      </c>
      <c r="AU778" s="48">
        <v>0</v>
      </c>
      <c r="AV778" s="46" t="s">
        <v>81</v>
      </c>
      <c r="AW778" s="46" t="s">
        <v>81</v>
      </c>
      <c r="AX778" s="48">
        <v>280</v>
      </c>
      <c r="AY778" s="48">
        <v>325</v>
      </c>
      <c r="AZ778" s="48">
        <v>320</v>
      </c>
      <c r="BA778" s="48">
        <v>200</v>
      </c>
      <c r="BB778" s="46"/>
      <c r="BC778" s="46"/>
      <c r="BD778" s="48">
        <v>21.97</v>
      </c>
      <c r="BE778" s="46"/>
      <c r="BF778" s="48">
        <v>0.21</v>
      </c>
      <c r="BG778" s="46"/>
      <c r="BH778" s="46"/>
      <c r="BI778" s="48">
        <v>0.18</v>
      </c>
      <c r="BJ778" s="48">
        <v>68.55</v>
      </c>
      <c r="BK778" s="48">
        <v>95.99</v>
      </c>
      <c r="BL778" s="48">
        <v>99.7</v>
      </c>
      <c r="BM778" s="46"/>
      <c r="BN778" s="46"/>
      <c r="BO778" s="48">
        <v>0.18</v>
      </c>
      <c r="BP778" s="48">
        <v>0.21</v>
      </c>
      <c r="BQ778" s="46"/>
      <c r="BR778" s="48">
        <v>22.02</v>
      </c>
      <c r="BS778" s="48">
        <v>68.709999999999994</v>
      </c>
      <c r="BT778" s="46"/>
      <c r="BU778" s="48">
        <v>0</v>
      </c>
      <c r="BV778" s="39">
        <v>561</v>
      </c>
      <c r="BW778" s="39">
        <f t="shared" si="72"/>
        <v>5</v>
      </c>
      <c r="BX778" s="39">
        <f>IF(COUNTIF($C$2:C778,C778)=1,1,0)</f>
        <v>1</v>
      </c>
      <c r="BY778" s="39">
        <f t="shared" si="73"/>
        <v>1</v>
      </c>
      <c r="BZ778" s="39" t="b">
        <f t="shared" si="74"/>
        <v>0</v>
      </c>
      <c r="CA778" s="39" t="b">
        <f t="array" ref="CA778">ISNUMBER(SEARCH("Touch Screen",$AI778))</f>
        <v>0</v>
      </c>
      <c r="CB778" s="39" t="b">
        <f t="array" ref="CB778">ISNUMBER(SEARCH("Occupancy Sensor",$AI778))</f>
        <v>0</v>
      </c>
      <c r="CC778" s="39" t="b">
        <f t="array" ref="CC778">ISNUMBER(SEARCH("Full Network Connectivity",$AI778))</f>
        <v>0</v>
      </c>
      <c r="CD778" s="49">
        <f t="shared" si="75"/>
        <v>68.555759999999992</v>
      </c>
      <c r="CE778" s="50">
        <f t="shared" si="77"/>
        <v>2.8</v>
      </c>
      <c r="CF778" s="39">
        <f t="shared" si="76"/>
        <v>5</v>
      </c>
      <c r="CG778" s="49">
        <f>IF($BW778=1,($Q778*'2. Monitor Criteria'!$C$4)+('2. Monitor Criteria'!$D$4*'1. Data'!$CE778)+'2. Monitor Criteria'!$C$6,IF('1. Data'!$BW778=2,($Q778*'2. Monitor Criteria'!$C$4)+('2. Monitor Criteria'!$D$4*'1. Data'!$CE778)+'2. Monitor Criteria'!$D$6,IF('1. Data'!$BW778=5,($Q778*'2. Monitor Criteria'!$C$4)+('2. Monitor Criteria'!$D$4*'1. Data'!$CE778)+'2. Monitor Criteria'!$F$6,($Q778*'2. Monitor Criteria'!$C$4)+('2. Monitor Criteria'!$D$4*'1. Data'!$CE778)+'2. Monitor Criteria'!$E$6)))</f>
        <v>77.747</v>
      </c>
      <c r="CH778" s="51">
        <f>CD778-('2. Monitor Criteria'!$D$4*CE778)</f>
        <v>57.383759999999995</v>
      </c>
      <c r="CI778" s="49">
        <f>IF($BY778=0,CH778,IF($BY778=1,CH778-('2. Monitor Criteria'!$B$10*'1. Data'!CG778),CH778-('2. Monitor Criteria'!$C$10*'1. Data'!CG778)))</f>
        <v>53.496409999999997</v>
      </c>
      <c r="CJ778" s="51">
        <f>IF($CA778=TRUE,CI778-(CG778*'2. Monitor Criteria'!$E$10),CI778)</f>
        <v>53.496409999999997</v>
      </c>
      <c r="CK778" s="51">
        <f>IF($BZ778=TRUE,CJ778-('1. Data'!CG778*'2. Monitor Criteria'!$D$10),CJ778)</f>
        <v>53.496409999999997</v>
      </c>
    </row>
    <row r="779" spans="1:89" s="39" customFormat="1" ht="15.75" customHeight="1" x14ac:dyDescent="0.2">
      <c r="A779" s="39">
        <v>563</v>
      </c>
      <c r="B779" s="46" t="s">
        <v>656</v>
      </c>
      <c r="C779" s="46" t="s">
        <v>729</v>
      </c>
      <c r="D779" s="47">
        <v>42765</v>
      </c>
      <c r="E779" s="46" t="s">
        <v>74</v>
      </c>
      <c r="F779" s="46" t="s">
        <v>103</v>
      </c>
      <c r="G779" s="46" t="s">
        <v>1307</v>
      </c>
      <c r="H779" s="46" t="s">
        <v>75</v>
      </c>
      <c r="I779" s="46" t="s">
        <v>76</v>
      </c>
      <c r="J779" s="46" t="s">
        <v>103</v>
      </c>
      <c r="K779" s="46" t="s">
        <v>77</v>
      </c>
      <c r="L779" s="46" t="s">
        <v>103</v>
      </c>
      <c r="M779" s="48">
        <v>1000</v>
      </c>
      <c r="N779" s="48">
        <v>13.2</v>
      </c>
      <c r="O779" s="48">
        <v>31.5</v>
      </c>
      <c r="P779" s="48">
        <v>34</v>
      </c>
      <c r="Q779" s="48">
        <v>415</v>
      </c>
      <c r="R779" s="48">
        <v>2.37</v>
      </c>
      <c r="S779" s="48">
        <v>1080</v>
      </c>
      <c r="T779" s="48">
        <v>2560</v>
      </c>
      <c r="U779" s="48">
        <v>2.8</v>
      </c>
      <c r="V779" s="48">
        <v>6671</v>
      </c>
      <c r="W779" s="48">
        <v>60</v>
      </c>
      <c r="X779" s="48">
        <v>33.4</v>
      </c>
      <c r="Y779" s="46" t="s">
        <v>114</v>
      </c>
      <c r="Z779" s="46" t="s">
        <v>79</v>
      </c>
      <c r="AA779" s="46"/>
      <c r="AB779" s="46"/>
      <c r="AC779" s="46" t="s">
        <v>80</v>
      </c>
      <c r="AD779" s="46" t="s">
        <v>80</v>
      </c>
      <c r="AE779" s="46" t="s">
        <v>239</v>
      </c>
      <c r="AF779" s="46" t="s">
        <v>103</v>
      </c>
      <c r="AG779" s="46" t="s">
        <v>83</v>
      </c>
      <c r="AH779" s="46" t="s">
        <v>103</v>
      </c>
      <c r="AI779" s="46" t="s">
        <v>83</v>
      </c>
      <c r="AJ779" s="46" t="s">
        <v>83</v>
      </c>
      <c r="AK779" s="46" t="s">
        <v>84</v>
      </c>
      <c r="AL779" s="46" t="s">
        <v>103</v>
      </c>
      <c r="AM779" s="46" t="s">
        <v>83</v>
      </c>
      <c r="AN779" s="46" t="s">
        <v>83</v>
      </c>
      <c r="AO779" s="46" t="s">
        <v>83</v>
      </c>
      <c r="AP779" s="46" t="s">
        <v>91</v>
      </c>
      <c r="AQ779" s="46" t="s">
        <v>103</v>
      </c>
      <c r="AR779" s="46" t="s">
        <v>81</v>
      </c>
      <c r="AS779" s="46" t="s">
        <v>86</v>
      </c>
      <c r="AT779" s="46" t="s">
        <v>103</v>
      </c>
      <c r="AU779" s="48">
        <v>0</v>
      </c>
      <c r="AV779" s="46" t="s">
        <v>81</v>
      </c>
      <c r="AW779" s="46" t="s">
        <v>81</v>
      </c>
      <c r="AX779" s="48">
        <v>250</v>
      </c>
      <c r="AY779" s="48">
        <v>318</v>
      </c>
      <c r="AZ779" s="48">
        <v>310</v>
      </c>
      <c r="BA779" s="48">
        <v>200</v>
      </c>
      <c r="BB779" s="46"/>
      <c r="BC779" s="46"/>
      <c r="BD779" s="48">
        <v>21.76</v>
      </c>
      <c r="BE779" s="46"/>
      <c r="BF779" s="48">
        <v>0.4</v>
      </c>
      <c r="BG779" s="46"/>
      <c r="BH779" s="46"/>
      <c r="BI779" s="48">
        <v>0.21</v>
      </c>
      <c r="BJ779" s="48">
        <v>68.989999999999995</v>
      </c>
      <c r="BK779" s="48">
        <v>95.99</v>
      </c>
      <c r="BL779" s="48">
        <v>99.8</v>
      </c>
      <c r="BM779" s="46"/>
      <c r="BN779" s="46"/>
      <c r="BO779" s="48">
        <v>0.21</v>
      </c>
      <c r="BP779" s="48">
        <v>0.4</v>
      </c>
      <c r="BQ779" s="46"/>
      <c r="BR779" s="48">
        <v>21.67</v>
      </c>
      <c r="BS779" s="48">
        <v>68.72</v>
      </c>
      <c r="BT779" s="46"/>
      <c r="BU779" s="48">
        <v>0</v>
      </c>
      <c r="BV779" s="39">
        <v>563</v>
      </c>
      <c r="BW779" s="39">
        <f t="shared" si="72"/>
        <v>5</v>
      </c>
      <c r="BX779" s="39">
        <f>IF(COUNTIF($C$2:C779,C779)=1,1,0)</f>
        <v>1</v>
      </c>
      <c r="BY779" s="39">
        <f t="shared" si="73"/>
        <v>1</v>
      </c>
      <c r="BZ779" s="39" t="b">
        <f t="shared" si="74"/>
        <v>0</v>
      </c>
      <c r="CA779" s="39" t="b">
        <f t="array" ref="CA779">ISNUMBER(SEARCH("Touch Screen",$AI779))</f>
        <v>0</v>
      </c>
      <c r="CB779" s="39" t="b">
        <f t="array" ref="CB779">ISNUMBER(SEARCH("Occupancy Sensor",$AI779))</f>
        <v>0</v>
      </c>
      <c r="CC779" s="39" t="b">
        <f t="array" ref="CC779">ISNUMBER(SEARCH("Full Network Connectivity",$AI779))</f>
        <v>0</v>
      </c>
      <c r="CD779" s="49">
        <f t="shared" si="75"/>
        <v>68.993759999999995</v>
      </c>
      <c r="CE779" s="50">
        <f t="shared" si="77"/>
        <v>2.8</v>
      </c>
      <c r="CF779" s="39">
        <f t="shared" si="76"/>
        <v>5</v>
      </c>
      <c r="CG779" s="49">
        <f>IF($BW779=1,($Q779*'2. Monitor Criteria'!$C$4)+('2. Monitor Criteria'!$D$4*'1. Data'!$CE779)+'2. Monitor Criteria'!$C$6,IF('1. Data'!$BW779=2,($Q779*'2. Monitor Criteria'!$C$4)+('2. Monitor Criteria'!$D$4*'1. Data'!$CE779)+'2. Monitor Criteria'!$D$6,IF('1. Data'!$BW779=5,($Q779*'2. Monitor Criteria'!$C$4)+('2. Monitor Criteria'!$D$4*'1. Data'!$CE779)+'2. Monitor Criteria'!$F$6,($Q779*'2. Monitor Criteria'!$C$4)+('2. Monitor Criteria'!$D$4*'1. Data'!$CE779)+'2. Monitor Criteria'!$E$6)))</f>
        <v>77.747</v>
      </c>
      <c r="CH779" s="51">
        <f>CD779-('2. Monitor Criteria'!$D$4*CE779)</f>
        <v>57.821759999999998</v>
      </c>
      <c r="CI779" s="49">
        <f>IF($BY779=0,CH779,IF($BY779=1,CH779-('2. Monitor Criteria'!$B$10*'1. Data'!CG779),CH779-('2. Monitor Criteria'!$C$10*'1. Data'!CG779)))</f>
        <v>53.93441</v>
      </c>
      <c r="CJ779" s="51">
        <f>IF($CA779=TRUE,CI779-(CG779*'2. Monitor Criteria'!$E$10),CI779)</f>
        <v>53.93441</v>
      </c>
      <c r="CK779" s="51">
        <f>IF($BZ779=TRUE,CJ779-('1. Data'!CG779*'2. Monitor Criteria'!$D$10),CJ779)</f>
        <v>53.93441</v>
      </c>
    </row>
    <row r="780" spans="1:89" s="39" customFormat="1" ht="15.75" customHeight="1" x14ac:dyDescent="0.2">
      <c r="A780" s="39">
        <v>662</v>
      </c>
      <c r="B780" s="46" t="s">
        <v>763</v>
      </c>
      <c r="C780" s="46" t="s">
        <v>813</v>
      </c>
      <c r="D780" s="47">
        <v>42029</v>
      </c>
      <c r="E780" s="46" t="s">
        <v>796</v>
      </c>
      <c r="F780" s="46" t="s">
        <v>103</v>
      </c>
      <c r="G780" s="46" t="s">
        <v>1307</v>
      </c>
      <c r="H780" s="46" t="s">
        <v>75</v>
      </c>
      <c r="I780" s="46" t="s">
        <v>76</v>
      </c>
      <c r="J780" s="46" t="s">
        <v>103</v>
      </c>
      <c r="K780" s="46" t="s">
        <v>77</v>
      </c>
      <c r="L780" s="46" t="s">
        <v>103</v>
      </c>
      <c r="M780" s="48">
        <v>1000</v>
      </c>
      <c r="N780" s="48">
        <v>12.2</v>
      </c>
      <c r="O780" s="48">
        <v>21.8</v>
      </c>
      <c r="P780" s="48">
        <v>25</v>
      </c>
      <c r="Q780" s="48">
        <v>267.10000000000002</v>
      </c>
      <c r="R780" s="48">
        <v>1.78</v>
      </c>
      <c r="S780" s="48">
        <v>1440</v>
      </c>
      <c r="T780" s="48">
        <v>2560</v>
      </c>
      <c r="U780" s="48">
        <v>3.7</v>
      </c>
      <c r="V780" s="48">
        <v>13802</v>
      </c>
      <c r="W780" s="48">
        <v>60</v>
      </c>
      <c r="X780" s="48">
        <v>61.8</v>
      </c>
      <c r="Y780" s="46" t="s">
        <v>78</v>
      </c>
      <c r="Z780" s="46" t="s">
        <v>79</v>
      </c>
      <c r="AA780" s="48">
        <v>89</v>
      </c>
      <c r="AB780" s="48">
        <v>89</v>
      </c>
      <c r="AC780" s="46" t="s">
        <v>81</v>
      </c>
      <c r="AD780" s="46" t="s">
        <v>80</v>
      </c>
      <c r="AE780" s="46" t="s">
        <v>237</v>
      </c>
      <c r="AF780" s="46" t="s">
        <v>103</v>
      </c>
      <c r="AG780" s="46" t="s">
        <v>83</v>
      </c>
      <c r="AH780" s="46" t="s">
        <v>103</v>
      </c>
      <c r="AI780" s="46" t="s">
        <v>83</v>
      </c>
      <c r="AJ780" s="46" t="s">
        <v>83</v>
      </c>
      <c r="AK780" s="46" t="s">
        <v>84</v>
      </c>
      <c r="AL780" s="46" t="s">
        <v>103</v>
      </c>
      <c r="AM780" s="46" t="s">
        <v>83</v>
      </c>
      <c r="AN780" s="46" t="s">
        <v>83</v>
      </c>
      <c r="AO780" s="46" t="s">
        <v>83</v>
      </c>
      <c r="AP780" s="46" t="s">
        <v>91</v>
      </c>
      <c r="AQ780" s="46" t="s">
        <v>103</v>
      </c>
      <c r="AR780" s="46" t="s">
        <v>81</v>
      </c>
      <c r="AS780" s="46" t="s">
        <v>86</v>
      </c>
      <c r="AT780" s="46" t="s">
        <v>103</v>
      </c>
      <c r="AU780" s="48">
        <v>5</v>
      </c>
      <c r="AV780" s="46" t="s">
        <v>81</v>
      </c>
      <c r="AW780" s="46" t="s">
        <v>80</v>
      </c>
      <c r="AX780" s="48">
        <v>350</v>
      </c>
      <c r="AY780" s="48">
        <v>408.7</v>
      </c>
      <c r="AZ780" s="48">
        <v>395.9</v>
      </c>
      <c r="BA780" s="48">
        <v>200</v>
      </c>
      <c r="BB780" s="46"/>
      <c r="BC780" s="46"/>
      <c r="BD780" s="48">
        <v>21.33</v>
      </c>
      <c r="BE780" s="46"/>
      <c r="BF780" s="48">
        <v>0.25</v>
      </c>
      <c r="BG780" s="46"/>
      <c r="BH780" s="46"/>
      <c r="BI780" s="48">
        <v>0.17</v>
      </c>
      <c r="BJ780" s="48">
        <v>66.819999999999993</v>
      </c>
      <c r="BK780" s="48">
        <v>72.73</v>
      </c>
      <c r="BL780" s="48">
        <v>75.900000000000006</v>
      </c>
      <c r="BM780" s="46"/>
      <c r="BN780" s="46"/>
      <c r="BO780" s="48">
        <v>0.2</v>
      </c>
      <c r="BP780" s="48">
        <v>0.28000000000000003</v>
      </c>
      <c r="BQ780" s="46"/>
      <c r="BR780" s="48">
        <v>21.9</v>
      </c>
      <c r="BS780" s="48">
        <v>68.739999999999995</v>
      </c>
      <c r="BT780" s="46"/>
      <c r="BU780" s="48">
        <v>0</v>
      </c>
      <c r="BV780" s="39">
        <v>662</v>
      </c>
      <c r="BW780" s="39">
        <f t="shared" si="72"/>
        <v>4</v>
      </c>
      <c r="BX780" s="39">
        <f>IF(COUNTIF($C$2:C780,C780)=1,1,0)</f>
        <v>1</v>
      </c>
      <c r="BY780" s="39">
        <f t="shared" si="73"/>
        <v>1</v>
      </c>
      <c r="BZ780" s="39" t="b">
        <f t="shared" si="74"/>
        <v>0</v>
      </c>
      <c r="CA780" s="39" t="b">
        <f t="array" ref="CA780">ISNUMBER(SEARCH("Touch Screen",$AI780))</f>
        <v>0</v>
      </c>
      <c r="CB780" s="39" t="b">
        <f t="array" ref="CB780">ISNUMBER(SEARCH("Occupancy Sensor",$AI780))</f>
        <v>0</v>
      </c>
      <c r="CC780" s="39" t="b">
        <f t="array" ref="CC780">ISNUMBER(SEARCH("Full Network Connectivity",$AI780))</f>
        <v>0</v>
      </c>
      <c r="CD780" s="49">
        <f t="shared" si="75"/>
        <v>66.821279999999987</v>
      </c>
      <c r="CE780" s="50">
        <f t="shared" si="77"/>
        <v>3.7</v>
      </c>
      <c r="CF780" s="39">
        <f t="shared" si="76"/>
        <v>4</v>
      </c>
      <c r="CG780" s="49">
        <f>IF($BW780=1,($Q780*'2. Monitor Criteria'!$C$4)+('2. Monitor Criteria'!$D$4*'1. Data'!$CE780)+'2. Monitor Criteria'!$C$6,IF('1. Data'!$BW780=2,($Q780*'2. Monitor Criteria'!$C$4)+('2. Monitor Criteria'!$D$4*'1. Data'!$CE780)+'2. Monitor Criteria'!$D$6,IF('1. Data'!$BW780=5,($Q780*'2. Monitor Criteria'!$C$4)+('2. Monitor Criteria'!$D$4*'1. Data'!$CE780)+'2. Monitor Criteria'!$F$6,($Q780*'2. Monitor Criteria'!$C$4)+('2. Monitor Criteria'!$D$4*'1. Data'!$CE780)+'2. Monitor Criteria'!$E$6)))</f>
        <v>56.096300000000014</v>
      </c>
      <c r="CH780" s="51">
        <f>CD780-('2. Monitor Criteria'!$D$4*CE780)</f>
        <v>52.058279999999982</v>
      </c>
      <c r="CI780" s="49">
        <f>IF($BY780=0,CH780,IF($BY780=1,CH780-('2. Monitor Criteria'!$B$10*'1. Data'!CG780),CH780-('2. Monitor Criteria'!$C$10*'1. Data'!CG780)))</f>
        <v>49.253464999999984</v>
      </c>
      <c r="CJ780" s="51">
        <f>IF($CA780=TRUE,CI780-(CG780*'2. Monitor Criteria'!$E$10),CI780)</f>
        <v>49.253464999999984</v>
      </c>
      <c r="CK780" s="51">
        <f>IF($BZ780=TRUE,CJ780-('1. Data'!CG780*'2. Monitor Criteria'!$D$10),CJ780)</f>
        <v>49.253464999999984</v>
      </c>
    </row>
    <row r="781" spans="1:89" s="39" customFormat="1" ht="15.75" customHeight="1" x14ac:dyDescent="0.2">
      <c r="A781" s="39">
        <v>665</v>
      </c>
      <c r="B781" s="46" t="s">
        <v>763</v>
      </c>
      <c r="C781" s="46" t="s">
        <v>817</v>
      </c>
      <c r="D781" s="47">
        <v>42592</v>
      </c>
      <c r="E781" s="46" t="s">
        <v>74</v>
      </c>
      <c r="F781" s="46" t="s">
        <v>818</v>
      </c>
      <c r="G781" s="46" t="s">
        <v>1307</v>
      </c>
      <c r="H781" s="46" t="s">
        <v>75</v>
      </c>
      <c r="I781" s="46" t="s">
        <v>76</v>
      </c>
      <c r="J781" s="46" t="s">
        <v>103</v>
      </c>
      <c r="K781" s="46" t="s">
        <v>77</v>
      </c>
      <c r="L781" s="46" t="s">
        <v>103</v>
      </c>
      <c r="M781" s="48">
        <v>1000</v>
      </c>
      <c r="N781" s="48">
        <v>13.2</v>
      </c>
      <c r="O781" s="48">
        <v>23.5</v>
      </c>
      <c r="P781" s="48">
        <v>27</v>
      </c>
      <c r="Q781" s="48">
        <v>311.67</v>
      </c>
      <c r="R781" s="48">
        <v>1.78</v>
      </c>
      <c r="S781" s="48">
        <v>1440</v>
      </c>
      <c r="T781" s="48">
        <v>2560</v>
      </c>
      <c r="U781" s="48">
        <v>3.6</v>
      </c>
      <c r="V781" s="48">
        <v>11827</v>
      </c>
      <c r="W781" s="48">
        <v>60</v>
      </c>
      <c r="X781" s="48">
        <v>34.799999999999997</v>
      </c>
      <c r="Y781" s="46" t="s">
        <v>78</v>
      </c>
      <c r="Z781" s="46" t="s">
        <v>79</v>
      </c>
      <c r="AA781" s="48">
        <v>117</v>
      </c>
      <c r="AB781" s="48">
        <v>123</v>
      </c>
      <c r="AC781" s="46" t="s">
        <v>81</v>
      </c>
      <c r="AD781" s="46" t="s">
        <v>80</v>
      </c>
      <c r="AE781" s="46" t="s">
        <v>365</v>
      </c>
      <c r="AF781" s="46" t="s">
        <v>103</v>
      </c>
      <c r="AG781" s="46" t="s">
        <v>99</v>
      </c>
      <c r="AH781" s="46" t="s">
        <v>103</v>
      </c>
      <c r="AI781" s="46" t="s">
        <v>99</v>
      </c>
      <c r="AJ781" s="46" t="s">
        <v>83</v>
      </c>
      <c r="AK781" s="46" t="s">
        <v>84</v>
      </c>
      <c r="AL781" s="46" t="s">
        <v>103</v>
      </c>
      <c r="AM781" s="46" t="s">
        <v>83</v>
      </c>
      <c r="AN781" s="46" t="s">
        <v>83</v>
      </c>
      <c r="AO781" s="46" t="s">
        <v>83</v>
      </c>
      <c r="AP781" s="46" t="s">
        <v>91</v>
      </c>
      <c r="AQ781" s="46" t="s">
        <v>103</v>
      </c>
      <c r="AR781" s="46" t="s">
        <v>81</v>
      </c>
      <c r="AS781" s="46" t="s">
        <v>86</v>
      </c>
      <c r="AT781" s="46" t="s">
        <v>103</v>
      </c>
      <c r="AU781" s="48">
        <v>0</v>
      </c>
      <c r="AV781" s="46" t="s">
        <v>81</v>
      </c>
      <c r="AW781" s="46" t="s">
        <v>81</v>
      </c>
      <c r="AX781" s="48">
        <v>350</v>
      </c>
      <c r="AY781" s="48">
        <v>393.3</v>
      </c>
      <c r="AZ781" s="48">
        <v>392.7</v>
      </c>
      <c r="BA781" s="48">
        <v>200</v>
      </c>
      <c r="BB781" s="46"/>
      <c r="BC781" s="46"/>
      <c r="BD781" s="48">
        <v>23.83</v>
      </c>
      <c r="BE781" s="46"/>
      <c r="BF781" s="48">
        <v>0.33</v>
      </c>
      <c r="BG781" s="46"/>
      <c r="BH781" s="46"/>
      <c r="BI781" s="48">
        <v>0.25</v>
      </c>
      <c r="BJ781" s="48">
        <v>74.94</v>
      </c>
      <c r="BK781" s="48">
        <v>74.94</v>
      </c>
      <c r="BL781" s="48">
        <v>81.599999999999994</v>
      </c>
      <c r="BM781" s="46"/>
      <c r="BN781" s="46"/>
      <c r="BO781" s="48">
        <v>0.27</v>
      </c>
      <c r="BP781" s="48">
        <v>0.34</v>
      </c>
      <c r="BQ781" s="46"/>
      <c r="BR781" s="48">
        <v>23.22</v>
      </c>
      <c r="BS781" s="48">
        <v>73.13</v>
      </c>
      <c r="BT781" s="46"/>
      <c r="BU781" s="48">
        <v>0</v>
      </c>
      <c r="BV781" s="39">
        <v>665</v>
      </c>
      <c r="BW781" s="39">
        <f t="shared" si="72"/>
        <v>4</v>
      </c>
      <c r="BX781" s="39">
        <f>IF(COUNTIF($C$2:C781,C781)=1,1,0)</f>
        <v>1</v>
      </c>
      <c r="BY781" s="39">
        <f t="shared" si="73"/>
        <v>1</v>
      </c>
      <c r="BZ781" s="39" t="b">
        <f t="shared" si="74"/>
        <v>0</v>
      </c>
      <c r="CA781" s="39" t="b">
        <f t="array" ref="CA781">ISNUMBER(SEARCH("Touch Screen",$AI781))</f>
        <v>0</v>
      </c>
      <c r="CB781" s="39" t="b">
        <f t="array" ref="CB781">ISNUMBER(SEARCH("Occupancy Sensor",$AI781))</f>
        <v>0</v>
      </c>
      <c r="CC781" s="39" t="b">
        <f t="array" ref="CC781">ISNUMBER(SEARCH("Full Network Connectivity",$AI781))</f>
        <v>0</v>
      </c>
      <c r="CD781" s="49">
        <f t="shared" si="75"/>
        <v>74.941799999999986</v>
      </c>
      <c r="CE781" s="50">
        <f t="shared" si="77"/>
        <v>3.6</v>
      </c>
      <c r="CF781" s="39">
        <f t="shared" si="76"/>
        <v>4</v>
      </c>
      <c r="CG781" s="49">
        <f>IF($BW781=1,($Q781*'2. Monitor Criteria'!$C$4)+('2. Monitor Criteria'!$D$4*'1. Data'!$CE781)+'2. Monitor Criteria'!$C$6,IF('1. Data'!$BW781=2,($Q781*'2. Monitor Criteria'!$C$4)+('2. Monitor Criteria'!$D$4*'1. Data'!$CE781)+'2. Monitor Criteria'!$D$6,IF('1. Data'!$BW781=5,($Q781*'2. Monitor Criteria'!$C$4)+('2. Monitor Criteria'!$D$4*'1. Data'!$CE781)+'2. Monitor Criteria'!$F$6,($Q781*'2. Monitor Criteria'!$C$4)+('2. Monitor Criteria'!$D$4*'1. Data'!$CE781)+'2. Monitor Criteria'!$E$6)))</f>
        <v>61.179410000000004</v>
      </c>
      <c r="CH781" s="51">
        <f>CD781-('2. Monitor Criteria'!$D$4*CE781)</f>
        <v>60.577799999999982</v>
      </c>
      <c r="CI781" s="49">
        <f>IF($BY781=0,CH781,IF($BY781=1,CH781-('2. Monitor Criteria'!$B$10*'1. Data'!CG781),CH781-('2. Monitor Criteria'!$C$10*'1. Data'!CG781)))</f>
        <v>57.518829499999981</v>
      </c>
      <c r="CJ781" s="51">
        <f>IF($CA781=TRUE,CI781-(CG781*'2. Monitor Criteria'!$E$10),CI781)</f>
        <v>57.518829499999981</v>
      </c>
      <c r="CK781" s="51">
        <f>IF($BZ781=TRUE,CJ781-('1. Data'!CG781*'2. Monitor Criteria'!$D$10),CJ781)</f>
        <v>57.518829499999981</v>
      </c>
    </row>
    <row r="782" spans="1:89" s="39" customFormat="1" ht="24.4" customHeight="1" x14ac:dyDescent="0.2">
      <c r="A782" s="39">
        <v>709</v>
      </c>
      <c r="B782" s="46" t="s">
        <v>878</v>
      </c>
      <c r="C782" s="46" t="s">
        <v>1412</v>
      </c>
      <c r="D782" s="47">
        <v>42977</v>
      </c>
      <c r="E782" s="46" t="s">
        <v>74</v>
      </c>
      <c r="F782" s="46" t="s">
        <v>103</v>
      </c>
      <c r="G782" s="46" t="s">
        <v>1309</v>
      </c>
      <c r="H782" s="46" t="s">
        <v>75</v>
      </c>
      <c r="I782" s="46" t="s">
        <v>85</v>
      </c>
      <c r="J782" s="46" t="s">
        <v>119</v>
      </c>
      <c r="K782" s="46" t="s">
        <v>77</v>
      </c>
      <c r="L782" s="46" t="s">
        <v>103</v>
      </c>
      <c r="M782" s="48">
        <v>1000</v>
      </c>
      <c r="N782" s="48">
        <v>11.2</v>
      </c>
      <c r="O782" s="48">
        <v>26.5</v>
      </c>
      <c r="P782" s="48">
        <v>29</v>
      </c>
      <c r="Q782" s="48">
        <v>295.97000000000003</v>
      </c>
      <c r="R782" s="48">
        <v>2.37</v>
      </c>
      <c r="S782" s="48">
        <v>1080</v>
      </c>
      <c r="T782" s="48">
        <v>2560</v>
      </c>
      <c r="U782" s="48">
        <v>2.8</v>
      </c>
      <c r="V782" s="48">
        <v>9342</v>
      </c>
      <c r="W782" s="48">
        <v>60</v>
      </c>
      <c r="X782" s="48">
        <v>34.799999999999997</v>
      </c>
      <c r="Y782" s="46" t="s">
        <v>78</v>
      </c>
      <c r="Z782" s="46" t="s">
        <v>79</v>
      </c>
      <c r="AA782" s="48">
        <v>70</v>
      </c>
      <c r="AB782" s="48">
        <v>73</v>
      </c>
      <c r="AC782" s="46" t="s">
        <v>81</v>
      </c>
      <c r="AD782" s="46" t="s">
        <v>80</v>
      </c>
      <c r="AE782" s="46" t="s">
        <v>1303</v>
      </c>
      <c r="AF782" s="46" t="s">
        <v>103</v>
      </c>
      <c r="AG782" s="46" t="s">
        <v>887</v>
      </c>
      <c r="AH782" s="46" t="s">
        <v>103</v>
      </c>
      <c r="AI782" s="46" t="s">
        <v>99</v>
      </c>
      <c r="AJ782" s="46" t="s">
        <v>83</v>
      </c>
      <c r="AK782" s="46" t="s">
        <v>84</v>
      </c>
      <c r="AL782" s="46" t="s">
        <v>103</v>
      </c>
      <c r="AM782" s="46" t="s">
        <v>83</v>
      </c>
      <c r="AN782" s="46" t="s">
        <v>83</v>
      </c>
      <c r="AO782" s="46" t="s">
        <v>83</v>
      </c>
      <c r="AP782" s="46" t="s">
        <v>91</v>
      </c>
      <c r="AQ782" s="46" t="s">
        <v>103</v>
      </c>
      <c r="AR782" s="46" t="s">
        <v>81</v>
      </c>
      <c r="AS782" s="46" t="s">
        <v>86</v>
      </c>
      <c r="AT782" s="46" t="s">
        <v>103</v>
      </c>
      <c r="AU782" s="48">
        <v>0</v>
      </c>
      <c r="AV782" s="46" t="s">
        <v>81</v>
      </c>
      <c r="AW782" s="46" t="s">
        <v>81</v>
      </c>
      <c r="AX782" s="48">
        <v>300</v>
      </c>
      <c r="AY782" s="48">
        <v>293.39999999999998</v>
      </c>
      <c r="AZ782" s="48">
        <v>221.3</v>
      </c>
      <c r="BA782" s="48">
        <v>200</v>
      </c>
      <c r="BB782" s="46"/>
      <c r="BC782" s="46"/>
      <c r="BD782" s="48">
        <v>20.91</v>
      </c>
      <c r="BE782" s="46"/>
      <c r="BF782" s="48">
        <v>0.24</v>
      </c>
      <c r="BG782" s="48">
        <v>0.24</v>
      </c>
      <c r="BH782" s="46"/>
      <c r="BI782" s="48">
        <v>0.22</v>
      </c>
      <c r="BJ782" s="48">
        <v>65.48</v>
      </c>
      <c r="BK782" s="48">
        <v>65.48</v>
      </c>
      <c r="BL782" s="48">
        <v>73.3</v>
      </c>
      <c r="BM782" s="46"/>
      <c r="BN782" s="46"/>
      <c r="BO782" s="48">
        <v>0.23</v>
      </c>
      <c r="BP782" s="48">
        <v>0.25</v>
      </c>
      <c r="BQ782" s="48">
        <v>0.25</v>
      </c>
      <c r="BR782" s="48">
        <v>20.98</v>
      </c>
      <c r="BS782" s="48">
        <v>65.75</v>
      </c>
      <c r="BT782" s="46"/>
      <c r="BU782" s="48">
        <v>2</v>
      </c>
      <c r="BV782" s="39">
        <v>709</v>
      </c>
      <c r="BW782" s="39">
        <f t="shared" si="72"/>
        <v>4</v>
      </c>
      <c r="BX782" s="39">
        <f>IF(COUNTIF($C$2:C782,C782)=1,1,0)</f>
        <v>1</v>
      </c>
      <c r="BY782" s="39">
        <f t="shared" si="73"/>
        <v>1</v>
      </c>
      <c r="BZ782" s="39" t="b">
        <f t="shared" si="74"/>
        <v>0</v>
      </c>
      <c r="CA782" s="39" t="b">
        <f t="array" ref="CA782">ISNUMBER(SEARCH("Touch Screen",$AI782))</f>
        <v>0</v>
      </c>
      <c r="CB782" s="39" t="b">
        <f t="array" ref="CB782">ISNUMBER(SEARCH("Occupancy Sensor",$AI782))</f>
        <v>0</v>
      </c>
      <c r="CC782" s="39" t="b">
        <f t="array" ref="CC782">ISNUMBER(SEARCH("Full Network Connectivity",$AI782))</f>
        <v>0</v>
      </c>
      <c r="CD782" s="49">
        <f t="shared" si="75"/>
        <v>65.476619999999997</v>
      </c>
      <c r="CE782" s="50">
        <f t="shared" si="77"/>
        <v>2.8</v>
      </c>
      <c r="CF782" s="39">
        <f t="shared" si="76"/>
        <v>4</v>
      </c>
      <c r="CG782" s="49">
        <f>IF($BW782=1,($Q782*'2. Monitor Criteria'!$C$4)+('2. Monitor Criteria'!$D$4*'1. Data'!$CE782)+'2. Monitor Criteria'!$C$6,IF('1. Data'!$BW782=2,($Q782*'2. Monitor Criteria'!$C$4)+('2. Monitor Criteria'!$D$4*'1. Data'!$CE782)+'2. Monitor Criteria'!$D$6,IF('1. Data'!$BW782=5,($Q782*'2. Monitor Criteria'!$C$4)+('2. Monitor Criteria'!$D$4*'1. Data'!$CE782)+'2. Monitor Criteria'!$F$6,($Q782*'2. Monitor Criteria'!$C$4)+('2. Monitor Criteria'!$D$4*'1. Data'!$CE782)+'2. Monitor Criteria'!$E$6)))</f>
        <v>56.056310000000011</v>
      </c>
      <c r="CH782" s="51">
        <f>CD782-('2. Monitor Criteria'!$D$4*CE782)</f>
        <v>54.30462</v>
      </c>
      <c r="CI782" s="49">
        <f>IF($BY782=0,CH782,IF($BY782=1,CH782-('2. Monitor Criteria'!$B$10*'1. Data'!CG782),CH782-('2. Monitor Criteria'!$C$10*'1. Data'!CG782)))</f>
        <v>51.501804499999999</v>
      </c>
      <c r="CJ782" s="51">
        <f>IF($CA782=TRUE,CI782-(CG782*'2. Monitor Criteria'!$E$10),CI782)</f>
        <v>51.501804499999999</v>
      </c>
      <c r="CK782" s="51">
        <f>IF($BZ782=TRUE,CJ782-('1. Data'!CG782*'2. Monitor Criteria'!$D$10),CJ782)</f>
        <v>51.501804499999999</v>
      </c>
    </row>
    <row r="783" spans="1:89" s="39" customFormat="1" ht="15.75" customHeight="1" x14ac:dyDescent="0.2">
      <c r="A783" s="39">
        <v>711</v>
      </c>
      <c r="B783" s="46" t="s">
        <v>878</v>
      </c>
      <c r="C783" s="46" t="s">
        <v>888</v>
      </c>
      <c r="D783" s="47">
        <v>42767</v>
      </c>
      <c r="E783" s="46" t="s">
        <v>590</v>
      </c>
      <c r="F783" s="46" t="s">
        <v>103</v>
      </c>
      <c r="G783" s="46" t="s">
        <v>1307</v>
      </c>
      <c r="H783" s="46" t="s">
        <v>75</v>
      </c>
      <c r="I783" s="46" t="s">
        <v>85</v>
      </c>
      <c r="J783" s="46" t="s">
        <v>119</v>
      </c>
      <c r="K783" s="46" t="s">
        <v>77</v>
      </c>
      <c r="L783" s="46" t="s">
        <v>103</v>
      </c>
      <c r="M783" s="48">
        <v>3000</v>
      </c>
      <c r="N783" s="48">
        <v>13.1</v>
      </c>
      <c r="O783" s="48">
        <v>31.4</v>
      </c>
      <c r="P783" s="48">
        <v>34</v>
      </c>
      <c r="Q783" s="48">
        <v>412.38</v>
      </c>
      <c r="R783" s="48">
        <v>2.39</v>
      </c>
      <c r="S783" s="48">
        <v>1440</v>
      </c>
      <c r="T783" s="48">
        <v>3440</v>
      </c>
      <c r="U783" s="48">
        <v>5</v>
      </c>
      <c r="V783" s="48">
        <v>12012</v>
      </c>
      <c r="W783" s="48">
        <v>60</v>
      </c>
      <c r="X783" s="48">
        <v>36.1</v>
      </c>
      <c r="Y783" s="46" t="s">
        <v>78</v>
      </c>
      <c r="Z783" s="46" t="s">
        <v>79</v>
      </c>
      <c r="AA783" s="48">
        <v>135</v>
      </c>
      <c r="AB783" s="48">
        <v>135</v>
      </c>
      <c r="AC783" s="46" t="s">
        <v>81</v>
      </c>
      <c r="AD783" s="46" t="s">
        <v>81</v>
      </c>
      <c r="AE783" s="46" t="s">
        <v>308</v>
      </c>
      <c r="AF783" s="46" t="s">
        <v>103</v>
      </c>
      <c r="AG783" s="46" t="s">
        <v>887</v>
      </c>
      <c r="AH783" s="46" t="s">
        <v>103</v>
      </c>
      <c r="AI783" s="46" t="s">
        <v>99</v>
      </c>
      <c r="AJ783" s="46" t="s">
        <v>83</v>
      </c>
      <c r="AK783" s="46" t="s">
        <v>84</v>
      </c>
      <c r="AL783" s="46" t="s">
        <v>103</v>
      </c>
      <c r="AM783" s="46" t="s">
        <v>83</v>
      </c>
      <c r="AN783" s="46" t="s">
        <v>83</v>
      </c>
      <c r="AO783" s="46" t="s">
        <v>83</v>
      </c>
      <c r="AP783" s="46" t="s">
        <v>91</v>
      </c>
      <c r="AQ783" s="46" t="s">
        <v>103</v>
      </c>
      <c r="AR783" s="46" t="s">
        <v>81</v>
      </c>
      <c r="AS783" s="46" t="s">
        <v>86</v>
      </c>
      <c r="AT783" s="46" t="s">
        <v>103</v>
      </c>
      <c r="AU783" s="48">
        <v>1</v>
      </c>
      <c r="AV783" s="46" t="s">
        <v>81</v>
      </c>
      <c r="AW783" s="46" t="s">
        <v>81</v>
      </c>
      <c r="AX783" s="48">
        <v>300</v>
      </c>
      <c r="AY783" s="48">
        <v>298.60000000000002</v>
      </c>
      <c r="AZ783" s="48">
        <v>134.5</v>
      </c>
      <c r="BA783" s="48">
        <v>200</v>
      </c>
      <c r="BB783" s="46"/>
      <c r="BC783" s="46"/>
      <c r="BD783" s="48">
        <v>33.6</v>
      </c>
      <c r="BE783" s="46"/>
      <c r="BF783" s="48">
        <v>0.31</v>
      </c>
      <c r="BG783" s="48">
        <v>0.31</v>
      </c>
      <c r="BH783" s="46"/>
      <c r="BI783" s="48">
        <v>0.22</v>
      </c>
      <c r="BJ783" s="48">
        <v>104.78</v>
      </c>
      <c r="BK783" s="48">
        <v>104.78</v>
      </c>
      <c r="BL783" s="48">
        <v>112.6</v>
      </c>
      <c r="BM783" s="46"/>
      <c r="BN783" s="46"/>
      <c r="BO783" s="48">
        <v>0.24</v>
      </c>
      <c r="BP783" s="48">
        <v>0.33</v>
      </c>
      <c r="BQ783" s="48">
        <v>0.33</v>
      </c>
      <c r="BR783" s="48">
        <v>33.07</v>
      </c>
      <c r="BS783" s="48">
        <v>103.27</v>
      </c>
      <c r="BT783" s="46"/>
      <c r="BU783" s="48">
        <v>0</v>
      </c>
      <c r="BV783" s="39">
        <v>711</v>
      </c>
      <c r="BW783" s="39">
        <f t="shared" si="72"/>
        <v>5</v>
      </c>
      <c r="BX783" s="39">
        <f>IF(COUNTIF($C$2:C783,C783)=1,1,0)</f>
        <v>1</v>
      </c>
      <c r="BY783" s="39">
        <f t="shared" si="73"/>
        <v>1</v>
      </c>
      <c r="BZ783" s="39" t="b">
        <f t="shared" si="74"/>
        <v>0</v>
      </c>
      <c r="CA783" s="39" t="b">
        <f t="array" ref="CA783">ISNUMBER(SEARCH("Touch Screen",$AI783))</f>
        <v>0</v>
      </c>
      <c r="CB783" s="39" t="b">
        <f t="array" ref="CB783">ISNUMBER(SEARCH("Occupancy Sensor",$AI783))</f>
        <v>0</v>
      </c>
      <c r="CC783" s="39" t="b">
        <f t="array" ref="CC783">ISNUMBER(SEARCH("Full Network Connectivity",$AI783))</f>
        <v>0</v>
      </c>
      <c r="CD783" s="49">
        <f t="shared" si="75"/>
        <v>104.78273999999999</v>
      </c>
      <c r="CE783" s="50">
        <f t="shared" si="77"/>
        <v>5</v>
      </c>
      <c r="CF783" s="39">
        <f t="shared" si="76"/>
        <v>5</v>
      </c>
      <c r="CG783" s="49">
        <f>IF($BW783=1,($Q783*'2. Monitor Criteria'!$C$4)+('2. Monitor Criteria'!$D$4*'1. Data'!$CE783)+'2. Monitor Criteria'!$C$6,IF('1. Data'!$BW783=2,($Q783*'2. Monitor Criteria'!$C$4)+('2. Monitor Criteria'!$D$4*'1. Data'!$CE783)+'2. Monitor Criteria'!$D$6,IF('1. Data'!$BW783=5,($Q783*'2. Monitor Criteria'!$C$4)+('2. Monitor Criteria'!$D$4*'1. Data'!$CE783)+'2. Monitor Criteria'!$F$6,($Q783*'2. Monitor Criteria'!$C$4)+('2. Monitor Criteria'!$D$4*'1. Data'!$CE783)+'2. Monitor Criteria'!$E$6)))</f>
        <v>86.202740000000006</v>
      </c>
      <c r="CH783" s="51">
        <f>CD783-('2. Monitor Criteria'!$D$4*CE783)</f>
        <v>84.832739999999987</v>
      </c>
      <c r="CI783" s="49">
        <f>IF($BY783=0,CH783,IF($BY783=1,CH783-('2. Monitor Criteria'!$B$10*'1. Data'!CG783),CH783-('2. Monitor Criteria'!$C$10*'1. Data'!CG783)))</f>
        <v>80.522602999999989</v>
      </c>
      <c r="CJ783" s="51">
        <f>IF($CA783=TRUE,CI783-(CG783*'2. Monitor Criteria'!$E$10),CI783)</f>
        <v>80.522602999999989</v>
      </c>
      <c r="CK783" s="51">
        <f>IF($BZ783=TRUE,CJ783-('1. Data'!CG783*'2. Monitor Criteria'!$D$10),CJ783)</f>
        <v>80.522602999999989</v>
      </c>
    </row>
    <row r="784" spans="1:89" s="39" customFormat="1" ht="15.75" customHeight="1" x14ac:dyDescent="0.2">
      <c r="A784" s="39">
        <v>816</v>
      </c>
      <c r="B784" s="46" t="s">
        <v>992</v>
      </c>
      <c r="C784" s="46" t="s">
        <v>993</v>
      </c>
      <c r="D784" s="47">
        <v>42724</v>
      </c>
      <c r="E784" s="46" t="s">
        <v>74</v>
      </c>
      <c r="F784" s="46"/>
      <c r="G784" s="46" t="s">
        <v>1307</v>
      </c>
      <c r="H784" s="46" t="s">
        <v>75</v>
      </c>
      <c r="I784" s="46" t="s">
        <v>76</v>
      </c>
      <c r="J784" s="46"/>
      <c r="K784" s="46" t="s">
        <v>77</v>
      </c>
      <c r="L784" s="46"/>
      <c r="M784" s="48">
        <v>1000</v>
      </c>
      <c r="N784" s="48">
        <v>12.8</v>
      </c>
      <c r="O784" s="48">
        <v>20.399999999999999</v>
      </c>
      <c r="P784" s="48">
        <v>24.1</v>
      </c>
      <c r="Q784" s="48">
        <v>260.33999999999997</v>
      </c>
      <c r="R784" s="48">
        <v>1.6</v>
      </c>
      <c r="S784" s="48">
        <v>1200</v>
      </c>
      <c r="T784" s="48">
        <v>1920</v>
      </c>
      <c r="U784" s="48">
        <v>2.2999999999999998</v>
      </c>
      <c r="V784" s="48">
        <v>8850</v>
      </c>
      <c r="W784" s="48">
        <v>60</v>
      </c>
      <c r="X784" s="48">
        <v>33.200000000000003</v>
      </c>
      <c r="Y784" s="46" t="s">
        <v>78</v>
      </c>
      <c r="Z784" s="46" t="s">
        <v>79</v>
      </c>
      <c r="AA784" s="48">
        <v>60</v>
      </c>
      <c r="AB784" s="48">
        <v>60</v>
      </c>
      <c r="AC784" s="46" t="s">
        <v>81</v>
      </c>
      <c r="AD784" s="46" t="s">
        <v>81</v>
      </c>
      <c r="AE784" s="46" t="s">
        <v>994</v>
      </c>
      <c r="AF784" s="46"/>
      <c r="AG784" s="46" t="s">
        <v>99</v>
      </c>
      <c r="AH784" s="46"/>
      <c r="AI784" s="46" t="s">
        <v>99</v>
      </c>
      <c r="AJ784" s="46" t="s">
        <v>83</v>
      </c>
      <c r="AK784" s="46" t="s">
        <v>84</v>
      </c>
      <c r="AL784" s="46"/>
      <c r="AM784" s="46" t="s">
        <v>83</v>
      </c>
      <c r="AN784" s="46" t="s">
        <v>83</v>
      </c>
      <c r="AO784" s="46" t="s">
        <v>83</v>
      </c>
      <c r="AP784" s="46" t="s">
        <v>91</v>
      </c>
      <c r="AQ784" s="46"/>
      <c r="AR784" s="46" t="s">
        <v>81</v>
      </c>
      <c r="AS784" s="46" t="s">
        <v>86</v>
      </c>
      <c r="AT784" s="46"/>
      <c r="AU784" s="48">
        <v>1</v>
      </c>
      <c r="AV784" s="46" t="s">
        <v>81</v>
      </c>
      <c r="AW784" s="46" t="s">
        <v>80</v>
      </c>
      <c r="AX784" s="48">
        <v>250</v>
      </c>
      <c r="AY784" s="48">
        <v>271.89999999999998</v>
      </c>
      <c r="AZ784" s="48">
        <v>174.8</v>
      </c>
      <c r="BA784" s="48">
        <v>203.9</v>
      </c>
      <c r="BB784" s="46"/>
      <c r="BC784" s="46"/>
      <c r="BD784" s="48">
        <v>16.38</v>
      </c>
      <c r="BE784" s="46"/>
      <c r="BF784" s="48">
        <v>0.22</v>
      </c>
      <c r="BG784" s="48">
        <v>0.16</v>
      </c>
      <c r="BH784" s="46"/>
      <c r="BI784" s="48">
        <v>0.15</v>
      </c>
      <c r="BJ784" s="48">
        <v>51.47</v>
      </c>
      <c r="BK784" s="48">
        <v>51.47</v>
      </c>
      <c r="BL784" s="48">
        <v>66</v>
      </c>
      <c r="BM784" s="46"/>
      <c r="BN784" s="46"/>
      <c r="BO784" s="48">
        <v>0.21</v>
      </c>
      <c r="BP784" s="48">
        <v>0.23</v>
      </c>
      <c r="BQ784" s="48">
        <v>0.23</v>
      </c>
      <c r="BR784" s="48">
        <v>16.350000000000001</v>
      </c>
      <c r="BS784" s="48">
        <v>51.75</v>
      </c>
      <c r="BT784" s="46"/>
      <c r="BU784" s="48">
        <v>0</v>
      </c>
      <c r="BV784" s="39">
        <v>816</v>
      </c>
      <c r="BW784" s="39">
        <f t="shared" si="72"/>
        <v>3</v>
      </c>
      <c r="BX784" s="39">
        <f>IF(COUNTIF($C$2:C784,C784)=1,1,0)</f>
        <v>1</v>
      </c>
      <c r="BY784" s="39">
        <f t="shared" si="73"/>
        <v>1</v>
      </c>
      <c r="BZ784" s="39" t="b">
        <f t="shared" si="74"/>
        <v>0</v>
      </c>
      <c r="CA784" s="39" t="b">
        <f t="array" ref="CA784">ISNUMBER(SEARCH("Touch Screen",$AI784))</f>
        <v>0</v>
      </c>
      <c r="CB784" s="39" t="b">
        <f t="array" ref="CB784">ISNUMBER(SEARCH("Occupancy Sensor",$AI784))</f>
        <v>0</v>
      </c>
      <c r="CC784" s="39" t="b">
        <f t="array" ref="CC784">ISNUMBER(SEARCH("Full Network Connectivity",$AI784))</f>
        <v>0</v>
      </c>
      <c r="CD784" s="49">
        <f t="shared" si="75"/>
        <v>51.473759999999992</v>
      </c>
      <c r="CE784" s="50">
        <f t="shared" si="77"/>
        <v>2.2999999999999998</v>
      </c>
      <c r="CF784" s="39">
        <f t="shared" si="76"/>
        <v>3</v>
      </c>
      <c r="CG784" s="49">
        <f>IF($BW784=1,($Q784*'2. Monitor Criteria'!$C$4)+('2. Monitor Criteria'!$D$4*'1. Data'!$CE784)+'2. Monitor Criteria'!$C$6,IF('1. Data'!$BW784=2,($Q784*'2. Monitor Criteria'!$C$4)+('2. Monitor Criteria'!$D$4*'1. Data'!$CE784)+'2. Monitor Criteria'!$D$6,IF('1. Data'!$BW784=5,($Q784*'2. Monitor Criteria'!$C$4)+('2. Monitor Criteria'!$D$4*'1. Data'!$CE784)+'2. Monitor Criteria'!$F$6,($Q784*'2. Monitor Criteria'!$C$4)+('2. Monitor Criteria'!$D$4*'1. Data'!$CE784)+'2. Monitor Criteria'!$E$6)))</f>
        <v>49.678820000000002</v>
      </c>
      <c r="CH784" s="51">
        <f>CD784-('2. Monitor Criteria'!$D$4*CE784)</f>
        <v>42.296759999999992</v>
      </c>
      <c r="CI784" s="49">
        <f>IF($BY784=0,CH784,IF($BY784=1,CH784-('2. Monitor Criteria'!$B$10*'1. Data'!CG784),CH784-('2. Monitor Criteria'!$C$10*'1. Data'!CG784)))</f>
        <v>39.81281899999999</v>
      </c>
      <c r="CJ784" s="51">
        <f>IF($CA784=TRUE,CI784-(CG784*'2. Monitor Criteria'!$E$10),CI784)</f>
        <v>39.81281899999999</v>
      </c>
      <c r="CK784" s="51">
        <f>IF($BZ784=TRUE,CJ784-('1. Data'!CG784*'2. Monitor Criteria'!$D$10),CJ784)</f>
        <v>39.81281899999999</v>
      </c>
    </row>
    <row r="785" spans="1:90" s="39" customFormat="1" ht="19.149999999999999" customHeight="1" x14ac:dyDescent="0.2">
      <c r="A785" s="39">
        <v>817</v>
      </c>
      <c r="B785" s="46" t="s">
        <v>992</v>
      </c>
      <c r="C785" s="46" t="s">
        <v>996</v>
      </c>
      <c r="D785" s="47">
        <v>42583</v>
      </c>
      <c r="E785" s="46" t="s">
        <v>74</v>
      </c>
      <c r="F785" s="46"/>
      <c r="G785" s="46" t="s">
        <v>1307</v>
      </c>
      <c r="H785" s="46" t="s">
        <v>75</v>
      </c>
      <c r="I785" s="46" t="s">
        <v>76</v>
      </c>
      <c r="J785" s="46"/>
      <c r="K785" s="46" t="s">
        <v>77</v>
      </c>
      <c r="L785" s="46"/>
      <c r="M785" s="48">
        <v>1000</v>
      </c>
      <c r="N785" s="48">
        <v>11.7</v>
      </c>
      <c r="O785" s="48">
        <v>20.7</v>
      </c>
      <c r="P785" s="48">
        <v>23.8</v>
      </c>
      <c r="Q785" s="48">
        <v>242.18</v>
      </c>
      <c r="R785" s="48">
        <v>1.78</v>
      </c>
      <c r="S785" s="48">
        <v>1080</v>
      </c>
      <c r="T785" s="48">
        <v>1920</v>
      </c>
      <c r="U785" s="48">
        <v>2.1</v>
      </c>
      <c r="V785" s="48">
        <v>8562</v>
      </c>
      <c r="W785" s="48">
        <v>60</v>
      </c>
      <c r="X785" s="48">
        <v>34.200000000000003</v>
      </c>
      <c r="Y785" s="46" t="s">
        <v>78</v>
      </c>
      <c r="Z785" s="46" t="s">
        <v>79</v>
      </c>
      <c r="AA785" s="46"/>
      <c r="AB785" s="46"/>
      <c r="AC785" s="46" t="s">
        <v>81</v>
      </c>
      <c r="AD785" s="46" t="s">
        <v>81</v>
      </c>
      <c r="AE785" s="46" t="s">
        <v>997</v>
      </c>
      <c r="AF785" s="46"/>
      <c r="AG785" s="46" t="s">
        <v>99</v>
      </c>
      <c r="AH785" s="46"/>
      <c r="AI785" s="46" t="s">
        <v>99</v>
      </c>
      <c r="AJ785" s="46" t="s">
        <v>83</v>
      </c>
      <c r="AK785" s="46" t="s">
        <v>84</v>
      </c>
      <c r="AL785" s="46"/>
      <c r="AM785" s="46" t="s">
        <v>83</v>
      </c>
      <c r="AN785" s="46" t="s">
        <v>83</v>
      </c>
      <c r="AO785" s="46" t="s">
        <v>83</v>
      </c>
      <c r="AP785" s="46" t="s">
        <v>91</v>
      </c>
      <c r="AQ785" s="46"/>
      <c r="AR785" s="46" t="s">
        <v>81</v>
      </c>
      <c r="AS785" s="46" t="s">
        <v>86</v>
      </c>
      <c r="AT785" s="46"/>
      <c r="AU785" s="48">
        <v>0</v>
      </c>
      <c r="AV785" s="46" t="s">
        <v>81</v>
      </c>
      <c r="AW785" s="46" t="s">
        <v>80</v>
      </c>
      <c r="AX785" s="48">
        <v>250</v>
      </c>
      <c r="AY785" s="48">
        <v>368.7</v>
      </c>
      <c r="AZ785" s="48">
        <v>286.5</v>
      </c>
      <c r="BA785" s="48">
        <v>202.7</v>
      </c>
      <c r="BB785" s="46"/>
      <c r="BC785" s="46"/>
      <c r="BD785" s="48">
        <v>14.76</v>
      </c>
      <c r="BE785" s="46"/>
      <c r="BF785" s="48">
        <v>0.61</v>
      </c>
      <c r="BG785" s="46"/>
      <c r="BH785" s="46"/>
      <c r="BI785" s="48">
        <v>0.18</v>
      </c>
      <c r="BJ785" s="48">
        <v>48.74</v>
      </c>
      <c r="BK785" s="46"/>
      <c r="BL785" s="48">
        <v>54.1</v>
      </c>
      <c r="BM785" s="46"/>
      <c r="BN785" s="46"/>
      <c r="BO785" s="48">
        <v>0.22</v>
      </c>
      <c r="BP785" s="48">
        <v>0.65</v>
      </c>
      <c r="BQ785" s="48">
        <v>0.25</v>
      </c>
      <c r="BR785" s="48">
        <v>14.8</v>
      </c>
      <c r="BS785" s="48">
        <v>49.11</v>
      </c>
      <c r="BT785" s="46"/>
      <c r="BU785" s="48">
        <v>0</v>
      </c>
      <c r="BV785" s="39">
        <v>817</v>
      </c>
      <c r="BW785" s="39">
        <f t="shared" si="72"/>
        <v>3</v>
      </c>
      <c r="BX785" s="39">
        <f>IF(COUNTIF($C$2:C785,C785)=1,1,0)</f>
        <v>1</v>
      </c>
      <c r="BY785" s="39">
        <f t="shared" si="73"/>
        <v>1</v>
      </c>
      <c r="BZ785" s="39" t="b">
        <f t="shared" si="74"/>
        <v>0</v>
      </c>
      <c r="CA785" s="39" t="b">
        <f t="array" ref="CA785">ISNUMBER(SEARCH("Touch Screen",$AI785))</f>
        <v>0</v>
      </c>
      <c r="CB785" s="39" t="b">
        <f t="array" ref="CB785">ISNUMBER(SEARCH("Occupancy Sensor",$AI785))</f>
        <v>0</v>
      </c>
      <c r="CC785" s="39" t="b">
        <f t="array" ref="CC785">ISNUMBER(SEARCH("Full Network Connectivity",$AI785))</f>
        <v>0</v>
      </c>
      <c r="CD785" s="49">
        <f t="shared" si="75"/>
        <v>48.727499999999992</v>
      </c>
      <c r="CE785" s="50">
        <f t="shared" si="77"/>
        <v>2.1</v>
      </c>
      <c r="CF785" s="39">
        <f t="shared" si="76"/>
        <v>3</v>
      </c>
      <c r="CG785" s="49">
        <f>IF($BW785=1,($Q785*'2. Monitor Criteria'!$C$4)+('2. Monitor Criteria'!$D$4*'1. Data'!$CE785)+'2. Monitor Criteria'!$C$6,IF('1. Data'!$BW785=2,($Q785*'2. Monitor Criteria'!$C$4)+('2. Monitor Criteria'!$D$4*'1. Data'!$CE785)+'2. Monitor Criteria'!$D$6,IF('1. Data'!$BW785=5,($Q785*'2. Monitor Criteria'!$C$4)+('2. Monitor Criteria'!$D$4*'1. Data'!$CE785)+'2. Monitor Criteria'!$F$6,($Q785*'2. Monitor Criteria'!$C$4)+('2. Monitor Criteria'!$D$4*'1. Data'!$CE785)+'2. Monitor Criteria'!$E$6)))</f>
        <v>46.647140000000007</v>
      </c>
      <c r="CH785" s="51">
        <f>CD785-('2. Monitor Criteria'!$D$4*CE785)</f>
        <v>40.348499999999987</v>
      </c>
      <c r="CI785" s="49">
        <f>IF($BY785=0,CH785,IF($BY785=1,CH785-('2. Monitor Criteria'!$B$10*'1. Data'!CG785),CH785-('2. Monitor Criteria'!$C$10*'1. Data'!CG785)))</f>
        <v>38.016142999999985</v>
      </c>
      <c r="CJ785" s="51">
        <f>IF($CA785=TRUE,CI785-(CG785*'2. Monitor Criteria'!$E$10),CI785)</f>
        <v>38.016142999999985</v>
      </c>
      <c r="CK785" s="51">
        <f>IF($BZ785=TRUE,CJ785-('1. Data'!CG785*'2. Monitor Criteria'!$D$10),CJ785)</f>
        <v>38.016142999999985</v>
      </c>
    </row>
    <row r="786" spans="1:90" ht="31.9" customHeight="1" x14ac:dyDescent="0.2">
      <c r="A786" s="39">
        <v>821</v>
      </c>
      <c r="B786" s="46" t="s">
        <v>992</v>
      </c>
      <c r="C786" s="46" t="s">
        <v>1002</v>
      </c>
      <c r="D786" s="47">
        <v>42796</v>
      </c>
      <c r="E786" s="46" t="s">
        <v>74</v>
      </c>
      <c r="F786" s="46"/>
      <c r="G786" s="46" t="s">
        <v>1307</v>
      </c>
      <c r="H786" s="46" t="s">
        <v>75</v>
      </c>
      <c r="I786" s="46" t="s">
        <v>88</v>
      </c>
      <c r="J786" s="46"/>
      <c r="K786" s="46" t="s">
        <v>77</v>
      </c>
      <c r="L786" s="46"/>
      <c r="M786" s="48">
        <v>1000</v>
      </c>
      <c r="N786" s="48">
        <v>9.1</v>
      </c>
      <c r="O786" s="48">
        <v>16.100000000000001</v>
      </c>
      <c r="P786" s="48">
        <v>18.5</v>
      </c>
      <c r="Q786" s="48">
        <v>146.35</v>
      </c>
      <c r="R786" s="48">
        <v>1.78</v>
      </c>
      <c r="S786" s="48">
        <v>768</v>
      </c>
      <c r="T786" s="48">
        <v>1366</v>
      </c>
      <c r="U786" s="48">
        <v>1</v>
      </c>
      <c r="V786" s="48">
        <v>7168</v>
      </c>
      <c r="W786" s="48">
        <v>60</v>
      </c>
      <c r="X786" s="48">
        <v>35.4</v>
      </c>
      <c r="Y786" s="46" t="s">
        <v>78</v>
      </c>
      <c r="Z786" s="46" t="s">
        <v>79</v>
      </c>
      <c r="AA786" s="46"/>
      <c r="AB786" s="46"/>
      <c r="AC786" s="46" t="s">
        <v>81</v>
      </c>
      <c r="AD786" s="46" t="s">
        <v>81</v>
      </c>
      <c r="AE786" s="46" t="s">
        <v>162</v>
      </c>
      <c r="AF786" s="46"/>
      <c r="AG786" s="46" t="s">
        <v>83</v>
      </c>
      <c r="AH786" s="46"/>
      <c r="AI786" s="46" t="s">
        <v>83</v>
      </c>
      <c r="AJ786" s="46" t="s">
        <v>83</v>
      </c>
      <c r="AK786" s="46" t="s">
        <v>94</v>
      </c>
      <c r="AL786" s="46"/>
      <c r="AM786" s="46" t="s">
        <v>83</v>
      </c>
      <c r="AN786" s="46" t="s">
        <v>83</v>
      </c>
      <c r="AO786" s="46" t="s">
        <v>83</v>
      </c>
      <c r="AP786" s="46" t="s">
        <v>91</v>
      </c>
      <c r="AQ786" s="46"/>
      <c r="AR786" s="46" t="s">
        <v>81</v>
      </c>
      <c r="AS786" s="46" t="s">
        <v>86</v>
      </c>
      <c r="AT786" s="46"/>
      <c r="AU786" s="46"/>
      <c r="AV786" s="46" t="s">
        <v>81</v>
      </c>
      <c r="AW786" s="46" t="s">
        <v>80</v>
      </c>
      <c r="AX786" s="48">
        <v>250</v>
      </c>
      <c r="AY786" s="48">
        <v>373.8</v>
      </c>
      <c r="AZ786" s="48">
        <v>307.8</v>
      </c>
      <c r="BA786" s="48">
        <v>201.6</v>
      </c>
      <c r="BB786" s="46"/>
      <c r="BC786" s="46"/>
      <c r="BD786" s="48">
        <v>9.1</v>
      </c>
      <c r="BE786" s="46"/>
      <c r="BF786" s="48">
        <v>0.26</v>
      </c>
      <c r="BG786" s="46"/>
      <c r="BH786" s="46"/>
      <c r="BI786" s="48">
        <v>0.14000000000000001</v>
      </c>
      <c r="BJ786" s="48">
        <v>29.39</v>
      </c>
      <c r="BK786" s="46"/>
      <c r="BL786" s="48">
        <v>35</v>
      </c>
      <c r="BM786" s="46"/>
      <c r="BN786" s="46"/>
      <c r="BO786" s="48">
        <v>0.18</v>
      </c>
      <c r="BP786" s="48">
        <v>0.31</v>
      </c>
      <c r="BQ786" s="46"/>
      <c r="BR786" s="48">
        <v>9.11</v>
      </c>
      <c r="BS786" s="48">
        <v>29.7</v>
      </c>
      <c r="BT786" s="46"/>
      <c r="BU786" s="48">
        <v>0</v>
      </c>
      <c r="BV786" s="39">
        <v>821</v>
      </c>
      <c r="BW786" s="39">
        <f t="shared" si="72"/>
        <v>1</v>
      </c>
      <c r="BX786" s="39">
        <f>IF(COUNTIF($C$2:C786,C786)=1,1,0)</f>
        <v>1</v>
      </c>
      <c r="BY786" s="39">
        <f t="shared" si="73"/>
        <v>1</v>
      </c>
      <c r="BZ786" s="39" t="b">
        <f t="shared" si="74"/>
        <v>0</v>
      </c>
      <c r="CA786" s="39" t="b">
        <f t="array" ref="CA786">ISNUMBER(SEARCH("Touch Screen",$AI786))</f>
        <v>0</v>
      </c>
      <c r="CB786" s="39" t="b">
        <f t="array" ref="CB786">ISNUMBER(SEARCH("Occupancy Sensor",$AI786))</f>
        <v>0</v>
      </c>
      <c r="CC786" s="39" t="b">
        <f t="array" ref="CC786">ISNUMBER(SEARCH("Full Network Connectivity",$AI786))</f>
        <v>0</v>
      </c>
      <c r="CD786" s="49">
        <f t="shared" si="75"/>
        <v>29.381039999999995</v>
      </c>
      <c r="CE786" s="50">
        <f t="shared" si="77"/>
        <v>1</v>
      </c>
      <c r="CF786" s="39">
        <f t="shared" si="76"/>
        <v>1</v>
      </c>
      <c r="CG786" s="49">
        <f>IF($BW786=1,($Q786*'2. Monitor Criteria'!$C$4)+('2. Monitor Criteria'!$D$4*'1. Data'!$CE786)+'2. Monitor Criteria'!$C$6,IF('1. Data'!$BW786=2,($Q786*'2. Monitor Criteria'!$C$4)+('2. Monitor Criteria'!$D$4*'1. Data'!$CE786)+'2. Monitor Criteria'!$D$6,IF('1. Data'!$BW786=5,($Q786*'2. Monitor Criteria'!$C$4)+('2. Monitor Criteria'!$D$4*'1. Data'!$CE786)+'2. Monitor Criteria'!$F$6,($Q786*'2. Monitor Criteria'!$C$4)+('2. Monitor Criteria'!$D$4*'1. Data'!$CE786)+'2. Monitor Criteria'!$E$6)))</f>
        <v>30.771050000000002</v>
      </c>
      <c r="CH786" s="51">
        <f>CD786-('2. Monitor Criteria'!$D$4*CE786)</f>
        <v>25.391039999999997</v>
      </c>
      <c r="CI786" s="49">
        <f>IF($BY786=0,CH786,IF($BY786=1,CH786-('2. Monitor Criteria'!$B$10*'1. Data'!CG786),CH786-('2. Monitor Criteria'!$C$10*'1. Data'!CG786)))</f>
        <v>23.852487499999995</v>
      </c>
      <c r="CJ786" s="51">
        <f>IF($CA786=TRUE,CI786-(CG786*'2. Monitor Criteria'!$E$10),CI786)</f>
        <v>23.852487499999995</v>
      </c>
      <c r="CK786" s="51">
        <f>IF($BZ786=TRUE,CJ786-('1. Data'!CG786*'2. Monitor Criteria'!$D$10),CJ786)</f>
        <v>23.852487499999995</v>
      </c>
      <c r="CL786" s="39"/>
    </row>
    <row r="787" spans="1:90" ht="21.6" customHeight="1" x14ac:dyDescent="0.2">
      <c r="A787" s="39">
        <v>845</v>
      </c>
      <c r="B787" s="46" t="s">
        <v>992</v>
      </c>
      <c r="C787" s="46" t="s">
        <v>1019</v>
      </c>
      <c r="D787" s="47">
        <v>42614</v>
      </c>
      <c r="E787" s="46" t="s">
        <v>74</v>
      </c>
      <c r="F787" s="46"/>
      <c r="G787" s="46" t="s">
        <v>1307</v>
      </c>
      <c r="H787" s="46" t="s">
        <v>75</v>
      </c>
      <c r="I787" s="46" t="s">
        <v>88</v>
      </c>
      <c r="J787" s="46"/>
      <c r="K787" s="46" t="s">
        <v>77</v>
      </c>
      <c r="L787" s="46"/>
      <c r="M787" s="48">
        <v>1000</v>
      </c>
      <c r="N787" s="48">
        <v>10.6</v>
      </c>
      <c r="O787" s="48">
        <v>18.8</v>
      </c>
      <c r="P787" s="48">
        <v>21.5</v>
      </c>
      <c r="Q787" s="48">
        <v>198.08</v>
      </c>
      <c r="R787" s="48">
        <v>1.78</v>
      </c>
      <c r="S787" s="48">
        <v>1080</v>
      </c>
      <c r="T787" s="48">
        <v>1920</v>
      </c>
      <c r="U787" s="48">
        <v>2.1</v>
      </c>
      <c r="V787" s="48">
        <v>10469</v>
      </c>
      <c r="W787" s="48">
        <v>60</v>
      </c>
      <c r="X787" s="48">
        <v>34</v>
      </c>
      <c r="Y787" s="46" t="s">
        <v>78</v>
      </c>
      <c r="Z787" s="46" t="s">
        <v>79</v>
      </c>
      <c r="AA787" s="46"/>
      <c r="AB787" s="46"/>
      <c r="AC787" s="46" t="s">
        <v>81</v>
      </c>
      <c r="AD787" s="46" t="s">
        <v>81</v>
      </c>
      <c r="AE787" s="46" t="s">
        <v>1020</v>
      </c>
      <c r="AF787" s="46"/>
      <c r="AG787" s="46" t="s">
        <v>99</v>
      </c>
      <c r="AH787" s="46"/>
      <c r="AI787" s="46" t="s">
        <v>99</v>
      </c>
      <c r="AJ787" s="46" t="s">
        <v>83</v>
      </c>
      <c r="AK787" s="46" t="s">
        <v>331</v>
      </c>
      <c r="AL787" s="46"/>
      <c r="AM787" s="46" t="s">
        <v>83</v>
      </c>
      <c r="AN787" s="46" t="s">
        <v>83</v>
      </c>
      <c r="AO787" s="46" t="s">
        <v>83</v>
      </c>
      <c r="AP787" s="46" t="s">
        <v>91</v>
      </c>
      <c r="AQ787" s="46"/>
      <c r="AR787" s="46" t="s">
        <v>81</v>
      </c>
      <c r="AS787" s="46" t="s">
        <v>86</v>
      </c>
      <c r="AT787" s="46"/>
      <c r="AU787" s="48">
        <v>0</v>
      </c>
      <c r="AV787" s="46" t="s">
        <v>81</v>
      </c>
      <c r="AW787" s="46" t="s">
        <v>81</v>
      </c>
      <c r="AX787" s="48">
        <v>200</v>
      </c>
      <c r="AY787" s="48">
        <v>238.2</v>
      </c>
      <c r="AZ787" s="48">
        <v>208.6</v>
      </c>
      <c r="BA787" s="48">
        <v>201.4</v>
      </c>
      <c r="BB787" s="46"/>
      <c r="BC787" s="46"/>
      <c r="BD787" s="48">
        <v>14.89</v>
      </c>
      <c r="BE787" s="46"/>
      <c r="BF787" s="48">
        <v>0.64</v>
      </c>
      <c r="BG787" s="46"/>
      <c r="BH787" s="46"/>
      <c r="BI787" s="48">
        <v>0.2</v>
      </c>
      <c r="BJ787" s="48">
        <v>49.32</v>
      </c>
      <c r="BK787" s="46"/>
      <c r="BL787" s="48">
        <v>50.62</v>
      </c>
      <c r="BM787" s="46"/>
      <c r="BN787" s="46"/>
      <c r="BO787" s="48">
        <v>0.25</v>
      </c>
      <c r="BP787" s="48">
        <v>0.7</v>
      </c>
      <c r="BQ787" s="48">
        <v>0.28000000000000003</v>
      </c>
      <c r="BR787" s="48">
        <v>14.81</v>
      </c>
      <c r="BS787" s="48">
        <v>49.39</v>
      </c>
      <c r="BT787" s="46"/>
      <c r="BU787" s="48">
        <v>0</v>
      </c>
      <c r="BV787" s="39">
        <v>845</v>
      </c>
      <c r="BW787" s="39">
        <f t="shared" si="72"/>
        <v>2</v>
      </c>
      <c r="BX787" s="39">
        <f>IF(COUNTIF($C$2:C787,C787)=1,1,0)</f>
        <v>1</v>
      </c>
      <c r="BY787" s="39">
        <f t="shared" si="73"/>
        <v>1</v>
      </c>
      <c r="BZ787" s="39" t="b">
        <f t="shared" si="74"/>
        <v>0</v>
      </c>
      <c r="CA787" s="39" t="b">
        <f t="array" ref="CA787">ISNUMBER(SEARCH("Touch Screen",$AI787))</f>
        <v>0</v>
      </c>
      <c r="CB787" s="39" t="b">
        <f t="array" ref="CB787">ISNUMBER(SEARCH("Occupancy Sensor",$AI787))</f>
        <v>0</v>
      </c>
      <c r="CC787" s="39" t="b">
        <f t="array" ref="CC787">ISNUMBER(SEARCH("Full Network Connectivity",$AI787))</f>
        <v>0</v>
      </c>
      <c r="CD787" s="49">
        <f t="shared" si="75"/>
        <v>49.296900000000001</v>
      </c>
      <c r="CE787" s="50">
        <f t="shared" si="77"/>
        <v>2.1</v>
      </c>
      <c r="CF787" s="39">
        <f t="shared" si="76"/>
        <v>2</v>
      </c>
      <c r="CG787" s="49">
        <f>IF($BW787=1,($Q787*'2. Monitor Criteria'!$C$4)+('2. Monitor Criteria'!$D$4*'1. Data'!$CE787)+'2. Monitor Criteria'!$C$6,IF('1. Data'!$BW787=2,($Q787*'2. Monitor Criteria'!$C$4)+('2. Monitor Criteria'!$D$4*'1. Data'!$CE787)+'2. Monitor Criteria'!$D$6,IF('1. Data'!$BW787=5,($Q787*'2. Monitor Criteria'!$C$4)+('2. Monitor Criteria'!$D$4*'1. Data'!$CE787)+'2. Monitor Criteria'!$F$6,($Q787*'2. Monitor Criteria'!$C$4)+('2. Monitor Criteria'!$D$4*'1. Data'!$CE787)+'2. Monitor Criteria'!$E$6)))</f>
        <v>42.752839999999999</v>
      </c>
      <c r="CH787" s="51">
        <f>CD787-('2. Monitor Criteria'!$D$4*CE787)</f>
        <v>40.917900000000003</v>
      </c>
      <c r="CI787" s="49">
        <f>IF($BY787=0,CH787,IF($BY787=1,CH787-('2. Monitor Criteria'!$B$10*'1. Data'!CG787),CH787-('2. Monitor Criteria'!$C$10*'1. Data'!CG787)))</f>
        <v>38.780258000000003</v>
      </c>
      <c r="CJ787" s="51">
        <f>IF($CA787=TRUE,CI787-(CG787*'2. Monitor Criteria'!$E$10),CI787)</f>
        <v>38.780258000000003</v>
      </c>
      <c r="CK787" s="51">
        <f>IF($BZ787=TRUE,CJ787-('1. Data'!CG787*'2. Monitor Criteria'!$D$10),CJ787)</f>
        <v>38.780258000000003</v>
      </c>
      <c r="CL787" s="39"/>
    </row>
    <row r="788" spans="1:90" ht="46.15" customHeight="1" x14ac:dyDescent="0.2">
      <c r="A788" s="39">
        <v>854</v>
      </c>
      <c r="B788" s="46" t="s">
        <v>992</v>
      </c>
      <c r="C788" s="46" t="s">
        <v>1030</v>
      </c>
      <c r="D788" s="47">
        <v>42522</v>
      </c>
      <c r="E788" s="46" t="s">
        <v>74</v>
      </c>
      <c r="F788" s="46"/>
      <c r="G788" s="46" t="s">
        <v>1307</v>
      </c>
      <c r="H788" s="46" t="s">
        <v>75</v>
      </c>
      <c r="I788" s="46" t="s">
        <v>88</v>
      </c>
      <c r="J788" s="46"/>
      <c r="K788" s="46" t="s">
        <v>77</v>
      </c>
      <c r="L788" s="46"/>
      <c r="M788" s="48">
        <v>1000</v>
      </c>
      <c r="N788" s="48">
        <v>11.5</v>
      </c>
      <c r="O788" s="48">
        <v>20.5</v>
      </c>
      <c r="P788" s="48">
        <v>23.5</v>
      </c>
      <c r="Q788" s="48">
        <v>236.92</v>
      </c>
      <c r="R788" s="48">
        <v>1.78</v>
      </c>
      <c r="S788" s="48">
        <v>1080</v>
      </c>
      <c r="T788" s="48">
        <v>1920</v>
      </c>
      <c r="U788" s="48">
        <v>2.1</v>
      </c>
      <c r="V788" s="48">
        <v>8752</v>
      </c>
      <c r="W788" s="48">
        <v>60</v>
      </c>
      <c r="X788" s="48">
        <v>32</v>
      </c>
      <c r="Y788" s="46" t="s">
        <v>78</v>
      </c>
      <c r="Z788" s="46" t="s">
        <v>79</v>
      </c>
      <c r="AA788" s="46"/>
      <c r="AB788" s="46"/>
      <c r="AC788" s="46" t="s">
        <v>81</v>
      </c>
      <c r="AD788" s="46" t="s">
        <v>81</v>
      </c>
      <c r="AE788" s="46" t="s">
        <v>154</v>
      </c>
      <c r="AF788" s="46"/>
      <c r="AG788" s="46" t="s">
        <v>83</v>
      </c>
      <c r="AH788" s="46"/>
      <c r="AI788" s="46" t="s">
        <v>83</v>
      </c>
      <c r="AJ788" s="46" t="s">
        <v>83</v>
      </c>
      <c r="AK788" s="46" t="s">
        <v>90</v>
      </c>
      <c r="AL788" s="46"/>
      <c r="AM788" s="46" t="s">
        <v>83</v>
      </c>
      <c r="AN788" s="46" t="s">
        <v>83</v>
      </c>
      <c r="AO788" s="46" t="s">
        <v>83</v>
      </c>
      <c r="AP788" s="46" t="s">
        <v>91</v>
      </c>
      <c r="AQ788" s="46"/>
      <c r="AR788" s="46" t="s">
        <v>81</v>
      </c>
      <c r="AS788" s="46" t="s">
        <v>86</v>
      </c>
      <c r="AT788" s="46"/>
      <c r="AU788" s="48">
        <v>1</v>
      </c>
      <c r="AV788" s="46" t="s">
        <v>81</v>
      </c>
      <c r="AW788" s="46" t="s">
        <v>81</v>
      </c>
      <c r="AX788" s="48">
        <v>250</v>
      </c>
      <c r="AY788" s="48">
        <v>272.7</v>
      </c>
      <c r="AZ788" s="48">
        <v>195.3</v>
      </c>
      <c r="BA788" s="48">
        <v>201.4</v>
      </c>
      <c r="BB788" s="46"/>
      <c r="BC788" s="46"/>
      <c r="BD788" s="48">
        <v>15.89</v>
      </c>
      <c r="BE788" s="46"/>
      <c r="BF788" s="48">
        <v>0.16</v>
      </c>
      <c r="BG788" s="46"/>
      <c r="BH788" s="46"/>
      <c r="BI788" s="48">
        <v>0.12</v>
      </c>
      <c r="BJ788" s="48">
        <v>48.73</v>
      </c>
      <c r="BK788" s="48">
        <v>48.73</v>
      </c>
      <c r="BL788" s="48">
        <v>53.1</v>
      </c>
      <c r="BM788" s="46"/>
      <c r="BN788" s="48">
        <v>15.45</v>
      </c>
      <c r="BO788" s="48">
        <v>0.16</v>
      </c>
      <c r="BP788" s="46"/>
      <c r="BQ788" s="46"/>
      <c r="BR788" s="48">
        <v>0.2</v>
      </c>
      <c r="BS788" s="48">
        <v>48.52</v>
      </c>
      <c r="BT788" s="46"/>
      <c r="BU788" s="48">
        <v>0</v>
      </c>
      <c r="BV788" s="39">
        <v>854</v>
      </c>
      <c r="BW788" s="39">
        <f t="shared" si="72"/>
        <v>3</v>
      </c>
      <c r="BX788" s="39">
        <f>IF(COUNTIF($C$2:C788,C788)=1,1,0)</f>
        <v>1</v>
      </c>
      <c r="BY788" s="39">
        <f t="shared" si="73"/>
        <v>1</v>
      </c>
      <c r="BZ788" s="39" t="b">
        <f t="shared" si="74"/>
        <v>0</v>
      </c>
      <c r="CA788" s="39" t="b">
        <f t="array" ref="CA788">ISNUMBER(SEARCH("Touch Screen",$AI788))</f>
        <v>0</v>
      </c>
      <c r="CB788" s="39" t="b">
        <f t="array" ref="CB788">ISNUMBER(SEARCH("Occupancy Sensor",$AI788))</f>
        <v>0</v>
      </c>
      <c r="CC788" s="39" t="b">
        <f t="array" ref="CC788">ISNUMBER(SEARCH("Full Network Connectivity",$AI788))</f>
        <v>0</v>
      </c>
      <c r="CD788" s="49">
        <f t="shared" si="75"/>
        <v>49.629779999999997</v>
      </c>
      <c r="CE788" s="50">
        <f t="shared" si="77"/>
        <v>2.1</v>
      </c>
      <c r="CF788" s="39">
        <f t="shared" si="76"/>
        <v>3</v>
      </c>
      <c r="CG788" s="49">
        <f>IF($BW788=1,($Q788*'2. Monitor Criteria'!$C$4)+('2. Monitor Criteria'!$D$4*'1. Data'!$CE788)+'2. Monitor Criteria'!$C$6,IF('1. Data'!$BW788=2,($Q788*'2. Monitor Criteria'!$C$4)+('2. Monitor Criteria'!$D$4*'1. Data'!$CE788)+'2. Monitor Criteria'!$D$6,IF('1. Data'!$BW788=5,($Q788*'2. Monitor Criteria'!$C$4)+('2. Monitor Criteria'!$D$4*'1. Data'!$CE788)+'2. Monitor Criteria'!$F$6,($Q788*'2. Monitor Criteria'!$C$4)+('2. Monitor Criteria'!$D$4*'1. Data'!$CE788)+'2. Monitor Criteria'!$E$6)))</f>
        <v>46.000160000000008</v>
      </c>
      <c r="CH788" s="51">
        <f>CD788-('2. Monitor Criteria'!$D$4*CE788)</f>
        <v>41.250779999999992</v>
      </c>
      <c r="CI788" s="49">
        <f>IF($BY788=0,CH788,IF($BY788=1,CH788-('2. Monitor Criteria'!$B$10*'1. Data'!CG788),CH788-('2. Monitor Criteria'!$C$10*'1. Data'!CG788)))</f>
        <v>38.950771999999994</v>
      </c>
      <c r="CJ788" s="51">
        <f>IF($CA788=TRUE,CI788-(CG788*'2. Monitor Criteria'!$E$10),CI788)</f>
        <v>38.950771999999994</v>
      </c>
      <c r="CK788" s="51">
        <f>IF($BZ788=TRUE,CJ788-('1. Data'!CG788*'2. Monitor Criteria'!$D$10),CJ788)</f>
        <v>38.950771999999994</v>
      </c>
      <c r="CL788" s="39"/>
    </row>
    <row r="789" spans="1:90" ht="30.6" customHeight="1" x14ac:dyDescent="0.2">
      <c r="A789" s="39">
        <v>872</v>
      </c>
      <c r="B789" s="46" t="s">
        <v>992</v>
      </c>
      <c r="C789" s="46" t="s">
        <v>1040</v>
      </c>
      <c r="D789" s="47">
        <v>42607</v>
      </c>
      <c r="E789" s="46" t="s">
        <v>74</v>
      </c>
      <c r="F789" s="46" t="s">
        <v>103</v>
      </c>
      <c r="G789" s="46" t="s">
        <v>1307</v>
      </c>
      <c r="H789" s="46" t="s">
        <v>75</v>
      </c>
      <c r="I789" s="46" t="s">
        <v>85</v>
      </c>
      <c r="J789" s="46" t="s">
        <v>119</v>
      </c>
      <c r="K789" s="46" t="s">
        <v>77</v>
      </c>
      <c r="L789" s="46" t="s">
        <v>103</v>
      </c>
      <c r="M789" s="48">
        <v>1000</v>
      </c>
      <c r="N789" s="48">
        <v>13.2</v>
      </c>
      <c r="O789" s="48">
        <v>23.5</v>
      </c>
      <c r="P789" s="48">
        <v>27</v>
      </c>
      <c r="Q789" s="48">
        <v>310.47000000000003</v>
      </c>
      <c r="R789" s="48">
        <v>1.78</v>
      </c>
      <c r="S789" s="48">
        <v>1440</v>
      </c>
      <c r="T789" s="48">
        <v>2560</v>
      </c>
      <c r="U789" s="48">
        <v>3.7</v>
      </c>
      <c r="V789" s="48">
        <v>11874</v>
      </c>
      <c r="W789" s="48">
        <v>60</v>
      </c>
      <c r="X789" s="48">
        <v>35</v>
      </c>
      <c r="Y789" s="46" t="s">
        <v>83</v>
      </c>
      <c r="Z789" s="46" t="s">
        <v>79</v>
      </c>
      <c r="AA789" s="48">
        <v>127</v>
      </c>
      <c r="AB789" s="48">
        <v>127</v>
      </c>
      <c r="AC789" s="46" t="s">
        <v>80</v>
      </c>
      <c r="AD789" s="46" t="s">
        <v>80</v>
      </c>
      <c r="AE789" s="46" t="s">
        <v>208</v>
      </c>
      <c r="AF789" s="46" t="s">
        <v>103</v>
      </c>
      <c r="AG789" s="46" t="s">
        <v>99</v>
      </c>
      <c r="AH789" s="46" t="s">
        <v>103</v>
      </c>
      <c r="AI789" s="46" t="s">
        <v>99</v>
      </c>
      <c r="AJ789" s="46" t="s">
        <v>83</v>
      </c>
      <c r="AK789" s="46" t="s">
        <v>84</v>
      </c>
      <c r="AL789" s="46" t="s">
        <v>103</v>
      </c>
      <c r="AM789" s="46" t="s">
        <v>83</v>
      </c>
      <c r="AN789" s="46" t="s">
        <v>83</v>
      </c>
      <c r="AO789" s="46" t="s">
        <v>83</v>
      </c>
      <c r="AP789" s="46" t="s">
        <v>91</v>
      </c>
      <c r="AQ789" s="46" t="s">
        <v>103</v>
      </c>
      <c r="AR789" s="46" t="s">
        <v>81</v>
      </c>
      <c r="AS789" s="46" t="s">
        <v>86</v>
      </c>
      <c r="AT789" s="46" t="s">
        <v>103</v>
      </c>
      <c r="AU789" s="48">
        <v>5</v>
      </c>
      <c r="AV789" s="46" t="s">
        <v>81</v>
      </c>
      <c r="AW789" s="46" t="s">
        <v>80</v>
      </c>
      <c r="AX789" s="48">
        <v>350</v>
      </c>
      <c r="AY789" s="48">
        <v>340</v>
      </c>
      <c r="AZ789" s="48">
        <v>317.7</v>
      </c>
      <c r="BA789" s="48">
        <v>200</v>
      </c>
      <c r="BB789" s="46"/>
      <c r="BC789" s="46"/>
      <c r="BD789" s="48">
        <v>25.62</v>
      </c>
      <c r="BE789" s="46"/>
      <c r="BF789" s="48">
        <v>0.42</v>
      </c>
      <c r="BG789" s="46"/>
      <c r="BH789" s="46"/>
      <c r="BI789" s="48">
        <v>0.33</v>
      </c>
      <c r="BJ789" s="48">
        <v>80.930000000000007</v>
      </c>
      <c r="BK789" s="48">
        <v>80.930000000000007</v>
      </c>
      <c r="BL789" s="48">
        <v>81.400000000000006</v>
      </c>
      <c r="BM789" s="46"/>
      <c r="BN789" s="46"/>
      <c r="BO789" s="48">
        <v>0.37</v>
      </c>
      <c r="BP789" s="48">
        <v>0.45</v>
      </c>
      <c r="BQ789" s="46"/>
      <c r="BR789" s="48">
        <v>25.35</v>
      </c>
      <c r="BS789" s="48">
        <v>80.28</v>
      </c>
      <c r="BT789" s="46"/>
      <c r="BU789" s="48">
        <v>0</v>
      </c>
      <c r="BV789" s="39">
        <v>872</v>
      </c>
      <c r="BW789" s="39">
        <f t="shared" si="72"/>
        <v>4</v>
      </c>
      <c r="BX789" s="39">
        <f>IF(COUNTIF($C$2:C789,C789)=1,1,0)</f>
        <v>1</v>
      </c>
      <c r="BY789" s="39">
        <f t="shared" si="73"/>
        <v>1</v>
      </c>
      <c r="BZ789" s="39" t="b">
        <f t="shared" si="74"/>
        <v>0</v>
      </c>
      <c r="CA789" s="39" t="b">
        <f t="array" ref="CA789">ISNUMBER(SEARCH("Touch Screen",$AI789))</f>
        <v>0</v>
      </c>
      <c r="CB789" s="39" t="b">
        <f t="array" ref="CB789">ISNUMBER(SEARCH("Occupancy Sensor",$AI789))</f>
        <v>0</v>
      </c>
      <c r="CC789" s="39" t="b">
        <f t="array" ref="CC789">ISNUMBER(SEARCH("Full Network Connectivity",$AI789))</f>
        <v>0</v>
      </c>
      <c r="CD789" s="49">
        <f t="shared" si="75"/>
        <v>80.942400000000006</v>
      </c>
      <c r="CE789" s="50">
        <f t="shared" si="77"/>
        <v>3.7</v>
      </c>
      <c r="CF789" s="39">
        <f t="shared" si="76"/>
        <v>4</v>
      </c>
      <c r="CG789" s="49">
        <f>IF($BW789=1,($Q789*'2. Monitor Criteria'!$C$4)+('2. Monitor Criteria'!$D$4*'1. Data'!$CE789)+'2. Monitor Criteria'!$C$6,IF('1. Data'!$BW789=2,($Q789*'2. Monitor Criteria'!$C$4)+('2. Monitor Criteria'!$D$4*'1. Data'!$CE789)+'2. Monitor Criteria'!$D$6,IF('1. Data'!$BW789=5,($Q789*'2. Monitor Criteria'!$C$4)+('2. Monitor Criteria'!$D$4*'1. Data'!$CE789)+'2. Monitor Criteria'!$F$6,($Q789*'2. Monitor Criteria'!$C$4)+('2. Monitor Criteria'!$D$4*'1. Data'!$CE789)+'2. Monitor Criteria'!$E$6)))</f>
        <v>61.430810000000008</v>
      </c>
      <c r="CH789" s="51">
        <f>CD789-('2. Monitor Criteria'!$D$4*CE789)</f>
        <v>66.179400000000001</v>
      </c>
      <c r="CI789" s="49">
        <f>IF($BY789=0,CH789,IF($BY789=1,CH789-('2. Monitor Criteria'!$B$10*'1. Data'!CG789),CH789-('2. Monitor Criteria'!$C$10*'1. Data'!CG789)))</f>
        <v>63.107859500000004</v>
      </c>
      <c r="CJ789" s="51">
        <f>IF($CA789=TRUE,CI789-(CG789*'2. Monitor Criteria'!$E$10),CI789)</f>
        <v>63.107859500000004</v>
      </c>
      <c r="CK789" s="51">
        <f>IF($BZ789=TRUE,CJ789-('1. Data'!CG789*'2. Monitor Criteria'!$D$10),CJ789)</f>
        <v>63.107859500000004</v>
      </c>
      <c r="CL789" s="39"/>
    </row>
    <row r="790" spans="1:90" x14ac:dyDescent="0.2">
      <c r="A790" s="39">
        <v>873</v>
      </c>
      <c r="B790" s="46" t="s">
        <v>992</v>
      </c>
      <c r="C790" s="46" t="s">
        <v>1041</v>
      </c>
      <c r="D790" s="47">
        <v>42605</v>
      </c>
      <c r="E790" s="46" t="s">
        <v>74</v>
      </c>
      <c r="F790" s="46" t="s">
        <v>103</v>
      </c>
      <c r="G790" s="46" t="s">
        <v>1307</v>
      </c>
      <c r="H790" s="46" t="s">
        <v>75</v>
      </c>
      <c r="I790" s="46" t="s">
        <v>85</v>
      </c>
      <c r="J790" s="46" t="s">
        <v>119</v>
      </c>
      <c r="K790" s="46" t="s">
        <v>77</v>
      </c>
      <c r="L790" s="46" t="s">
        <v>103</v>
      </c>
      <c r="M790" s="48">
        <v>1000</v>
      </c>
      <c r="N790" s="48">
        <v>13.2</v>
      </c>
      <c r="O790" s="48">
        <v>23.5</v>
      </c>
      <c r="P790" s="48">
        <v>27</v>
      </c>
      <c r="Q790" s="48">
        <v>310.5</v>
      </c>
      <c r="R790" s="48">
        <v>1.78</v>
      </c>
      <c r="S790" s="48">
        <v>1440</v>
      </c>
      <c r="T790" s="48">
        <v>2560</v>
      </c>
      <c r="U790" s="48">
        <v>3.7</v>
      </c>
      <c r="V790" s="48">
        <v>11834</v>
      </c>
      <c r="W790" s="48">
        <v>60</v>
      </c>
      <c r="X790" s="48">
        <v>33.4</v>
      </c>
      <c r="Y790" s="46" t="s">
        <v>114</v>
      </c>
      <c r="Z790" s="46" t="s">
        <v>79</v>
      </c>
      <c r="AA790" s="46"/>
      <c r="AB790" s="46"/>
      <c r="AC790" s="46" t="s">
        <v>81</v>
      </c>
      <c r="AD790" s="46" t="s">
        <v>80</v>
      </c>
      <c r="AE790" s="46" t="s">
        <v>237</v>
      </c>
      <c r="AF790" s="46" t="s">
        <v>103</v>
      </c>
      <c r="AG790" s="46" t="s">
        <v>83</v>
      </c>
      <c r="AH790" s="46" t="s">
        <v>103</v>
      </c>
      <c r="AI790" s="46" t="s">
        <v>83</v>
      </c>
      <c r="AJ790" s="46" t="s">
        <v>83</v>
      </c>
      <c r="AK790" s="46" t="s">
        <v>84</v>
      </c>
      <c r="AL790" s="46" t="s">
        <v>103</v>
      </c>
      <c r="AM790" s="46" t="s">
        <v>83</v>
      </c>
      <c r="AN790" s="46" t="s">
        <v>83</v>
      </c>
      <c r="AO790" s="46" t="s">
        <v>83</v>
      </c>
      <c r="AP790" s="46" t="s">
        <v>91</v>
      </c>
      <c r="AQ790" s="46" t="s">
        <v>103</v>
      </c>
      <c r="AR790" s="46" t="s">
        <v>81</v>
      </c>
      <c r="AS790" s="46" t="s">
        <v>86</v>
      </c>
      <c r="AT790" s="46" t="s">
        <v>103</v>
      </c>
      <c r="AU790" s="48">
        <v>4</v>
      </c>
      <c r="AV790" s="46" t="s">
        <v>81</v>
      </c>
      <c r="AW790" s="46" t="s">
        <v>80</v>
      </c>
      <c r="AX790" s="48">
        <v>350</v>
      </c>
      <c r="AY790" s="48">
        <v>298</v>
      </c>
      <c r="AZ790" s="48">
        <v>250</v>
      </c>
      <c r="BA790" s="48">
        <v>200</v>
      </c>
      <c r="BB790" s="46"/>
      <c r="BC790" s="46"/>
      <c r="BD790" s="48">
        <v>23.71</v>
      </c>
      <c r="BE790" s="46"/>
      <c r="BF790" s="48">
        <v>0.78</v>
      </c>
      <c r="BG790" s="48">
        <v>0.78</v>
      </c>
      <c r="BH790" s="46"/>
      <c r="BI790" s="48">
        <v>0.43</v>
      </c>
      <c r="BJ790" s="48">
        <v>77.14</v>
      </c>
      <c r="BK790" s="48">
        <v>77.14</v>
      </c>
      <c r="BL790" s="48">
        <v>81.400000000000006</v>
      </c>
      <c r="BM790" s="46"/>
      <c r="BN790" s="46"/>
      <c r="BO790" s="48">
        <v>0.42</v>
      </c>
      <c r="BP790" s="48">
        <v>0.82</v>
      </c>
      <c r="BQ790" s="48">
        <v>0.82</v>
      </c>
      <c r="BR790" s="48">
        <v>23.25</v>
      </c>
      <c r="BS790" s="48">
        <v>75.959999999999994</v>
      </c>
      <c r="BT790" s="46"/>
      <c r="BU790" s="48">
        <v>0</v>
      </c>
      <c r="BV790" s="39">
        <v>873</v>
      </c>
      <c r="BW790" s="39">
        <f t="shared" si="72"/>
        <v>4</v>
      </c>
      <c r="BX790" s="39">
        <f>IF(COUNTIF($C$2:C790,C790)=1,1,0)</f>
        <v>1</v>
      </c>
      <c r="BY790" s="39">
        <f t="shared" si="73"/>
        <v>1</v>
      </c>
      <c r="BZ790" s="39" t="b">
        <f t="shared" si="74"/>
        <v>0</v>
      </c>
      <c r="CA790" s="39" t="b">
        <f t="array" ref="CA790">ISNUMBER(SEARCH("Touch Screen",$AI790))</f>
        <v>0</v>
      </c>
      <c r="CB790" s="39" t="b">
        <f t="array" ref="CB790">ISNUMBER(SEARCH("Occupancy Sensor",$AI790))</f>
        <v>0</v>
      </c>
      <c r="CC790" s="39" t="b">
        <f t="array" ref="CC790">ISNUMBER(SEARCH("Full Network Connectivity",$AI790))</f>
        <v>0</v>
      </c>
      <c r="CD790" s="49">
        <f t="shared" si="75"/>
        <v>77.136179999999996</v>
      </c>
      <c r="CE790" s="50">
        <f t="shared" si="77"/>
        <v>3.7</v>
      </c>
      <c r="CF790" s="39">
        <f t="shared" si="76"/>
        <v>4</v>
      </c>
      <c r="CG790" s="49">
        <f>IF($BW790=1,($Q790*'2. Monitor Criteria'!$C$4)+('2. Monitor Criteria'!$D$4*'1. Data'!$CE790)+'2. Monitor Criteria'!$C$6,IF('1. Data'!$BW790=2,($Q790*'2. Monitor Criteria'!$C$4)+('2. Monitor Criteria'!$D$4*'1. Data'!$CE790)+'2. Monitor Criteria'!$D$6,IF('1. Data'!$BW790=5,($Q790*'2. Monitor Criteria'!$C$4)+('2. Monitor Criteria'!$D$4*'1. Data'!$CE790)+'2. Monitor Criteria'!$F$6,($Q790*'2. Monitor Criteria'!$C$4)+('2. Monitor Criteria'!$D$4*'1. Data'!$CE790)+'2. Monitor Criteria'!$E$6)))</f>
        <v>61.4345</v>
      </c>
      <c r="CH790" s="51">
        <f>CD790-('2. Monitor Criteria'!$D$4*CE790)</f>
        <v>62.373179999999991</v>
      </c>
      <c r="CI790" s="49">
        <f>IF($BY790=0,CH790,IF($BY790=1,CH790-('2. Monitor Criteria'!$B$10*'1. Data'!CG790),CH790-('2. Monitor Criteria'!$C$10*'1. Data'!CG790)))</f>
        <v>59.30145499999999</v>
      </c>
      <c r="CJ790" s="51">
        <f>IF($CA790=TRUE,CI790-(CG790*'2. Monitor Criteria'!$E$10),CI790)</f>
        <v>59.30145499999999</v>
      </c>
      <c r="CK790" s="51">
        <f>IF($BZ790=TRUE,CJ790-('1. Data'!CG790*'2. Monitor Criteria'!$D$10),CJ790)</f>
        <v>59.30145499999999</v>
      </c>
      <c r="CL790" s="39"/>
    </row>
    <row r="791" spans="1:90" x14ac:dyDescent="0.2">
      <c r="A791" s="39">
        <v>881</v>
      </c>
      <c r="B791" s="46" t="s">
        <v>992</v>
      </c>
      <c r="C791" s="46" t="s">
        <v>1042</v>
      </c>
      <c r="D791" s="47">
        <v>42644</v>
      </c>
      <c r="E791" s="46" t="s">
        <v>74</v>
      </c>
      <c r="F791" s="46" t="s">
        <v>103</v>
      </c>
      <c r="G791" s="46" t="s">
        <v>1307</v>
      </c>
      <c r="H791" s="46" t="s">
        <v>75</v>
      </c>
      <c r="I791" s="46" t="s">
        <v>85</v>
      </c>
      <c r="J791" s="46" t="s">
        <v>119</v>
      </c>
      <c r="K791" s="46" t="s">
        <v>77</v>
      </c>
      <c r="L791" s="46" t="s">
        <v>103</v>
      </c>
      <c r="M791" s="48">
        <v>1000</v>
      </c>
      <c r="N791" s="48">
        <v>11.2</v>
      </c>
      <c r="O791" s="48">
        <v>26.5</v>
      </c>
      <c r="P791" s="48">
        <v>29</v>
      </c>
      <c r="Q791" s="48">
        <v>296.8</v>
      </c>
      <c r="R791" s="48">
        <v>2.37</v>
      </c>
      <c r="S791" s="48">
        <v>1080</v>
      </c>
      <c r="T791" s="48">
        <v>2560</v>
      </c>
      <c r="U791" s="48">
        <v>2.8</v>
      </c>
      <c r="V791" s="48">
        <v>9179</v>
      </c>
      <c r="W791" s="48">
        <v>60</v>
      </c>
      <c r="X791" s="48">
        <v>32.5</v>
      </c>
      <c r="Y791" s="46" t="s">
        <v>78</v>
      </c>
      <c r="Z791" s="46" t="s">
        <v>79</v>
      </c>
      <c r="AA791" s="46"/>
      <c r="AB791" s="46"/>
      <c r="AC791" s="46" t="s">
        <v>80</v>
      </c>
      <c r="AD791" s="46" t="s">
        <v>81</v>
      </c>
      <c r="AE791" s="46" t="s">
        <v>1043</v>
      </c>
      <c r="AF791" s="46" t="s">
        <v>103</v>
      </c>
      <c r="AG791" s="46" t="s">
        <v>99</v>
      </c>
      <c r="AH791" s="46" t="s">
        <v>103</v>
      </c>
      <c r="AI791" s="46" t="s">
        <v>99</v>
      </c>
      <c r="AJ791" s="46" t="s">
        <v>83</v>
      </c>
      <c r="AK791" s="46" t="s">
        <v>84</v>
      </c>
      <c r="AL791" s="46" t="s">
        <v>103</v>
      </c>
      <c r="AM791" s="46" t="s">
        <v>83</v>
      </c>
      <c r="AN791" s="46" t="s">
        <v>83</v>
      </c>
      <c r="AO791" s="46" t="s">
        <v>83</v>
      </c>
      <c r="AP791" s="46" t="s">
        <v>91</v>
      </c>
      <c r="AQ791" s="46" t="s">
        <v>103</v>
      </c>
      <c r="AR791" s="46" t="s">
        <v>81</v>
      </c>
      <c r="AS791" s="46" t="s">
        <v>86</v>
      </c>
      <c r="AT791" s="46" t="s">
        <v>103</v>
      </c>
      <c r="AU791" s="48">
        <v>5</v>
      </c>
      <c r="AV791" s="46" t="s">
        <v>81</v>
      </c>
      <c r="AW791" s="46" t="s">
        <v>80</v>
      </c>
      <c r="AX791" s="48">
        <v>300</v>
      </c>
      <c r="AY791" s="48">
        <v>299</v>
      </c>
      <c r="AZ791" s="48">
        <v>272</v>
      </c>
      <c r="BA791" s="48">
        <v>200</v>
      </c>
      <c r="BB791" s="46"/>
      <c r="BC791" s="46"/>
      <c r="BD791" s="48">
        <v>22.58</v>
      </c>
      <c r="BE791" s="46"/>
      <c r="BF791" s="48">
        <v>0.26</v>
      </c>
      <c r="BG791" s="46"/>
      <c r="BH791" s="46"/>
      <c r="BI791" s="48">
        <v>0.18</v>
      </c>
      <c r="BJ791" s="48">
        <v>70.67</v>
      </c>
      <c r="BK791" s="48">
        <v>70.67</v>
      </c>
      <c r="BL791" s="48">
        <v>73.3</v>
      </c>
      <c r="BM791" s="46"/>
      <c r="BN791" s="46"/>
      <c r="BO791" s="48">
        <v>0.22</v>
      </c>
      <c r="BP791" s="48">
        <v>0.3</v>
      </c>
      <c r="BQ791" s="46"/>
      <c r="BR791" s="48">
        <v>22.64</v>
      </c>
      <c r="BS791" s="48">
        <v>71.11</v>
      </c>
      <c r="BT791" s="46"/>
      <c r="BU791" s="48">
        <v>0</v>
      </c>
      <c r="BV791" s="39">
        <v>881</v>
      </c>
      <c r="BW791" s="39">
        <f t="shared" si="72"/>
        <v>4</v>
      </c>
      <c r="BX791" s="39">
        <f>IF(COUNTIF($C$2:C791,C791)=1,1,0)</f>
        <v>1</v>
      </c>
      <c r="BY791" s="39">
        <f t="shared" si="73"/>
        <v>1</v>
      </c>
      <c r="BZ791" s="39" t="b">
        <f t="shared" si="74"/>
        <v>0</v>
      </c>
      <c r="CA791" s="39" t="b">
        <f t="array" ref="CA791">ISNUMBER(SEARCH("Touch Screen",$AI791))</f>
        <v>0</v>
      </c>
      <c r="CB791" s="39" t="b">
        <f t="array" ref="CB791">ISNUMBER(SEARCH("Occupancy Sensor",$AI791))</f>
        <v>0</v>
      </c>
      <c r="CC791" s="39" t="b">
        <f t="array" ref="CC791">ISNUMBER(SEARCH("Full Network Connectivity",$AI791))</f>
        <v>0</v>
      </c>
      <c r="CD791" s="49">
        <f t="shared" si="75"/>
        <v>70.710719999999995</v>
      </c>
      <c r="CE791" s="50">
        <f t="shared" si="77"/>
        <v>2.8</v>
      </c>
      <c r="CF791" s="39">
        <f t="shared" si="76"/>
        <v>4</v>
      </c>
      <c r="CG791" s="49">
        <f>IF($BW791=1,($Q791*'2. Monitor Criteria'!$C$4)+('2. Monitor Criteria'!$D$4*'1. Data'!$CE791)+'2. Monitor Criteria'!$C$6,IF('1. Data'!$BW791=2,($Q791*'2. Monitor Criteria'!$C$4)+('2. Monitor Criteria'!$D$4*'1. Data'!$CE791)+'2. Monitor Criteria'!$D$6,IF('1. Data'!$BW791=5,($Q791*'2. Monitor Criteria'!$C$4)+('2. Monitor Criteria'!$D$4*'1. Data'!$CE791)+'2. Monitor Criteria'!$F$6,($Q791*'2. Monitor Criteria'!$C$4)+('2. Monitor Criteria'!$D$4*'1. Data'!$CE791)+'2. Monitor Criteria'!$E$6)))</f>
        <v>56.1584</v>
      </c>
      <c r="CH791" s="51">
        <f>CD791-('2. Monitor Criteria'!$D$4*CE791)</f>
        <v>59.538719999999998</v>
      </c>
      <c r="CI791" s="49">
        <f>IF($BY791=0,CH791,IF($BY791=1,CH791-('2. Monitor Criteria'!$B$10*'1. Data'!CG791),CH791-('2. Monitor Criteria'!$C$10*'1. Data'!CG791)))</f>
        <v>56.730799999999995</v>
      </c>
      <c r="CJ791" s="51">
        <f>IF($CA791=TRUE,CI791-(CG791*'2. Monitor Criteria'!$E$10),CI791)</f>
        <v>56.730799999999995</v>
      </c>
      <c r="CK791" s="51">
        <f>IF($BZ791=TRUE,CJ791-('1. Data'!CG791*'2. Monitor Criteria'!$D$10),CJ791)</f>
        <v>56.730799999999995</v>
      </c>
      <c r="CL791" s="39"/>
    </row>
    <row r="792" spans="1:90" x14ac:dyDescent="0.2">
      <c r="A792" s="39">
        <v>894</v>
      </c>
      <c r="B792" s="46" t="s">
        <v>1053</v>
      </c>
      <c r="C792" s="46" t="s">
        <v>1054</v>
      </c>
      <c r="D792" s="47">
        <v>42663</v>
      </c>
      <c r="E792" s="46" t="s">
        <v>74</v>
      </c>
      <c r="F792" s="46"/>
      <c r="G792" s="46" t="s">
        <v>1307</v>
      </c>
      <c r="H792" s="46" t="s">
        <v>75</v>
      </c>
      <c r="I792" s="46" t="s">
        <v>141</v>
      </c>
      <c r="J792" s="46"/>
      <c r="K792" s="46" t="s">
        <v>77</v>
      </c>
      <c r="L792" s="46"/>
      <c r="M792" s="48">
        <v>1000</v>
      </c>
      <c r="N792" s="48">
        <v>10.6</v>
      </c>
      <c r="O792" s="48">
        <v>18.8</v>
      </c>
      <c r="P792" s="48">
        <v>21.5</v>
      </c>
      <c r="Q792" s="48">
        <v>198.08</v>
      </c>
      <c r="R792" s="48">
        <v>1.78</v>
      </c>
      <c r="S792" s="48">
        <v>1080</v>
      </c>
      <c r="T792" s="48">
        <v>1920</v>
      </c>
      <c r="U792" s="48">
        <v>2.1</v>
      </c>
      <c r="V792" s="48">
        <v>10469</v>
      </c>
      <c r="W792" s="48">
        <v>60</v>
      </c>
      <c r="X792" s="48">
        <v>33.700000000000003</v>
      </c>
      <c r="Y792" s="46" t="s">
        <v>78</v>
      </c>
      <c r="Z792" s="46" t="s">
        <v>79</v>
      </c>
      <c r="AA792" s="46"/>
      <c r="AB792" s="46"/>
      <c r="AC792" s="46" t="s">
        <v>81</v>
      </c>
      <c r="AD792" s="46" t="s">
        <v>81</v>
      </c>
      <c r="AE792" s="46" t="s">
        <v>162</v>
      </c>
      <c r="AF792" s="46"/>
      <c r="AG792" s="46" t="s">
        <v>83</v>
      </c>
      <c r="AH792" s="46"/>
      <c r="AI792" s="46" t="s">
        <v>83</v>
      </c>
      <c r="AJ792" s="46" t="s">
        <v>83</v>
      </c>
      <c r="AK792" s="46" t="s">
        <v>84</v>
      </c>
      <c r="AL792" s="46"/>
      <c r="AM792" s="46" t="s">
        <v>83</v>
      </c>
      <c r="AN792" s="46" t="s">
        <v>83</v>
      </c>
      <c r="AO792" s="46" t="s">
        <v>83</v>
      </c>
      <c r="AP792" s="46" t="s">
        <v>91</v>
      </c>
      <c r="AQ792" s="46"/>
      <c r="AR792" s="46" t="s">
        <v>81</v>
      </c>
      <c r="AS792" s="46" t="s">
        <v>86</v>
      </c>
      <c r="AT792" s="46"/>
      <c r="AU792" s="48">
        <v>0</v>
      </c>
      <c r="AV792" s="46" t="s">
        <v>81</v>
      </c>
      <c r="AW792" s="46" t="s">
        <v>80</v>
      </c>
      <c r="AX792" s="48">
        <v>250</v>
      </c>
      <c r="AY792" s="48">
        <v>284.2</v>
      </c>
      <c r="AZ792" s="48">
        <v>245.9</v>
      </c>
      <c r="BA792" s="48">
        <v>201.1</v>
      </c>
      <c r="BB792" s="46"/>
      <c r="BC792" s="46"/>
      <c r="BD792" s="48">
        <v>13.68</v>
      </c>
      <c r="BE792" s="46"/>
      <c r="BF792" s="48">
        <v>0.14000000000000001</v>
      </c>
      <c r="BG792" s="46"/>
      <c r="BH792" s="46"/>
      <c r="BI792" s="48">
        <v>0.1</v>
      </c>
      <c r="BJ792" s="48">
        <v>42.75</v>
      </c>
      <c r="BK792" s="46"/>
      <c r="BL792" s="48">
        <v>50.6</v>
      </c>
      <c r="BM792" s="46"/>
      <c r="BN792" s="46"/>
      <c r="BO792" s="48">
        <v>0.17</v>
      </c>
      <c r="BP792" s="48">
        <v>0.2</v>
      </c>
      <c r="BQ792" s="46"/>
      <c r="BR792" s="48">
        <v>13.64</v>
      </c>
      <c r="BS792" s="48">
        <v>42.96</v>
      </c>
      <c r="BT792" s="46"/>
      <c r="BU792" s="48">
        <v>0</v>
      </c>
      <c r="BV792" s="39">
        <v>894</v>
      </c>
      <c r="BW792" s="39">
        <f t="shared" si="72"/>
        <v>2</v>
      </c>
      <c r="BX792" s="39">
        <f>IF(COUNTIF($C$2:C792,C792)=1,1,0)</f>
        <v>1</v>
      </c>
      <c r="BY792" s="39">
        <f t="shared" si="73"/>
        <v>1</v>
      </c>
      <c r="BZ792" s="39" t="b">
        <f t="shared" si="74"/>
        <v>0</v>
      </c>
      <c r="CA792" s="39" t="b">
        <f t="array" ref="CA792">ISNUMBER(SEARCH("Touch Screen",$AI792))</f>
        <v>0</v>
      </c>
      <c r="CB792" s="39" t="b">
        <f t="array" ref="CB792">ISNUMBER(SEARCH("Occupancy Sensor",$AI792))</f>
        <v>0</v>
      </c>
      <c r="CC792" s="39" t="b">
        <f t="array" ref="CC792">ISNUMBER(SEARCH("Full Network Connectivity",$AI792))</f>
        <v>0</v>
      </c>
      <c r="CD792" s="49">
        <f t="shared" si="75"/>
        <v>42.740039999999993</v>
      </c>
      <c r="CE792" s="50">
        <f t="shared" si="77"/>
        <v>2.1</v>
      </c>
      <c r="CF792" s="39">
        <f t="shared" si="76"/>
        <v>2</v>
      </c>
      <c r="CG792" s="49">
        <f>IF($BW792=1,($Q792*'2. Monitor Criteria'!$C$4)+('2. Monitor Criteria'!$D$4*'1. Data'!$CE792)+'2. Monitor Criteria'!$C$6,IF('1. Data'!$BW792=2,($Q792*'2. Monitor Criteria'!$C$4)+('2. Monitor Criteria'!$D$4*'1. Data'!$CE792)+'2. Monitor Criteria'!$D$6,IF('1. Data'!$BW792=5,($Q792*'2. Monitor Criteria'!$C$4)+('2. Monitor Criteria'!$D$4*'1. Data'!$CE792)+'2. Monitor Criteria'!$F$6,($Q792*'2. Monitor Criteria'!$C$4)+('2. Monitor Criteria'!$D$4*'1. Data'!$CE792)+'2. Monitor Criteria'!$E$6)))</f>
        <v>42.752839999999999</v>
      </c>
      <c r="CH792" s="51">
        <f>CD792-('2. Monitor Criteria'!$D$4*CE792)</f>
        <v>34.361039999999988</v>
      </c>
      <c r="CI792" s="49">
        <f>IF($BY792=0,CH792,IF($BY792=1,CH792-('2. Monitor Criteria'!$B$10*'1. Data'!CG792),CH792-('2. Monitor Criteria'!$C$10*'1. Data'!CG792)))</f>
        <v>32.223397999999989</v>
      </c>
      <c r="CJ792" s="51">
        <f>IF($CA792=TRUE,CI792-(CG792*'2. Monitor Criteria'!$E$10),CI792)</f>
        <v>32.223397999999989</v>
      </c>
      <c r="CK792" s="51">
        <f>IF($BZ792=TRUE,CJ792-('1. Data'!CG792*'2. Monitor Criteria'!$D$10),CJ792)</f>
        <v>32.223397999999989</v>
      </c>
      <c r="CL792" s="39"/>
    </row>
    <row r="793" spans="1:90" x14ac:dyDescent="0.2">
      <c r="A793" s="39">
        <v>895</v>
      </c>
      <c r="B793" s="46" t="s">
        <v>1053</v>
      </c>
      <c r="C793" s="46" t="s">
        <v>1055</v>
      </c>
      <c r="D793" s="47">
        <v>42750</v>
      </c>
      <c r="E793" s="46" t="s">
        <v>74</v>
      </c>
      <c r="F793" s="46"/>
      <c r="G793" s="46" t="s">
        <v>1307</v>
      </c>
      <c r="H793" s="46" t="s">
        <v>75</v>
      </c>
      <c r="I793" s="46" t="s">
        <v>76</v>
      </c>
      <c r="J793" s="46"/>
      <c r="K793" s="46" t="s">
        <v>77</v>
      </c>
      <c r="L793" s="46"/>
      <c r="M793" s="48">
        <v>500</v>
      </c>
      <c r="N793" s="48">
        <v>13.2</v>
      </c>
      <c r="O793" s="48">
        <v>23.5</v>
      </c>
      <c r="P793" s="48">
        <v>27</v>
      </c>
      <c r="Q793" s="48">
        <v>310.47000000000003</v>
      </c>
      <c r="R793" s="48">
        <v>1.78</v>
      </c>
      <c r="S793" s="48">
        <v>1440</v>
      </c>
      <c r="T793" s="48">
        <v>2560</v>
      </c>
      <c r="U793" s="48">
        <v>3.7</v>
      </c>
      <c r="V793" s="48">
        <v>11874</v>
      </c>
      <c r="W793" s="48">
        <v>60</v>
      </c>
      <c r="X793" s="48">
        <v>38.1</v>
      </c>
      <c r="Y793" s="46" t="s">
        <v>78</v>
      </c>
      <c r="Z793" s="46" t="s">
        <v>79</v>
      </c>
      <c r="AA793" s="48">
        <v>60</v>
      </c>
      <c r="AB793" s="48">
        <v>60</v>
      </c>
      <c r="AC793" s="46" t="s">
        <v>81</v>
      </c>
      <c r="AD793" s="46" t="s">
        <v>81</v>
      </c>
      <c r="AE793" s="46" t="s">
        <v>346</v>
      </c>
      <c r="AF793" s="46"/>
      <c r="AG793" s="46" t="s">
        <v>83</v>
      </c>
      <c r="AH793" s="46"/>
      <c r="AI793" s="46" t="s">
        <v>83</v>
      </c>
      <c r="AJ793" s="46" t="s">
        <v>83</v>
      </c>
      <c r="AK793" s="46" t="s">
        <v>84</v>
      </c>
      <c r="AL793" s="46"/>
      <c r="AM793" s="46" t="s">
        <v>83</v>
      </c>
      <c r="AN793" s="46" t="s">
        <v>83</v>
      </c>
      <c r="AO793" s="46" t="s">
        <v>83</v>
      </c>
      <c r="AP793" s="46" t="s">
        <v>91</v>
      </c>
      <c r="AQ793" s="46"/>
      <c r="AR793" s="46" t="s">
        <v>81</v>
      </c>
      <c r="AS793" s="46" t="s">
        <v>86</v>
      </c>
      <c r="AT793" s="46"/>
      <c r="AU793" s="48">
        <v>0</v>
      </c>
      <c r="AV793" s="46" t="s">
        <v>81</v>
      </c>
      <c r="AW793" s="46" t="s">
        <v>80</v>
      </c>
      <c r="AX793" s="48">
        <v>350</v>
      </c>
      <c r="AY793" s="48">
        <v>374.8</v>
      </c>
      <c r="AZ793" s="48">
        <v>363.3</v>
      </c>
      <c r="BA793" s="48">
        <v>200.1</v>
      </c>
      <c r="BB793" s="46"/>
      <c r="BC793" s="46"/>
      <c r="BD793" s="48">
        <v>19.28</v>
      </c>
      <c r="BE793" s="46"/>
      <c r="BF793" s="48">
        <v>0.31</v>
      </c>
      <c r="BG793" s="46"/>
      <c r="BH793" s="46"/>
      <c r="BI793" s="48">
        <v>0.11</v>
      </c>
      <c r="BJ793" s="48">
        <v>60.86</v>
      </c>
      <c r="BK793" s="46"/>
      <c r="BL793" s="48">
        <v>81.400000000000006</v>
      </c>
      <c r="BM793" s="46"/>
      <c r="BN793" s="46"/>
      <c r="BO793" s="48">
        <v>0.14000000000000001</v>
      </c>
      <c r="BP793" s="48">
        <v>0.34</v>
      </c>
      <c r="BQ793" s="48">
        <v>0.34</v>
      </c>
      <c r="BR793" s="48">
        <v>19.28</v>
      </c>
      <c r="BS793" s="48">
        <v>61.04</v>
      </c>
      <c r="BT793" s="46"/>
      <c r="BU793" s="48">
        <v>0</v>
      </c>
      <c r="BV793" s="39">
        <v>895</v>
      </c>
      <c r="BW793" s="39">
        <f t="shared" si="72"/>
        <v>4</v>
      </c>
      <c r="BX793" s="39">
        <f>IF(COUNTIF($C$2:C793,C793)=1,1,0)</f>
        <v>1</v>
      </c>
      <c r="BY793" s="39">
        <f t="shared" si="73"/>
        <v>1</v>
      </c>
      <c r="BZ793" s="39" t="b">
        <f t="shared" si="74"/>
        <v>0</v>
      </c>
      <c r="CA793" s="39" t="b">
        <f t="array" ref="CA793">ISNUMBER(SEARCH("Touch Screen",$AI793))</f>
        <v>0</v>
      </c>
      <c r="CB793" s="39" t="b">
        <f t="array" ref="CB793">ISNUMBER(SEARCH("Occupancy Sensor",$AI793))</f>
        <v>0</v>
      </c>
      <c r="CC793" s="39" t="b">
        <f t="array" ref="CC793">ISNUMBER(SEARCH("Full Network Connectivity",$AI793))</f>
        <v>0</v>
      </c>
      <c r="CD793" s="49">
        <f t="shared" si="75"/>
        <v>60.87762</v>
      </c>
      <c r="CE793" s="50">
        <f t="shared" si="77"/>
        <v>3.7</v>
      </c>
      <c r="CF793" s="39">
        <f t="shared" si="76"/>
        <v>4</v>
      </c>
      <c r="CG793" s="49">
        <f>IF($BW793=1,($Q793*'2. Monitor Criteria'!$C$4)+('2. Monitor Criteria'!$D$4*'1. Data'!$CE793)+'2. Monitor Criteria'!$C$6,IF('1. Data'!$BW793=2,($Q793*'2. Monitor Criteria'!$C$4)+('2. Monitor Criteria'!$D$4*'1. Data'!$CE793)+'2. Monitor Criteria'!$D$6,IF('1. Data'!$BW793=5,($Q793*'2. Monitor Criteria'!$C$4)+('2. Monitor Criteria'!$D$4*'1. Data'!$CE793)+'2. Monitor Criteria'!$F$6,($Q793*'2. Monitor Criteria'!$C$4)+('2. Monitor Criteria'!$D$4*'1. Data'!$CE793)+'2. Monitor Criteria'!$E$6)))</f>
        <v>61.430810000000008</v>
      </c>
      <c r="CH793" s="51">
        <f>CD793-('2. Monitor Criteria'!$D$4*CE793)</f>
        <v>46.114620000000002</v>
      </c>
      <c r="CI793" s="49">
        <f>IF($BY793=0,CH793,IF($BY793=1,CH793-('2. Monitor Criteria'!$B$10*'1. Data'!CG793),CH793-('2. Monitor Criteria'!$C$10*'1. Data'!CG793)))</f>
        <v>43.043079500000005</v>
      </c>
      <c r="CJ793" s="51">
        <f>IF($CA793=TRUE,CI793-(CG793*'2. Monitor Criteria'!$E$10),CI793)</f>
        <v>43.043079500000005</v>
      </c>
      <c r="CK793" s="51">
        <f>IF($BZ793=TRUE,CJ793-('1. Data'!CG793*'2. Monitor Criteria'!$D$10),CJ793)</f>
        <v>43.043079500000005</v>
      </c>
      <c r="CL793" s="39"/>
    </row>
    <row r="794" spans="1:90" x14ac:dyDescent="0.2">
      <c r="A794" s="39">
        <v>920</v>
      </c>
      <c r="B794" s="46" t="s">
        <v>1053</v>
      </c>
      <c r="C794" s="46" t="s">
        <v>1451</v>
      </c>
      <c r="D794" s="47">
        <v>42370</v>
      </c>
      <c r="E794" s="46" t="s">
        <v>74</v>
      </c>
      <c r="F794" s="46"/>
      <c r="G794" s="46" t="s">
        <v>1307</v>
      </c>
      <c r="H794" s="46" t="s">
        <v>75</v>
      </c>
      <c r="I794" s="46" t="s">
        <v>88</v>
      </c>
      <c r="J794" s="46"/>
      <c r="K794" s="46" t="s">
        <v>77</v>
      </c>
      <c r="L794" s="46"/>
      <c r="M794" s="48">
        <v>500</v>
      </c>
      <c r="N794" s="48">
        <v>10.6</v>
      </c>
      <c r="O794" s="48">
        <v>13.3</v>
      </c>
      <c r="P794" s="48">
        <v>17</v>
      </c>
      <c r="Q794" s="48">
        <v>141.6</v>
      </c>
      <c r="R794" s="48">
        <v>1.25</v>
      </c>
      <c r="S794" s="48">
        <v>1024</v>
      </c>
      <c r="T794" s="48">
        <v>1080</v>
      </c>
      <c r="U794" s="48">
        <v>1.3</v>
      </c>
      <c r="V794" s="48">
        <v>9257</v>
      </c>
      <c r="W794" s="48">
        <v>60</v>
      </c>
      <c r="X794" s="48">
        <v>33.200000000000003</v>
      </c>
      <c r="Y794" s="46" t="s">
        <v>78</v>
      </c>
      <c r="Z794" s="46" t="s">
        <v>79</v>
      </c>
      <c r="AA794" s="46"/>
      <c r="AB794" s="46"/>
      <c r="AC794" s="46" t="s">
        <v>81</v>
      </c>
      <c r="AD794" s="46" t="s">
        <v>81</v>
      </c>
      <c r="AE794" s="46" t="s">
        <v>538</v>
      </c>
      <c r="AF794" s="46"/>
      <c r="AG794" s="46" t="s">
        <v>83</v>
      </c>
      <c r="AH794" s="46"/>
      <c r="AI794" s="46" t="s">
        <v>83</v>
      </c>
      <c r="AJ794" s="46" t="s">
        <v>83</v>
      </c>
      <c r="AK794" s="46" t="s">
        <v>538</v>
      </c>
      <c r="AL794" s="46"/>
      <c r="AM794" s="46" t="s">
        <v>83</v>
      </c>
      <c r="AN794" s="46" t="s">
        <v>83</v>
      </c>
      <c r="AO794" s="46" t="s">
        <v>83</v>
      </c>
      <c r="AP794" s="46" t="s">
        <v>91</v>
      </c>
      <c r="AQ794" s="46"/>
      <c r="AR794" s="46" t="s">
        <v>81</v>
      </c>
      <c r="AS794" s="46" t="s">
        <v>86</v>
      </c>
      <c r="AT794" s="46"/>
      <c r="AU794" s="48">
        <v>0</v>
      </c>
      <c r="AV794" s="46" t="s">
        <v>81</v>
      </c>
      <c r="AW794" s="46" t="s">
        <v>80</v>
      </c>
      <c r="AX794" s="48">
        <v>250</v>
      </c>
      <c r="AY794" s="48">
        <v>297.89999999999998</v>
      </c>
      <c r="AZ794" s="48">
        <v>268.10000000000002</v>
      </c>
      <c r="BA794" s="48">
        <v>200.5</v>
      </c>
      <c r="BB794" s="46"/>
      <c r="BC794" s="46"/>
      <c r="BD794" s="48">
        <v>9.18</v>
      </c>
      <c r="BE794" s="46"/>
      <c r="BF794" s="48">
        <v>0.32</v>
      </c>
      <c r="BG794" s="46"/>
      <c r="BH794" s="46"/>
      <c r="BI794" s="48">
        <v>0.25</v>
      </c>
      <c r="BJ794" s="48">
        <v>29.97</v>
      </c>
      <c r="BK794" s="46"/>
      <c r="BL794" s="48">
        <v>33.4</v>
      </c>
      <c r="BM794" s="46"/>
      <c r="BN794" s="46"/>
      <c r="BO794" s="48">
        <v>0.28999999999999998</v>
      </c>
      <c r="BP794" s="48">
        <v>0.35</v>
      </c>
      <c r="BQ794" s="46"/>
      <c r="BR794" s="48">
        <v>9.2100000000000009</v>
      </c>
      <c r="BS794" s="48">
        <v>30.23</v>
      </c>
      <c r="BT794" s="46"/>
      <c r="BU794" s="48">
        <v>0</v>
      </c>
      <c r="BV794" s="39">
        <v>920</v>
      </c>
      <c r="BW794" s="39">
        <f t="shared" si="72"/>
        <v>1</v>
      </c>
      <c r="BX794" s="39">
        <f>IF(COUNTIF($C$2:C794,C794)=1,1,0)</f>
        <v>1</v>
      </c>
      <c r="BY794" s="39">
        <f t="shared" si="73"/>
        <v>1</v>
      </c>
      <c r="BZ794" s="39" t="b">
        <f t="shared" si="74"/>
        <v>0</v>
      </c>
      <c r="CA794" s="39" t="b">
        <f t="array" ref="CA794">ISNUMBER(SEARCH("Touch Screen",$AI794))</f>
        <v>0</v>
      </c>
      <c r="CB794" s="39" t="b">
        <f t="array" ref="CB794">ISNUMBER(SEARCH("Occupancy Sensor",$AI794))</f>
        <v>0</v>
      </c>
      <c r="CC794" s="39" t="b">
        <f t="array" ref="CC794">ISNUMBER(SEARCH("Full Network Connectivity",$AI794))</f>
        <v>0</v>
      </c>
      <c r="CD794" s="49">
        <f t="shared" si="75"/>
        <v>29.967959999999998</v>
      </c>
      <c r="CE794" s="50">
        <f t="shared" si="77"/>
        <v>1.3</v>
      </c>
      <c r="CF794" s="39">
        <f t="shared" si="76"/>
        <v>1</v>
      </c>
      <c r="CG794" s="49">
        <f>IF($BW794=1,($Q794*'2. Monitor Criteria'!$C$4)+('2. Monitor Criteria'!$D$4*'1. Data'!$CE794)+'2. Monitor Criteria'!$C$6,IF('1. Data'!$BW794=2,($Q794*'2. Monitor Criteria'!$C$4)+('2. Monitor Criteria'!$D$4*'1. Data'!$CE794)+'2. Monitor Criteria'!$D$6,IF('1. Data'!$BW794=5,($Q794*'2. Monitor Criteria'!$C$4)+('2. Monitor Criteria'!$D$4*'1. Data'!$CE794)+'2. Monitor Criteria'!$F$6,($Q794*'2. Monitor Criteria'!$C$4)+('2. Monitor Criteria'!$D$4*'1. Data'!$CE794)+'2. Monitor Criteria'!$E$6)))</f>
        <v>31.383800000000001</v>
      </c>
      <c r="CH794" s="51">
        <f>CD794-('2. Monitor Criteria'!$D$4*CE794)</f>
        <v>24.780959999999997</v>
      </c>
      <c r="CI794" s="49">
        <f>IF($BY794=0,CH794,IF($BY794=1,CH794-('2. Monitor Criteria'!$B$10*'1. Data'!CG794),CH794-('2. Monitor Criteria'!$C$10*'1. Data'!CG794)))</f>
        <v>23.211769999999998</v>
      </c>
      <c r="CJ794" s="51">
        <f>IF($CA794=TRUE,CI794-(CG794*'2. Monitor Criteria'!$E$10),CI794)</f>
        <v>23.211769999999998</v>
      </c>
      <c r="CK794" s="51">
        <f>IF($BZ794=TRUE,CJ794-('1. Data'!CG794*'2. Monitor Criteria'!$D$10),CJ794)</f>
        <v>23.211769999999998</v>
      </c>
      <c r="CL794" s="39"/>
    </row>
    <row r="795" spans="1:90" x14ac:dyDescent="0.2">
      <c r="A795" s="39">
        <v>959</v>
      </c>
      <c r="B795" s="46" t="s">
        <v>1053</v>
      </c>
      <c r="C795" s="46" t="s">
        <v>1126</v>
      </c>
      <c r="D795" s="47">
        <v>42643</v>
      </c>
      <c r="E795" s="46" t="s">
        <v>74</v>
      </c>
      <c r="F795" s="46"/>
      <c r="G795" s="46" t="s">
        <v>1307</v>
      </c>
      <c r="H795" s="46" t="s">
        <v>75</v>
      </c>
      <c r="I795" s="46" t="s">
        <v>76</v>
      </c>
      <c r="J795" s="46"/>
      <c r="K795" s="46" t="s">
        <v>77</v>
      </c>
      <c r="L795" s="46"/>
      <c r="M795" s="48">
        <v>1000</v>
      </c>
      <c r="N795" s="48">
        <v>13.2</v>
      </c>
      <c r="O795" s="48">
        <v>23.5</v>
      </c>
      <c r="P795" s="48">
        <v>27</v>
      </c>
      <c r="Q795" s="48">
        <v>311.5</v>
      </c>
      <c r="R795" s="48">
        <v>1.78</v>
      </c>
      <c r="S795" s="48">
        <v>1440</v>
      </c>
      <c r="T795" s="48">
        <v>2560</v>
      </c>
      <c r="U795" s="48">
        <v>3.7</v>
      </c>
      <c r="V795" s="48">
        <v>11834</v>
      </c>
      <c r="W795" s="48">
        <v>60</v>
      </c>
      <c r="X795" s="48">
        <v>0.4</v>
      </c>
      <c r="Y795" s="46" t="s">
        <v>78</v>
      </c>
      <c r="Z795" s="46" t="s">
        <v>79</v>
      </c>
      <c r="AA795" s="48">
        <v>60</v>
      </c>
      <c r="AB795" s="48">
        <v>60</v>
      </c>
      <c r="AC795" s="46" t="s">
        <v>80</v>
      </c>
      <c r="AD795" s="46" t="s">
        <v>80</v>
      </c>
      <c r="AE795" s="46" t="s">
        <v>418</v>
      </c>
      <c r="AF795" s="46" t="s">
        <v>569</v>
      </c>
      <c r="AG795" s="46" t="s">
        <v>99</v>
      </c>
      <c r="AH795" s="46"/>
      <c r="AI795" s="46" t="s">
        <v>99</v>
      </c>
      <c r="AJ795" s="46" t="s">
        <v>83</v>
      </c>
      <c r="AK795" s="46" t="s">
        <v>84</v>
      </c>
      <c r="AL795" s="46" t="s">
        <v>569</v>
      </c>
      <c r="AM795" s="46" t="s">
        <v>83</v>
      </c>
      <c r="AN795" s="46" t="s">
        <v>83</v>
      </c>
      <c r="AO795" s="46" t="s">
        <v>83</v>
      </c>
      <c r="AP795" s="46" t="s">
        <v>91</v>
      </c>
      <c r="AQ795" s="46"/>
      <c r="AR795" s="46" t="s">
        <v>81</v>
      </c>
      <c r="AS795" s="46" t="s">
        <v>86</v>
      </c>
      <c r="AT795" s="46"/>
      <c r="AU795" s="48">
        <v>1</v>
      </c>
      <c r="AV795" s="46" t="s">
        <v>81</v>
      </c>
      <c r="AW795" s="46" t="s">
        <v>81</v>
      </c>
      <c r="AX795" s="48">
        <v>350</v>
      </c>
      <c r="AY795" s="48">
        <v>380.7</v>
      </c>
      <c r="AZ795" s="48">
        <v>356.8</v>
      </c>
      <c r="BA795" s="48">
        <v>200.1</v>
      </c>
      <c r="BB795" s="46"/>
      <c r="BC795" s="46"/>
      <c r="BD795" s="48">
        <v>22.62</v>
      </c>
      <c r="BE795" s="46"/>
      <c r="BF795" s="48">
        <v>0.48</v>
      </c>
      <c r="BG795" s="48">
        <v>0.48</v>
      </c>
      <c r="BH795" s="46"/>
      <c r="BI795" s="48">
        <v>0.18</v>
      </c>
      <c r="BJ795" s="48">
        <v>72.09</v>
      </c>
      <c r="BK795" s="48">
        <v>72.09</v>
      </c>
      <c r="BL795" s="48">
        <v>81.599999999999994</v>
      </c>
      <c r="BM795" s="46"/>
      <c r="BN795" s="46"/>
      <c r="BO795" s="48">
        <v>0.19</v>
      </c>
      <c r="BP795" s="48">
        <v>0.48</v>
      </c>
      <c r="BQ795" s="48">
        <v>0.48</v>
      </c>
      <c r="BR795" s="48">
        <v>22.35</v>
      </c>
      <c r="BS795" s="48">
        <v>71.260000000000005</v>
      </c>
      <c r="BT795" s="46"/>
      <c r="BU795" s="48">
        <v>0</v>
      </c>
      <c r="BV795" s="39">
        <v>959</v>
      </c>
      <c r="BW795" s="39">
        <f t="shared" si="72"/>
        <v>4</v>
      </c>
      <c r="BX795" s="39">
        <f>IF(COUNTIF($C$2:C795,C795)=1,1,0)</f>
        <v>1</v>
      </c>
      <c r="BY795" s="39">
        <f t="shared" si="73"/>
        <v>1</v>
      </c>
      <c r="BZ795" s="39" t="b">
        <f t="shared" si="74"/>
        <v>0</v>
      </c>
      <c r="CA795" s="39" t="b">
        <f t="array" ref="CA795">ISNUMBER(SEARCH("Touch Screen",$AI795))</f>
        <v>0</v>
      </c>
      <c r="CB795" s="39" t="b">
        <f t="array" ref="CB795">ISNUMBER(SEARCH("Occupancy Sensor",$AI795))</f>
        <v>0</v>
      </c>
      <c r="CC795" s="39" t="b">
        <f t="array" ref="CC795">ISNUMBER(SEARCH("Full Network Connectivity",$AI795))</f>
        <v>0</v>
      </c>
      <c r="CD795" s="49">
        <f t="shared" si="75"/>
        <v>72.086039999999997</v>
      </c>
      <c r="CE795" s="50">
        <f t="shared" si="77"/>
        <v>3.7</v>
      </c>
      <c r="CF795" s="39">
        <f t="shared" si="76"/>
        <v>4</v>
      </c>
      <c r="CG795" s="49">
        <f>IF($BW795=1,($Q795*'2. Monitor Criteria'!$C$4)+('2. Monitor Criteria'!$D$4*'1. Data'!$CE795)+'2. Monitor Criteria'!$C$6,IF('1. Data'!$BW795=2,($Q795*'2. Monitor Criteria'!$C$4)+('2. Monitor Criteria'!$D$4*'1. Data'!$CE795)+'2. Monitor Criteria'!$D$6,IF('1. Data'!$BW795=5,($Q795*'2. Monitor Criteria'!$C$4)+('2. Monitor Criteria'!$D$4*'1. Data'!$CE795)+'2. Monitor Criteria'!$F$6,($Q795*'2. Monitor Criteria'!$C$4)+('2. Monitor Criteria'!$D$4*'1. Data'!$CE795)+'2. Monitor Criteria'!$E$6)))</f>
        <v>61.557500000000005</v>
      </c>
      <c r="CH795" s="51">
        <f>CD795-('2. Monitor Criteria'!$D$4*CE795)</f>
        <v>57.323039999999992</v>
      </c>
      <c r="CI795" s="49">
        <f>IF($BY795=0,CH795,IF($BY795=1,CH795-('2. Monitor Criteria'!$B$10*'1. Data'!CG795),CH795-('2. Monitor Criteria'!$C$10*'1. Data'!CG795)))</f>
        <v>54.245164999999993</v>
      </c>
      <c r="CJ795" s="51">
        <f>IF($CA795=TRUE,CI795-(CG795*'2. Monitor Criteria'!$E$10),CI795)</f>
        <v>54.245164999999993</v>
      </c>
      <c r="CK795" s="51">
        <f>IF($BZ795=TRUE,CJ795-('1. Data'!CG795*'2. Monitor Criteria'!$D$10),CJ795)</f>
        <v>54.245164999999993</v>
      </c>
    </row>
    <row r="796" spans="1:90" x14ac:dyDescent="0.2">
      <c r="A796" s="39">
        <v>1</v>
      </c>
      <c r="B796" s="46" t="s">
        <v>72</v>
      </c>
      <c r="C796" s="46" t="s">
        <v>73</v>
      </c>
      <c r="D796" s="47">
        <v>42736</v>
      </c>
      <c r="E796" s="46" t="s">
        <v>74</v>
      </c>
      <c r="F796" s="46"/>
      <c r="G796" s="46" t="s">
        <v>1307</v>
      </c>
      <c r="H796" s="46" t="s">
        <v>75</v>
      </c>
      <c r="I796" s="46" t="s">
        <v>76</v>
      </c>
      <c r="J796" s="46"/>
      <c r="K796" s="46" t="s">
        <v>77</v>
      </c>
      <c r="L796" s="46"/>
      <c r="M796" s="48">
        <v>1000</v>
      </c>
      <c r="N796" s="48">
        <v>13.2</v>
      </c>
      <c r="O796" s="48">
        <v>23.5</v>
      </c>
      <c r="P796" s="48">
        <v>26.9</v>
      </c>
      <c r="Q796" s="48">
        <v>309.87</v>
      </c>
      <c r="R796" s="48">
        <v>1.78</v>
      </c>
      <c r="S796" s="48">
        <v>2160</v>
      </c>
      <c r="T796" s="48">
        <v>3840</v>
      </c>
      <c r="U796" s="48">
        <v>8.3000000000000007</v>
      </c>
      <c r="V796" s="48">
        <v>26767</v>
      </c>
      <c r="W796" s="48">
        <v>60</v>
      </c>
      <c r="X796" s="48">
        <v>36.799999999999997</v>
      </c>
      <c r="Y796" s="46" t="s">
        <v>78</v>
      </c>
      <c r="Z796" s="46" t="s">
        <v>79</v>
      </c>
      <c r="AA796" s="48">
        <v>60</v>
      </c>
      <c r="AB796" s="48">
        <v>60</v>
      </c>
      <c r="AC796" s="46" t="s">
        <v>80</v>
      </c>
      <c r="AD796" s="46" t="s">
        <v>81</v>
      </c>
      <c r="AE796" s="46" t="s">
        <v>82</v>
      </c>
      <c r="AF796" s="46"/>
      <c r="AG796" s="46" t="s">
        <v>83</v>
      </c>
      <c r="AH796" s="46"/>
      <c r="AI796" s="46" t="s">
        <v>83</v>
      </c>
      <c r="AJ796" s="46" t="s">
        <v>83</v>
      </c>
      <c r="AK796" s="46" t="s">
        <v>84</v>
      </c>
      <c r="AL796" s="46"/>
      <c r="AM796" s="46" t="s">
        <v>83</v>
      </c>
      <c r="AN796" s="46" t="s">
        <v>83</v>
      </c>
      <c r="AO796" s="46" t="s">
        <v>83</v>
      </c>
      <c r="AP796" s="46" t="s">
        <v>85</v>
      </c>
      <c r="AQ796" s="46"/>
      <c r="AR796" s="46" t="s">
        <v>81</v>
      </c>
      <c r="AS796" s="46" t="s">
        <v>86</v>
      </c>
      <c r="AT796" s="46"/>
      <c r="AU796" s="48">
        <v>1</v>
      </c>
      <c r="AV796" s="46" t="s">
        <v>81</v>
      </c>
      <c r="AW796" s="46" t="s">
        <v>81</v>
      </c>
      <c r="AX796" s="48">
        <v>300</v>
      </c>
      <c r="AY796" s="48">
        <v>298.7</v>
      </c>
      <c r="AZ796" s="48">
        <v>280.60000000000002</v>
      </c>
      <c r="BA796" s="48">
        <v>201</v>
      </c>
      <c r="BB796" s="46"/>
      <c r="BC796" s="46"/>
      <c r="BD796" s="48">
        <v>28.59</v>
      </c>
      <c r="BE796" s="46"/>
      <c r="BF796" s="48">
        <v>0.3</v>
      </c>
      <c r="BG796" s="46"/>
      <c r="BH796" s="46"/>
      <c r="BI796" s="48">
        <v>0.24</v>
      </c>
      <c r="BJ796" s="48">
        <v>89.37</v>
      </c>
      <c r="BK796" s="46"/>
      <c r="BL796" s="48">
        <v>109.5</v>
      </c>
      <c r="BM796" s="46"/>
      <c r="BN796" s="46"/>
      <c r="BO796" s="48">
        <v>0.38</v>
      </c>
      <c r="BP796" s="48">
        <v>0.47</v>
      </c>
      <c r="BQ796" s="46"/>
      <c r="BR796" s="48">
        <v>29.26</v>
      </c>
      <c r="BS796" s="48">
        <v>92.39</v>
      </c>
      <c r="BT796" s="46"/>
      <c r="BU796" s="48">
        <v>0</v>
      </c>
      <c r="BV796" s="39">
        <v>1</v>
      </c>
      <c r="BW796" s="39">
        <f t="shared" si="72"/>
        <v>4</v>
      </c>
      <c r="BX796" s="39">
        <f>IF(COUNTIF($C$2:C796,C796)=1,1,0)</f>
        <v>1</v>
      </c>
      <c r="BY796" s="39">
        <f t="shared" si="73"/>
        <v>1</v>
      </c>
      <c r="BZ796" s="39" t="b">
        <f t="shared" si="74"/>
        <v>0</v>
      </c>
      <c r="CA796" s="39" t="b">
        <f t="array" ref="CA796">ISNUMBER(SEARCH("Touch Screen",$AI796))</f>
        <v>0</v>
      </c>
      <c r="CB796" s="39" t="b">
        <f t="array" ref="CB796">ISNUMBER(SEARCH("Occupancy Sensor",$AI796))</f>
        <v>0</v>
      </c>
      <c r="CC796" s="39" t="b">
        <f t="array" ref="CC796">ISNUMBER(SEARCH("Full Network Connectivity",$AI796))</f>
        <v>0</v>
      </c>
      <c r="CD796" s="49">
        <f t="shared" si="75"/>
        <v>89.365139999999997</v>
      </c>
      <c r="CE796" s="50">
        <f t="shared" si="77"/>
        <v>8.3000000000000007</v>
      </c>
      <c r="CF796" s="39">
        <f t="shared" si="76"/>
        <v>9</v>
      </c>
      <c r="CG796" s="49">
        <f>IF($BW796=1,($Q796*'2. Monitor Criteria'!$C$4)+('2. Monitor Criteria'!$D$4*'1. Data'!$CE796)+'2. Monitor Criteria'!$C$6,IF('1. Data'!$BW796=2,($Q796*'2. Monitor Criteria'!$C$4)+('2. Monitor Criteria'!$D$4*'1. Data'!$CE796)+'2. Monitor Criteria'!$D$6,IF('1. Data'!$BW796=5,($Q796*'2. Monitor Criteria'!$C$4)+('2. Monitor Criteria'!$D$4*'1. Data'!$CE796)+'2. Monitor Criteria'!$F$6,($Q796*'2. Monitor Criteria'!$C$4)+('2. Monitor Criteria'!$D$4*'1. Data'!$CE796)+'2. Monitor Criteria'!$E$6)))</f>
        <v>79.711010000000002</v>
      </c>
      <c r="CH796" s="51">
        <f>CD796-('2. Monitor Criteria'!$D$4*CE796)</f>
        <v>56.248139999999992</v>
      </c>
      <c r="CI796" s="49">
        <f>IF($BY796=0,CH796,IF($BY796=1,CH796-('2. Monitor Criteria'!$B$10*'1. Data'!CG796),CH796-('2. Monitor Criteria'!$C$10*'1. Data'!CG796)))</f>
        <v>52.26258949999999</v>
      </c>
      <c r="CJ796" s="51">
        <f>IF($CA796=TRUE,CI796-(CG796*'2. Monitor Criteria'!$E$10),CI796)</f>
        <v>52.26258949999999</v>
      </c>
      <c r="CK796" s="51">
        <f>IF($BZ796=TRUE,CJ796-('1. Data'!CG796*'2. Monitor Criteria'!$D$10),CJ796)</f>
        <v>52.26258949999999</v>
      </c>
      <c r="CL796" s="39"/>
    </row>
    <row r="797" spans="1:90" x14ac:dyDescent="0.2">
      <c r="A797" s="39">
        <v>20</v>
      </c>
      <c r="B797" s="46" t="s">
        <v>72</v>
      </c>
      <c r="C797" s="46" t="s">
        <v>1246</v>
      </c>
      <c r="D797" s="47">
        <v>42879</v>
      </c>
      <c r="E797" s="46" t="s">
        <v>74</v>
      </c>
      <c r="F797" s="46" t="s">
        <v>103</v>
      </c>
      <c r="G797" s="46" t="s">
        <v>1307</v>
      </c>
      <c r="H797" s="46" t="s">
        <v>75</v>
      </c>
      <c r="I797" s="46" t="s">
        <v>76</v>
      </c>
      <c r="J797" s="46" t="s">
        <v>103</v>
      </c>
      <c r="K797" s="46" t="s">
        <v>77</v>
      </c>
      <c r="L797" s="46" t="s">
        <v>103</v>
      </c>
      <c r="M797" s="48">
        <v>1300</v>
      </c>
      <c r="N797" s="48">
        <v>13.2</v>
      </c>
      <c r="O797" s="48">
        <v>23.5</v>
      </c>
      <c r="P797" s="48">
        <v>27</v>
      </c>
      <c r="Q797" s="48">
        <v>310.47000000000003</v>
      </c>
      <c r="R797" s="48">
        <v>1.78</v>
      </c>
      <c r="S797" s="48">
        <v>2160</v>
      </c>
      <c r="T797" s="48">
        <v>3840</v>
      </c>
      <c r="U797" s="48">
        <v>8.3000000000000007</v>
      </c>
      <c r="V797" s="48">
        <v>26716</v>
      </c>
      <c r="W797" s="48">
        <v>60</v>
      </c>
      <c r="X797" s="48">
        <v>34.6</v>
      </c>
      <c r="Y797" s="46" t="s">
        <v>78</v>
      </c>
      <c r="Z797" s="46" t="s">
        <v>79</v>
      </c>
      <c r="AA797" s="48">
        <v>108</v>
      </c>
      <c r="AB797" s="48">
        <v>100</v>
      </c>
      <c r="AC797" s="46" t="s">
        <v>81</v>
      </c>
      <c r="AD797" s="46" t="s">
        <v>80</v>
      </c>
      <c r="AE797" s="46" t="s">
        <v>308</v>
      </c>
      <c r="AF797" s="46" t="s">
        <v>103</v>
      </c>
      <c r="AG797" s="46" t="s">
        <v>99</v>
      </c>
      <c r="AH797" s="46" t="s">
        <v>103</v>
      </c>
      <c r="AI797" s="46" t="s">
        <v>99</v>
      </c>
      <c r="AJ797" s="46" t="s">
        <v>83</v>
      </c>
      <c r="AK797" s="46" t="s">
        <v>84</v>
      </c>
      <c r="AL797" s="46" t="s">
        <v>103</v>
      </c>
      <c r="AM797" s="46" t="s">
        <v>83</v>
      </c>
      <c r="AN797" s="46" t="s">
        <v>83</v>
      </c>
      <c r="AO797" s="46" t="s">
        <v>83</v>
      </c>
      <c r="AP797" s="46" t="s">
        <v>91</v>
      </c>
      <c r="AQ797" s="46" t="s">
        <v>103</v>
      </c>
      <c r="AR797" s="46" t="s">
        <v>81</v>
      </c>
      <c r="AS797" s="46" t="s">
        <v>86</v>
      </c>
      <c r="AT797" s="46" t="s">
        <v>103</v>
      </c>
      <c r="AU797" s="48">
        <v>5</v>
      </c>
      <c r="AV797" s="46" t="s">
        <v>81</v>
      </c>
      <c r="AW797" s="46" t="s">
        <v>81</v>
      </c>
      <c r="AX797" s="48">
        <v>350</v>
      </c>
      <c r="AY797" s="48">
        <v>320.89999999999998</v>
      </c>
      <c r="AZ797" s="48">
        <v>235</v>
      </c>
      <c r="BA797" s="48">
        <v>200</v>
      </c>
      <c r="BB797" s="46"/>
      <c r="BC797" s="46"/>
      <c r="BD797" s="48">
        <v>30.81</v>
      </c>
      <c r="BE797" s="46"/>
      <c r="BF797" s="48">
        <v>0.38</v>
      </c>
      <c r="BG797" s="48">
        <v>0.38</v>
      </c>
      <c r="BH797" s="46"/>
      <c r="BI797" s="48">
        <v>0.26</v>
      </c>
      <c r="BJ797" s="48">
        <v>96.61</v>
      </c>
      <c r="BK797" s="48">
        <v>96.61</v>
      </c>
      <c r="BL797" s="48">
        <v>109.6</v>
      </c>
      <c r="BM797" s="46"/>
      <c r="BN797" s="46"/>
      <c r="BO797" s="48">
        <v>0.28999999999999998</v>
      </c>
      <c r="BP797" s="48">
        <v>0.46</v>
      </c>
      <c r="BQ797" s="48">
        <v>0.45</v>
      </c>
      <c r="BR797" s="48">
        <v>31.21</v>
      </c>
      <c r="BS797" s="48">
        <v>98.31</v>
      </c>
      <c r="BT797" s="46"/>
      <c r="BU797" s="48">
        <v>0</v>
      </c>
      <c r="BV797" s="39">
        <v>20</v>
      </c>
      <c r="BW797" s="39">
        <f t="shared" si="72"/>
        <v>4</v>
      </c>
      <c r="BX797" s="39">
        <f>IF(COUNTIF($C$2:C797,C797)=1,1,0)</f>
        <v>1</v>
      </c>
      <c r="BY797" s="39">
        <f t="shared" si="73"/>
        <v>1</v>
      </c>
      <c r="BZ797" s="39" t="b">
        <f t="shared" si="74"/>
        <v>0</v>
      </c>
      <c r="CA797" s="39" t="b">
        <f t="array" ref="CA797">ISNUMBER(SEARCH("Touch Screen",$AI797))</f>
        <v>0</v>
      </c>
      <c r="CB797" s="39" t="b">
        <f t="array" ref="CB797">ISNUMBER(SEARCH("Occupancy Sensor",$AI797))</f>
        <v>0</v>
      </c>
      <c r="CC797" s="39" t="b">
        <f t="array" ref="CC797">ISNUMBER(SEARCH("Full Network Connectivity",$AI797))</f>
        <v>0</v>
      </c>
      <c r="CD797" s="49">
        <f t="shared" si="75"/>
        <v>96.627179999999981</v>
      </c>
      <c r="CE797" s="50">
        <f t="shared" si="77"/>
        <v>8.3000000000000007</v>
      </c>
      <c r="CF797" s="39">
        <f t="shared" si="76"/>
        <v>9</v>
      </c>
      <c r="CG797" s="49">
        <f>IF($BW797=1,($Q797*'2. Monitor Criteria'!$C$4)+('2. Monitor Criteria'!$D$4*'1. Data'!$CE797)+'2. Monitor Criteria'!$C$6,IF('1. Data'!$BW797=2,($Q797*'2. Monitor Criteria'!$C$4)+('2. Monitor Criteria'!$D$4*'1. Data'!$CE797)+'2. Monitor Criteria'!$D$6,IF('1. Data'!$BW797=5,($Q797*'2. Monitor Criteria'!$C$4)+('2. Monitor Criteria'!$D$4*'1. Data'!$CE797)+'2. Monitor Criteria'!$F$6,($Q797*'2. Monitor Criteria'!$C$4)+('2. Monitor Criteria'!$D$4*'1. Data'!$CE797)+'2. Monitor Criteria'!$E$6)))</f>
        <v>79.784810000000007</v>
      </c>
      <c r="CH797" s="51">
        <f>CD797-('2. Monitor Criteria'!$D$4*CE797)</f>
        <v>63.510179999999977</v>
      </c>
      <c r="CI797" s="49">
        <f>IF($BY797=0,CH797,IF($BY797=1,CH797-('2. Monitor Criteria'!$B$10*'1. Data'!CG797),CH797-('2. Monitor Criteria'!$C$10*'1. Data'!CG797)))</f>
        <v>59.520939499999976</v>
      </c>
      <c r="CJ797" s="51">
        <f>IF($CA797=TRUE,CI797-(CG797*'2. Monitor Criteria'!$E$10),CI797)</f>
        <v>59.520939499999976</v>
      </c>
      <c r="CK797" s="51">
        <f>IF($BZ797=TRUE,CJ797-('1. Data'!CG797*'2. Monitor Criteria'!$D$10),CJ797)</f>
        <v>59.520939499999976</v>
      </c>
      <c r="CL797" s="39"/>
    </row>
    <row r="798" spans="1:90" x14ac:dyDescent="0.2">
      <c r="A798" s="39">
        <v>22</v>
      </c>
      <c r="B798" s="46" t="s">
        <v>72</v>
      </c>
      <c r="C798" s="46" t="s">
        <v>1271</v>
      </c>
      <c r="D798" s="47">
        <v>42835</v>
      </c>
      <c r="E798" s="46" t="s">
        <v>74</v>
      </c>
      <c r="F798" s="46" t="s">
        <v>103</v>
      </c>
      <c r="G798" s="46" t="s">
        <v>1307</v>
      </c>
      <c r="H798" s="46" t="s">
        <v>75</v>
      </c>
      <c r="I798" s="46" t="s">
        <v>76</v>
      </c>
      <c r="J798" s="46" t="s">
        <v>103</v>
      </c>
      <c r="K798" s="46" t="s">
        <v>77</v>
      </c>
      <c r="L798" s="46" t="s">
        <v>103</v>
      </c>
      <c r="M798" s="48">
        <v>1300</v>
      </c>
      <c r="N798" s="48">
        <v>9.1</v>
      </c>
      <c r="O798" s="48">
        <v>15.4</v>
      </c>
      <c r="P798" s="48">
        <v>27.5</v>
      </c>
      <c r="Q798" s="48">
        <v>423.93</v>
      </c>
      <c r="R798" s="48">
        <v>1.78</v>
      </c>
      <c r="S798" s="48">
        <v>2160</v>
      </c>
      <c r="T798" s="48">
        <v>3840</v>
      </c>
      <c r="U798" s="48">
        <v>8.3000000000000007</v>
      </c>
      <c r="V798" s="48">
        <v>19565</v>
      </c>
      <c r="W798" s="48">
        <v>60</v>
      </c>
      <c r="X798" s="48">
        <v>34.700000000000003</v>
      </c>
      <c r="Y798" s="46" t="s">
        <v>78</v>
      </c>
      <c r="Z798" s="46" t="s">
        <v>79</v>
      </c>
      <c r="AA798" s="48">
        <v>85</v>
      </c>
      <c r="AB798" s="48">
        <v>85</v>
      </c>
      <c r="AC798" s="46" t="s">
        <v>81</v>
      </c>
      <c r="AD798" s="46" t="s">
        <v>80</v>
      </c>
      <c r="AE798" s="46" t="s">
        <v>308</v>
      </c>
      <c r="AF798" s="46" t="s">
        <v>103</v>
      </c>
      <c r="AG798" s="46" t="s">
        <v>99</v>
      </c>
      <c r="AH798" s="46" t="s">
        <v>103</v>
      </c>
      <c r="AI798" s="46" t="s">
        <v>99</v>
      </c>
      <c r="AJ798" s="46" t="s">
        <v>83</v>
      </c>
      <c r="AK798" s="46" t="s">
        <v>84</v>
      </c>
      <c r="AL798" s="46" t="s">
        <v>103</v>
      </c>
      <c r="AM798" s="46" t="s">
        <v>83</v>
      </c>
      <c r="AN798" s="46" t="s">
        <v>83</v>
      </c>
      <c r="AO798" s="46" t="s">
        <v>83</v>
      </c>
      <c r="AP798" s="46" t="s">
        <v>91</v>
      </c>
      <c r="AQ798" s="46" t="s">
        <v>103</v>
      </c>
      <c r="AR798" s="46" t="s">
        <v>81</v>
      </c>
      <c r="AS798" s="46" t="s">
        <v>86</v>
      </c>
      <c r="AT798" s="46" t="s">
        <v>103</v>
      </c>
      <c r="AU798" s="48">
        <v>5</v>
      </c>
      <c r="AV798" s="46" t="s">
        <v>81</v>
      </c>
      <c r="AW798" s="46" t="s">
        <v>81</v>
      </c>
      <c r="AX798" s="48">
        <v>350</v>
      </c>
      <c r="AY798" s="48">
        <v>340.9</v>
      </c>
      <c r="AZ798" s="48">
        <v>203.4</v>
      </c>
      <c r="BA798" s="48">
        <v>200</v>
      </c>
      <c r="BB798" s="46"/>
      <c r="BC798" s="46"/>
      <c r="BD798" s="48">
        <v>39.520000000000003</v>
      </c>
      <c r="BE798" s="46"/>
      <c r="BF798" s="48">
        <v>0.42</v>
      </c>
      <c r="BG798" s="48">
        <v>0.42</v>
      </c>
      <c r="BH798" s="46"/>
      <c r="BI798" s="48">
        <v>0.31</v>
      </c>
      <c r="BJ798" s="48">
        <v>123.54</v>
      </c>
      <c r="BK798" s="48">
        <v>123.54</v>
      </c>
      <c r="BL798" s="48">
        <v>135.69999999999999</v>
      </c>
      <c r="BM798" s="46"/>
      <c r="BN798" s="46"/>
      <c r="BO798" s="48">
        <v>0.33</v>
      </c>
      <c r="BP798" s="48">
        <v>0.44</v>
      </c>
      <c r="BQ798" s="48">
        <v>0.44</v>
      </c>
      <c r="BR798" s="48">
        <v>38.64</v>
      </c>
      <c r="BS798" s="48">
        <v>120.97</v>
      </c>
      <c r="BT798" s="46"/>
      <c r="BU798" s="48">
        <v>0</v>
      </c>
      <c r="BV798" s="39">
        <v>22</v>
      </c>
      <c r="BW798" s="39">
        <f t="shared" si="72"/>
        <v>5</v>
      </c>
      <c r="BX798" s="39">
        <f>IF(COUNTIF($C$2:C798,C798)=1,1,0)</f>
        <v>1</v>
      </c>
      <c r="BY798" s="39">
        <f t="shared" si="73"/>
        <v>1</v>
      </c>
      <c r="BZ798" s="39" t="b">
        <f t="shared" si="74"/>
        <v>0</v>
      </c>
      <c r="CA798" s="39" t="b">
        <f t="array" ref="CA798">ISNUMBER(SEARCH("Touch Screen",$AI798))</f>
        <v>0</v>
      </c>
      <c r="CB798" s="39" t="b">
        <f t="array" ref="CB798">ISNUMBER(SEARCH("Occupancy Sensor",$AI798))</f>
        <v>0</v>
      </c>
      <c r="CC798" s="39" t="b">
        <f t="array" ref="CC798">ISNUMBER(SEARCH("Full Network Connectivity",$AI798))</f>
        <v>0</v>
      </c>
      <c r="CD798" s="49">
        <f t="shared" si="75"/>
        <v>123.5598</v>
      </c>
      <c r="CE798" s="50">
        <f t="shared" si="77"/>
        <v>8.3000000000000007</v>
      </c>
      <c r="CF798" s="39">
        <f t="shared" si="76"/>
        <v>9</v>
      </c>
      <c r="CG798" s="49">
        <f>IF($BW798=1,($Q798*'2. Monitor Criteria'!$C$4)+('2. Monitor Criteria'!$D$4*'1. Data'!$CE798)+'2. Monitor Criteria'!$C$6,IF('1. Data'!$BW798=2,($Q798*'2. Monitor Criteria'!$C$4)+('2. Monitor Criteria'!$D$4*'1. Data'!$CE798)+'2. Monitor Criteria'!$D$6,IF('1. Data'!$BW798=5,($Q798*'2. Monitor Criteria'!$C$4)+('2. Monitor Criteria'!$D$4*'1. Data'!$CE798)+'2. Monitor Criteria'!$F$6,($Q798*'2. Monitor Criteria'!$C$4)+('2. Monitor Criteria'!$D$4*'1. Data'!$CE798)+'2. Monitor Criteria'!$E$6)))</f>
        <v>100.79039</v>
      </c>
      <c r="CH798" s="51">
        <f>CD798-('2. Monitor Criteria'!$D$4*CE798)</f>
        <v>90.442799999999991</v>
      </c>
      <c r="CI798" s="49">
        <f>IF($BY798=0,CH798,IF($BY798=1,CH798-('2. Monitor Criteria'!$B$10*'1. Data'!CG798),CH798-('2. Monitor Criteria'!$C$10*'1. Data'!CG798)))</f>
        <v>85.403280499999994</v>
      </c>
      <c r="CJ798" s="51">
        <f>IF($CA798=TRUE,CI798-(CG798*'2. Monitor Criteria'!$E$10),CI798)</f>
        <v>85.403280499999994</v>
      </c>
      <c r="CK798" s="51">
        <f>IF($BZ798=TRUE,CJ798-('1. Data'!CG798*'2. Monitor Criteria'!$D$10),CJ798)</f>
        <v>85.403280499999994</v>
      </c>
      <c r="CL798" s="39"/>
    </row>
    <row r="799" spans="1:90" x14ac:dyDescent="0.2">
      <c r="A799" s="39">
        <v>23</v>
      </c>
      <c r="B799" s="46" t="s">
        <v>72</v>
      </c>
      <c r="C799" s="46" t="s">
        <v>129</v>
      </c>
      <c r="D799" s="47">
        <v>42370</v>
      </c>
      <c r="E799" s="46" t="s">
        <v>74</v>
      </c>
      <c r="F799" s="46"/>
      <c r="G799" s="46" t="s">
        <v>1307</v>
      </c>
      <c r="H799" s="46" t="s">
        <v>75</v>
      </c>
      <c r="I799" s="46" t="s">
        <v>76</v>
      </c>
      <c r="J799" s="46"/>
      <c r="K799" s="46" t="s">
        <v>77</v>
      </c>
      <c r="L799" s="46"/>
      <c r="M799" s="48">
        <v>1000</v>
      </c>
      <c r="N799" s="48">
        <v>15.7</v>
      </c>
      <c r="O799" s="48">
        <v>27.9</v>
      </c>
      <c r="P799" s="48">
        <v>32</v>
      </c>
      <c r="Q799" s="48">
        <v>437.63</v>
      </c>
      <c r="R799" s="48">
        <v>1.78</v>
      </c>
      <c r="S799" s="48">
        <v>2160</v>
      </c>
      <c r="T799" s="48">
        <v>3840</v>
      </c>
      <c r="U799" s="48">
        <v>8.3000000000000007</v>
      </c>
      <c r="V799" s="48">
        <v>18953</v>
      </c>
      <c r="W799" s="48">
        <v>60</v>
      </c>
      <c r="X799" s="48">
        <v>36.200000000000003</v>
      </c>
      <c r="Y799" s="46" t="s">
        <v>78</v>
      </c>
      <c r="Z799" s="46" t="s">
        <v>79</v>
      </c>
      <c r="AA799" s="48">
        <v>60</v>
      </c>
      <c r="AB799" s="48">
        <v>60</v>
      </c>
      <c r="AC799" s="46" t="s">
        <v>81</v>
      </c>
      <c r="AD799" s="46" t="s">
        <v>81</v>
      </c>
      <c r="AE799" s="46" t="s">
        <v>130</v>
      </c>
      <c r="AF799" s="46" t="s">
        <v>131</v>
      </c>
      <c r="AG799" s="46" t="s">
        <v>83</v>
      </c>
      <c r="AH799" s="46"/>
      <c r="AI799" s="46" t="s">
        <v>83</v>
      </c>
      <c r="AJ799" s="46" t="s">
        <v>83</v>
      </c>
      <c r="AK799" s="46" t="s">
        <v>84</v>
      </c>
      <c r="AL799" s="46" t="s">
        <v>131</v>
      </c>
      <c r="AM799" s="46" t="s">
        <v>83</v>
      </c>
      <c r="AN799" s="46" t="s">
        <v>83</v>
      </c>
      <c r="AO799" s="46" t="s">
        <v>83</v>
      </c>
      <c r="AP799" s="46" t="s">
        <v>91</v>
      </c>
      <c r="AQ799" s="46"/>
      <c r="AR799" s="46" t="s">
        <v>81</v>
      </c>
      <c r="AS799" s="46" t="s">
        <v>86</v>
      </c>
      <c r="AT799" s="46"/>
      <c r="AU799" s="48">
        <v>1</v>
      </c>
      <c r="AV799" s="46" t="s">
        <v>81</v>
      </c>
      <c r="AW799" s="46" t="s">
        <v>80</v>
      </c>
      <c r="AX799" s="48">
        <v>350</v>
      </c>
      <c r="AY799" s="48">
        <v>324.2</v>
      </c>
      <c r="AZ799" s="48">
        <v>200.1</v>
      </c>
      <c r="BA799" s="48">
        <v>200</v>
      </c>
      <c r="BB799" s="46"/>
      <c r="BC799" s="46"/>
      <c r="BD799" s="48">
        <v>37.53</v>
      </c>
      <c r="BE799" s="46"/>
      <c r="BF799" s="48">
        <v>0.61</v>
      </c>
      <c r="BG799" s="48">
        <v>0.3</v>
      </c>
      <c r="BH799" s="46"/>
      <c r="BI799" s="48">
        <v>0.18</v>
      </c>
      <c r="BJ799" s="48">
        <v>118.55</v>
      </c>
      <c r="BK799" s="48">
        <v>118.55</v>
      </c>
      <c r="BL799" s="48">
        <v>138.9</v>
      </c>
      <c r="BM799" s="46"/>
      <c r="BN799" s="46"/>
      <c r="BO799" s="48">
        <v>0.28999999999999998</v>
      </c>
      <c r="BP799" s="48">
        <v>0.66</v>
      </c>
      <c r="BQ799" s="48">
        <v>0.35</v>
      </c>
      <c r="BR799" s="48">
        <v>37.159999999999997</v>
      </c>
      <c r="BS799" s="48">
        <v>117.7</v>
      </c>
      <c r="BT799" s="46"/>
      <c r="BU799" s="48">
        <v>0</v>
      </c>
      <c r="BV799" s="39">
        <v>23</v>
      </c>
      <c r="BW799" s="39">
        <f t="shared" si="72"/>
        <v>5</v>
      </c>
      <c r="BX799" s="39">
        <f>IF(COUNTIF($C$2:C799,C799)=1,1,0)</f>
        <v>1</v>
      </c>
      <c r="BY799" s="39">
        <f t="shared" si="73"/>
        <v>1</v>
      </c>
      <c r="BZ799" s="39" t="b">
        <f t="shared" si="74"/>
        <v>0</v>
      </c>
      <c r="CA799" s="39" t="b">
        <f t="array" ref="CA799">ISNUMBER(SEARCH("Touch Screen",$AI799))</f>
        <v>0</v>
      </c>
      <c r="CB799" s="39" t="b">
        <f t="array" ref="CB799">ISNUMBER(SEARCH("Occupancy Sensor",$AI799))</f>
        <v>0</v>
      </c>
      <c r="CC799" s="39" t="b">
        <f t="array" ref="CC799">ISNUMBER(SEARCH("Full Network Connectivity",$AI799))</f>
        <v>0</v>
      </c>
      <c r="CD799" s="49">
        <f t="shared" si="75"/>
        <v>118.54031999999999</v>
      </c>
      <c r="CE799" s="50">
        <f t="shared" si="77"/>
        <v>8.3000000000000007</v>
      </c>
      <c r="CF799" s="39">
        <f t="shared" si="76"/>
        <v>10</v>
      </c>
      <c r="CG799" s="49">
        <f>IF($BW799=1,($Q799*'2. Monitor Criteria'!$C$4)+('2. Monitor Criteria'!$D$4*'1. Data'!$CE799)+'2. Monitor Criteria'!$C$6,IF('1. Data'!$BW799=2,($Q799*'2. Monitor Criteria'!$C$4)+('2. Monitor Criteria'!$D$4*'1. Data'!$CE799)+'2. Monitor Criteria'!$D$6,IF('1. Data'!$BW799=5,($Q799*'2. Monitor Criteria'!$C$4)+('2. Monitor Criteria'!$D$4*'1. Data'!$CE799)+'2. Monitor Criteria'!$F$6,($Q799*'2. Monitor Criteria'!$C$4)+('2. Monitor Criteria'!$D$4*'1. Data'!$CE799)+'2. Monitor Criteria'!$E$6)))</f>
        <v>102.47549000000001</v>
      </c>
      <c r="CH799" s="51">
        <f>CD799-('2. Monitor Criteria'!$D$4*CE799)</f>
        <v>85.42331999999999</v>
      </c>
      <c r="CI799" s="49">
        <f>IF($BY799=0,CH799,IF($BY799=1,CH799-('2. Monitor Criteria'!$B$10*'1. Data'!CG799),CH799-('2. Monitor Criteria'!$C$10*'1. Data'!CG799)))</f>
        <v>80.299545499999994</v>
      </c>
      <c r="CJ799" s="51">
        <f>IF($CA799=TRUE,CI799-(CG799*'2. Monitor Criteria'!$E$10),CI799)</f>
        <v>80.299545499999994</v>
      </c>
      <c r="CK799" s="51">
        <f>IF($BZ799=TRUE,CJ799-('1. Data'!CG799*'2. Monitor Criteria'!$D$10),CJ799)</f>
        <v>80.299545499999994</v>
      </c>
      <c r="CL799" s="39"/>
    </row>
    <row r="800" spans="1:90" x14ac:dyDescent="0.2">
      <c r="A800" s="39">
        <v>46</v>
      </c>
      <c r="B800" s="46" t="s">
        <v>72</v>
      </c>
      <c r="C800" s="46" t="s">
        <v>1243</v>
      </c>
      <c r="D800" s="47">
        <v>42999</v>
      </c>
      <c r="E800" s="46" t="s">
        <v>74</v>
      </c>
      <c r="F800" s="46"/>
      <c r="G800" s="46" t="s">
        <v>1307</v>
      </c>
      <c r="H800" s="46" t="s">
        <v>75</v>
      </c>
      <c r="I800" s="46" t="s">
        <v>76</v>
      </c>
      <c r="J800" s="46"/>
      <c r="K800" s="46" t="s">
        <v>77</v>
      </c>
      <c r="L800" s="46"/>
      <c r="M800" s="48">
        <v>1000</v>
      </c>
      <c r="N800" s="48">
        <v>13.2</v>
      </c>
      <c r="O800" s="48">
        <v>23.5</v>
      </c>
      <c r="P800" s="48">
        <v>26.9</v>
      </c>
      <c r="Q800" s="48">
        <v>309.89999999999998</v>
      </c>
      <c r="R800" s="48">
        <v>1.78</v>
      </c>
      <c r="S800" s="48">
        <v>2160</v>
      </c>
      <c r="T800" s="48">
        <v>3840</v>
      </c>
      <c r="U800" s="48">
        <v>8.3000000000000007</v>
      </c>
      <c r="V800" s="48">
        <v>26764</v>
      </c>
      <c r="W800" s="48">
        <v>60</v>
      </c>
      <c r="X800" s="48">
        <v>36.799999999999997</v>
      </c>
      <c r="Y800" s="46" t="s">
        <v>78</v>
      </c>
      <c r="Z800" s="46" t="s">
        <v>79</v>
      </c>
      <c r="AA800" s="48">
        <v>60</v>
      </c>
      <c r="AB800" s="48">
        <v>60</v>
      </c>
      <c r="AC800" s="46" t="s">
        <v>81</v>
      </c>
      <c r="AD800" s="46" t="s">
        <v>81</v>
      </c>
      <c r="AE800" s="46" t="s">
        <v>84</v>
      </c>
      <c r="AF800" s="46" t="s">
        <v>1310</v>
      </c>
      <c r="AG800" s="46" t="s">
        <v>83</v>
      </c>
      <c r="AH800" s="46"/>
      <c r="AI800" s="46" t="s">
        <v>83</v>
      </c>
      <c r="AJ800" s="46" t="s">
        <v>83</v>
      </c>
      <c r="AK800" s="46" t="s">
        <v>84</v>
      </c>
      <c r="AL800" s="46" t="s">
        <v>1310</v>
      </c>
      <c r="AM800" s="46" t="s">
        <v>83</v>
      </c>
      <c r="AN800" s="46" t="s">
        <v>83</v>
      </c>
      <c r="AO800" s="46" t="s">
        <v>83</v>
      </c>
      <c r="AP800" s="46" t="s">
        <v>91</v>
      </c>
      <c r="AQ800" s="46"/>
      <c r="AR800" s="46" t="s">
        <v>81</v>
      </c>
      <c r="AS800" s="46" t="s">
        <v>86</v>
      </c>
      <c r="AT800" s="46"/>
      <c r="AU800" s="46"/>
      <c r="AV800" s="46" t="s">
        <v>81</v>
      </c>
      <c r="AW800" s="46" t="s">
        <v>81</v>
      </c>
      <c r="AX800" s="48">
        <v>300</v>
      </c>
      <c r="AY800" s="48">
        <v>359.4</v>
      </c>
      <c r="AZ800" s="48">
        <v>339.4</v>
      </c>
      <c r="BA800" s="48">
        <v>202.2</v>
      </c>
      <c r="BB800" s="46"/>
      <c r="BC800" s="46"/>
      <c r="BD800" s="48">
        <v>24.74</v>
      </c>
      <c r="BE800" s="46"/>
      <c r="BF800" s="48">
        <v>0.24</v>
      </c>
      <c r="BG800" s="46"/>
      <c r="BH800" s="46"/>
      <c r="BI800" s="48">
        <v>0.12</v>
      </c>
      <c r="BJ800" s="48">
        <v>77.23</v>
      </c>
      <c r="BK800" s="48">
        <v>77.23</v>
      </c>
      <c r="BL800" s="48">
        <v>135</v>
      </c>
      <c r="BM800" s="46"/>
      <c r="BN800" s="46"/>
      <c r="BO800" s="48">
        <v>0.15</v>
      </c>
      <c r="BP800" s="48">
        <v>0.28000000000000003</v>
      </c>
      <c r="BQ800" s="46"/>
      <c r="BR800" s="48">
        <v>24.74</v>
      </c>
      <c r="BS800" s="48">
        <v>77.44</v>
      </c>
      <c r="BT800" s="46"/>
      <c r="BU800" s="48">
        <v>0</v>
      </c>
      <c r="BV800" s="39">
        <v>46</v>
      </c>
      <c r="BW800" s="39">
        <f t="shared" si="72"/>
        <v>4</v>
      </c>
      <c r="BX800" s="39">
        <f>IF(COUNTIF($C$2:C800,C800)=1,1,0)</f>
        <v>1</v>
      </c>
      <c r="BY800" s="39">
        <f t="shared" si="73"/>
        <v>1</v>
      </c>
      <c r="BZ800" s="39" t="b">
        <f t="shared" si="74"/>
        <v>0</v>
      </c>
      <c r="CA800" s="39" t="b">
        <f t="array" ref="CA800">ISNUMBER(SEARCH("Touch Screen",$AI800))</f>
        <v>0</v>
      </c>
      <c r="CB800" s="39" t="b">
        <f t="array" ref="CB800">ISNUMBER(SEARCH("Occupancy Sensor",$AI800))</f>
        <v>0</v>
      </c>
      <c r="CC800" s="39" t="b">
        <f t="array" ref="CC800">ISNUMBER(SEARCH("Full Network Connectivity",$AI800))</f>
        <v>0</v>
      </c>
      <c r="CD800" s="49">
        <f t="shared" si="75"/>
        <v>77.219399999999993</v>
      </c>
      <c r="CE800" s="50">
        <f t="shared" si="77"/>
        <v>8.3000000000000007</v>
      </c>
      <c r="CF800" s="39">
        <f t="shared" si="76"/>
        <v>9</v>
      </c>
      <c r="CG800" s="49">
        <f>IF($BW800=1,($Q800*'2. Monitor Criteria'!$C$4)+('2. Monitor Criteria'!$D$4*'1. Data'!$CE800)+'2. Monitor Criteria'!$C$6,IF('1. Data'!$BW800=2,($Q800*'2. Monitor Criteria'!$C$4)+('2. Monitor Criteria'!$D$4*'1. Data'!$CE800)+'2. Monitor Criteria'!$D$6,IF('1. Data'!$BW800=5,($Q800*'2. Monitor Criteria'!$C$4)+('2. Monitor Criteria'!$D$4*'1. Data'!$CE800)+'2. Monitor Criteria'!$F$6,($Q800*'2. Monitor Criteria'!$C$4)+('2. Monitor Criteria'!$D$4*'1. Data'!$CE800)+'2. Monitor Criteria'!$E$6)))</f>
        <v>79.714700000000008</v>
      </c>
      <c r="CH800" s="51">
        <f>CD800-('2. Monitor Criteria'!$D$4*CE800)</f>
        <v>44.102399999999989</v>
      </c>
      <c r="CI800" s="49">
        <f>IF($BY800=0,CH800,IF($BY800=1,CH800-('2. Monitor Criteria'!$B$10*'1. Data'!CG800),CH800-('2. Monitor Criteria'!$C$10*'1. Data'!CG800)))</f>
        <v>40.11666499999999</v>
      </c>
      <c r="CJ800" s="51">
        <f>IF($CA800=TRUE,CI800-(CG800*'2. Monitor Criteria'!$E$10),CI800)</f>
        <v>40.11666499999999</v>
      </c>
      <c r="CK800" s="51">
        <f>IF($BZ800=TRUE,CJ800-('1. Data'!CG800*'2. Monitor Criteria'!$D$10),CJ800)</f>
        <v>40.11666499999999</v>
      </c>
      <c r="CL800" s="39"/>
    </row>
    <row r="801" spans="1:90" x14ac:dyDescent="0.2">
      <c r="A801" s="39">
        <v>50</v>
      </c>
      <c r="B801" s="46" t="s">
        <v>72</v>
      </c>
      <c r="C801" s="46" t="s">
        <v>1274</v>
      </c>
      <c r="D801" s="47">
        <v>42974</v>
      </c>
      <c r="E801" s="46" t="s">
        <v>74</v>
      </c>
      <c r="F801" s="46" t="s">
        <v>103</v>
      </c>
      <c r="G801" s="46" t="s">
        <v>1307</v>
      </c>
      <c r="H801" s="46" t="s">
        <v>75</v>
      </c>
      <c r="I801" s="46" t="s">
        <v>76</v>
      </c>
      <c r="J801" s="46" t="s">
        <v>103</v>
      </c>
      <c r="K801" s="46" t="s">
        <v>77</v>
      </c>
      <c r="L801" s="46" t="s">
        <v>103</v>
      </c>
      <c r="M801" s="48">
        <v>1300</v>
      </c>
      <c r="N801" s="48">
        <v>15.4</v>
      </c>
      <c r="O801" s="48">
        <v>27.5</v>
      </c>
      <c r="P801" s="48">
        <v>31.5</v>
      </c>
      <c r="Q801" s="48">
        <v>423.93</v>
      </c>
      <c r="R801" s="48">
        <v>1.78</v>
      </c>
      <c r="S801" s="48">
        <v>2160</v>
      </c>
      <c r="T801" s="48">
        <v>3840</v>
      </c>
      <c r="U801" s="48">
        <v>8.3000000000000007</v>
      </c>
      <c r="V801" s="48">
        <v>19565</v>
      </c>
      <c r="W801" s="48">
        <v>60</v>
      </c>
      <c r="X801" s="48">
        <v>42.4</v>
      </c>
      <c r="Y801" s="46" t="s">
        <v>78</v>
      </c>
      <c r="Z801" s="46" t="s">
        <v>79</v>
      </c>
      <c r="AA801" s="48">
        <v>60</v>
      </c>
      <c r="AB801" s="48">
        <v>60</v>
      </c>
      <c r="AC801" s="46" t="s">
        <v>81</v>
      </c>
      <c r="AD801" s="46" t="s">
        <v>80</v>
      </c>
      <c r="AE801" s="46" t="s">
        <v>308</v>
      </c>
      <c r="AF801" s="46" t="s">
        <v>103</v>
      </c>
      <c r="AG801" s="46" t="s">
        <v>99</v>
      </c>
      <c r="AH801" s="46" t="s">
        <v>103</v>
      </c>
      <c r="AI801" s="46" t="s">
        <v>99</v>
      </c>
      <c r="AJ801" s="46" t="s">
        <v>83</v>
      </c>
      <c r="AK801" s="46" t="s">
        <v>84</v>
      </c>
      <c r="AL801" s="46" t="s">
        <v>103</v>
      </c>
      <c r="AM801" s="46" t="s">
        <v>83</v>
      </c>
      <c r="AN801" s="46" t="s">
        <v>83</v>
      </c>
      <c r="AO801" s="46" t="s">
        <v>83</v>
      </c>
      <c r="AP801" s="46" t="s">
        <v>91</v>
      </c>
      <c r="AQ801" s="46" t="s">
        <v>103</v>
      </c>
      <c r="AR801" s="46" t="s">
        <v>81</v>
      </c>
      <c r="AS801" s="46" t="s">
        <v>86</v>
      </c>
      <c r="AT801" s="46" t="s">
        <v>103</v>
      </c>
      <c r="AU801" s="48">
        <v>5</v>
      </c>
      <c r="AV801" s="46" t="s">
        <v>81</v>
      </c>
      <c r="AW801" s="46" t="s">
        <v>81</v>
      </c>
      <c r="AX801" s="48">
        <v>350</v>
      </c>
      <c r="AY801" s="48">
        <v>358.8</v>
      </c>
      <c r="AZ801" s="48">
        <v>294.10000000000002</v>
      </c>
      <c r="BA801" s="48">
        <v>200</v>
      </c>
      <c r="BB801" s="46"/>
      <c r="BC801" s="46"/>
      <c r="BD801" s="48">
        <v>36.020000000000003</v>
      </c>
      <c r="BE801" s="46"/>
      <c r="BF801" s="48">
        <v>0.28000000000000003</v>
      </c>
      <c r="BG801" s="48">
        <v>0.28000000000000003</v>
      </c>
      <c r="BH801" s="46"/>
      <c r="BI801" s="48">
        <v>0.13</v>
      </c>
      <c r="BJ801" s="48">
        <v>112.02</v>
      </c>
      <c r="BK801" s="48">
        <v>112.02</v>
      </c>
      <c r="BL801" s="48">
        <v>135.69999999999999</v>
      </c>
      <c r="BM801" s="46"/>
      <c r="BN801" s="46"/>
      <c r="BO801" s="48">
        <v>0.2</v>
      </c>
      <c r="BP801" s="48">
        <v>0.41</v>
      </c>
      <c r="BQ801" s="48">
        <v>0.41</v>
      </c>
      <c r="BR801" s="48">
        <v>35.950000000000003</v>
      </c>
      <c r="BS801" s="48">
        <v>112.56</v>
      </c>
      <c r="BT801" s="46"/>
      <c r="BU801" s="48">
        <v>0</v>
      </c>
      <c r="BV801" s="39">
        <v>50</v>
      </c>
      <c r="BW801" s="39">
        <f t="shared" si="72"/>
        <v>5</v>
      </c>
      <c r="BX801" s="39">
        <f>IF(COUNTIF($C$2:C801,C801)=1,1,0)</f>
        <v>1</v>
      </c>
      <c r="BY801" s="39">
        <f t="shared" si="73"/>
        <v>1</v>
      </c>
      <c r="BZ801" s="39" t="b">
        <f t="shared" si="74"/>
        <v>0</v>
      </c>
      <c r="CA801" s="39" t="b">
        <f t="array" ref="CA801">ISNUMBER(SEARCH("Touch Screen",$AI801))</f>
        <v>0</v>
      </c>
      <c r="CB801" s="39" t="b">
        <f t="array" ref="CB801">ISNUMBER(SEARCH("Occupancy Sensor",$AI801))</f>
        <v>0</v>
      </c>
      <c r="CC801" s="39" t="b">
        <f t="array" ref="CC801">ISNUMBER(SEARCH("Full Network Connectivity",$AI801))</f>
        <v>0</v>
      </c>
      <c r="CD801" s="49">
        <f t="shared" si="75"/>
        <v>112.03164000000001</v>
      </c>
      <c r="CE801" s="50">
        <f t="shared" si="77"/>
        <v>8.3000000000000007</v>
      </c>
      <c r="CF801" s="39">
        <f t="shared" si="76"/>
        <v>10</v>
      </c>
      <c r="CG801" s="49">
        <f>IF($BW801=1,($Q801*'2. Monitor Criteria'!$C$4)+('2. Monitor Criteria'!$D$4*'1. Data'!$CE801)+'2. Monitor Criteria'!$C$6,IF('1. Data'!$BW801=2,($Q801*'2. Monitor Criteria'!$C$4)+('2. Monitor Criteria'!$D$4*'1. Data'!$CE801)+'2. Monitor Criteria'!$D$6,IF('1. Data'!$BW801=5,($Q801*'2. Monitor Criteria'!$C$4)+('2. Monitor Criteria'!$D$4*'1. Data'!$CE801)+'2. Monitor Criteria'!$F$6,($Q801*'2. Monitor Criteria'!$C$4)+('2. Monitor Criteria'!$D$4*'1. Data'!$CE801)+'2. Monitor Criteria'!$E$6)))</f>
        <v>100.79039</v>
      </c>
      <c r="CH801" s="51">
        <f>CD801-('2. Monitor Criteria'!$D$4*CE801)</f>
        <v>78.914640000000006</v>
      </c>
      <c r="CI801" s="49">
        <f>IF($BY801=0,CH801,IF($BY801=1,CH801-('2. Monitor Criteria'!$B$10*'1. Data'!CG801),CH801-('2. Monitor Criteria'!$C$10*'1. Data'!CG801)))</f>
        <v>73.875120500000008</v>
      </c>
      <c r="CJ801" s="51">
        <f>IF($CA801=TRUE,CI801-(CG801*'2. Monitor Criteria'!$E$10),CI801)</f>
        <v>73.875120500000008</v>
      </c>
      <c r="CK801" s="51">
        <f>IF($BZ801=TRUE,CJ801-('1. Data'!CG801*'2. Monitor Criteria'!$D$10),CJ801)</f>
        <v>73.875120500000008</v>
      </c>
      <c r="CL801" s="39"/>
    </row>
    <row r="802" spans="1:90" x14ac:dyDescent="0.2">
      <c r="A802" s="39">
        <v>156</v>
      </c>
      <c r="B802" s="46" t="s">
        <v>289</v>
      </c>
      <c r="C802" s="46" t="s">
        <v>297</v>
      </c>
      <c r="D802" s="47">
        <v>42088</v>
      </c>
      <c r="E802" s="46" t="s">
        <v>74</v>
      </c>
      <c r="F802" s="46"/>
      <c r="G802" s="46" t="s">
        <v>1307</v>
      </c>
      <c r="H802" s="46" t="s">
        <v>75</v>
      </c>
      <c r="I802" s="46" t="s">
        <v>76</v>
      </c>
      <c r="J802" s="46"/>
      <c r="K802" s="46" t="s">
        <v>77</v>
      </c>
      <c r="L802" s="46"/>
      <c r="M802" s="48">
        <v>1000</v>
      </c>
      <c r="N802" s="48">
        <v>15.7</v>
      </c>
      <c r="O802" s="48">
        <v>27.9</v>
      </c>
      <c r="P802" s="48">
        <v>32</v>
      </c>
      <c r="Q802" s="48">
        <v>437.63</v>
      </c>
      <c r="R802" s="48">
        <v>1.78</v>
      </c>
      <c r="S802" s="48">
        <v>2160</v>
      </c>
      <c r="T802" s="48">
        <v>3840</v>
      </c>
      <c r="U802" s="48">
        <v>8.3000000000000007</v>
      </c>
      <c r="V802" s="48">
        <v>18953</v>
      </c>
      <c r="W802" s="48">
        <v>60</v>
      </c>
      <c r="X802" s="48">
        <v>36.200000000000003</v>
      </c>
      <c r="Y802" s="46" t="s">
        <v>78</v>
      </c>
      <c r="Z802" s="46" t="s">
        <v>79</v>
      </c>
      <c r="AA802" s="48">
        <v>60</v>
      </c>
      <c r="AB802" s="48">
        <v>60</v>
      </c>
      <c r="AC802" s="46" t="s">
        <v>81</v>
      </c>
      <c r="AD802" s="46" t="s">
        <v>81</v>
      </c>
      <c r="AE802" s="46" t="s">
        <v>130</v>
      </c>
      <c r="AF802" s="46" t="s">
        <v>231</v>
      </c>
      <c r="AG802" s="46" t="s">
        <v>83</v>
      </c>
      <c r="AH802" s="46"/>
      <c r="AI802" s="46" t="s">
        <v>83</v>
      </c>
      <c r="AJ802" s="46" t="s">
        <v>83</v>
      </c>
      <c r="AK802" s="46" t="s">
        <v>84</v>
      </c>
      <c r="AL802" s="46" t="s">
        <v>231</v>
      </c>
      <c r="AM802" s="46" t="s">
        <v>83</v>
      </c>
      <c r="AN802" s="46" t="s">
        <v>83</v>
      </c>
      <c r="AO802" s="46" t="s">
        <v>83</v>
      </c>
      <c r="AP802" s="46" t="s">
        <v>91</v>
      </c>
      <c r="AQ802" s="46"/>
      <c r="AR802" s="46" t="s">
        <v>81</v>
      </c>
      <c r="AS802" s="46" t="s">
        <v>86</v>
      </c>
      <c r="AT802" s="46"/>
      <c r="AU802" s="48">
        <v>1</v>
      </c>
      <c r="AV802" s="46" t="s">
        <v>81</v>
      </c>
      <c r="AW802" s="46" t="s">
        <v>80</v>
      </c>
      <c r="AX802" s="48">
        <v>350</v>
      </c>
      <c r="AY802" s="48">
        <v>332.8</v>
      </c>
      <c r="AZ802" s="48">
        <v>329.8</v>
      </c>
      <c r="BA802" s="48">
        <v>200</v>
      </c>
      <c r="BB802" s="46"/>
      <c r="BC802" s="46"/>
      <c r="BD802" s="48">
        <v>38.08</v>
      </c>
      <c r="BE802" s="46"/>
      <c r="BF802" s="48">
        <v>0.34</v>
      </c>
      <c r="BG802" s="48">
        <v>0.3</v>
      </c>
      <c r="BH802" s="46"/>
      <c r="BI802" s="48">
        <v>0.36</v>
      </c>
      <c r="BJ802" s="48">
        <v>118.68</v>
      </c>
      <c r="BK802" s="48">
        <v>118.68</v>
      </c>
      <c r="BL802" s="48">
        <v>138.9</v>
      </c>
      <c r="BM802" s="46"/>
      <c r="BN802" s="46"/>
      <c r="BO802" s="48">
        <v>0.4</v>
      </c>
      <c r="BP802" s="48">
        <v>0.4</v>
      </c>
      <c r="BQ802" s="48">
        <v>0.37</v>
      </c>
      <c r="BR802" s="48">
        <v>39.54</v>
      </c>
      <c r="BS802" s="48">
        <v>123.5</v>
      </c>
      <c r="BT802" s="46"/>
      <c r="BU802" s="48">
        <v>0</v>
      </c>
      <c r="BV802" s="39">
        <v>156</v>
      </c>
      <c r="BW802" s="39">
        <f t="shared" si="72"/>
        <v>5</v>
      </c>
      <c r="BX802" s="39">
        <f>IF(COUNTIF($C$2:C802,C802)=1,1,0)</f>
        <v>1</v>
      </c>
      <c r="BY802" s="39">
        <f t="shared" si="73"/>
        <v>1</v>
      </c>
      <c r="BZ802" s="39" t="b">
        <f t="shared" si="74"/>
        <v>0</v>
      </c>
      <c r="CA802" s="39" t="b">
        <f t="array" ref="CA802">ISNUMBER(SEARCH("Touch Screen",$AI802))</f>
        <v>0</v>
      </c>
      <c r="CB802" s="39" t="b">
        <f t="array" ref="CB802">ISNUMBER(SEARCH("Occupancy Sensor",$AI802))</f>
        <v>0</v>
      </c>
      <c r="CC802" s="39" t="b">
        <f t="array" ref="CC802">ISNUMBER(SEARCH("Full Network Connectivity",$AI802))</f>
        <v>0</v>
      </c>
      <c r="CD802" s="49">
        <f t="shared" si="75"/>
        <v>118.68924</v>
      </c>
      <c r="CE802" s="50">
        <f t="shared" si="77"/>
        <v>8.3000000000000007</v>
      </c>
      <c r="CF802" s="39">
        <f t="shared" si="76"/>
        <v>10</v>
      </c>
      <c r="CG802" s="49">
        <f>IF($BW802=1,($Q802*'2. Monitor Criteria'!$C$4)+('2. Monitor Criteria'!$D$4*'1. Data'!$CE802)+'2. Monitor Criteria'!$C$6,IF('1. Data'!$BW802=2,($Q802*'2. Monitor Criteria'!$C$4)+('2. Monitor Criteria'!$D$4*'1. Data'!$CE802)+'2. Monitor Criteria'!$D$6,IF('1. Data'!$BW802=5,($Q802*'2. Monitor Criteria'!$C$4)+('2. Monitor Criteria'!$D$4*'1. Data'!$CE802)+'2. Monitor Criteria'!$F$6,($Q802*'2. Monitor Criteria'!$C$4)+('2. Monitor Criteria'!$D$4*'1. Data'!$CE802)+'2. Monitor Criteria'!$E$6)))</f>
        <v>102.47549000000001</v>
      </c>
      <c r="CH802" s="51">
        <f>CD802-('2. Monitor Criteria'!$D$4*CE802)</f>
        <v>85.572239999999994</v>
      </c>
      <c r="CI802" s="49">
        <f>IF($BY802=0,CH802,IF($BY802=1,CH802-('2. Monitor Criteria'!$B$10*'1. Data'!CG802),CH802-('2. Monitor Criteria'!$C$10*'1. Data'!CG802)))</f>
        <v>80.448465499999998</v>
      </c>
      <c r="CJ802" s="51">
        <f>IF($CA802=TRUE,CI802-(CG802*'2. Monitor Criteria'!$E$10),CI802)</f>
        <v>80.448465499999998</v>
      </c>
      <c r="CK802" s="51">
        <f>IF($BZ802=TRUE,CJ802-('1. Data'!CG802*'2. Monitor Criteria'!$D$10),CJ802)</f>
        <v>80.448465499999998</v>
      </c>
      <c r="CL802" s="39"/>
    </row>
    <row r="803" spans="1:90" x14ac:dyDescent="0.2">
      <c r="A803" s="39">
        <v>227</v>
      </c>
      <c r="B803" s="46" t="s">
        <v>334</v>
      </c>
      <c r="C803" s="46" t="s">
        <v>385</v>
      </c>
      <c r="D803" s="47">
        <v>41942</v>
      </c>
      <c r="E803" s="46" t="s">
        <v>74</v>
      </c>
      <c r="F803" s="46"/>
      <c r="G803" s="46" t="s">
        <v>1307</v>
      </c>
      <c r="H803" s="46" t="s">
        <v>75</v>
      </c>
      <c r="I803" s="46" t="s">
        <v>76</v>
      </c>
      <c r="J803" s="46"/>
      <c r="K803" s="46" t="s">
        <v>77</v>
      </c>
      <c r="L803" s="46"/>
      <c r="M803" s="48">
        <v>1000</v>
      </c>
      <c r="N803" s="48">
        <v>13.2</v>
      </c>
      <c r="O803" s="48">
        <v>23.5</v>
      </c>
      <c r="P803" s="48">
        <v>27</v>
      </c>
      <c r="Q803" s="48">
        <v>311.5</v>
      </c>
      <c r="R803" s="48">
        <v>1.78</v>
      </c>
      <c r="S803" s="48">
        <v>2160</v>
      </c>
      <c r="T803" s="48">
        <v>3840</v>
      </c>
      <c r="U803" s="48">
        <v>8.3000000000000007</v>
      </c>
      <c r="V803" s="48">
        <v>26627</v>
      </c>
      <c r="W803" s="48">
        <v>60</v>
      </c>
      <c r="X803" s="48">
        <v>0.3</v>
      </c>
      <c r="Y803" s="46" t="s">
        <v>78</v>
      </c>
      <c r="Z803" s="46" t="s">
        <v>79</v>
      </c>
      <c r="AA803" s="48">
        <v>121</v>
      </c>
      <c r="AB803" s="48">
        <v>114</v>
      </c>
      <c r="AC803" s="46" t="s">
        <v>81</v>
      </c>
      <c r="AD803" s="46" t="s">
        <v>80</v>
      </c>
      <c r="AE803" s="46" t="s">
        <v>386</v>
      </c>
      <c r="AF803" s="46" t="s">
        <v>387</v>
      </c>
      <c r="AG803" s="46" t="s">
        <v>83</v>
      </c>
      <c r="AH803" s="46"/>
      <c r="AI803" s="46" t="s">
        <v>83</v>
      </c>
      <c r="AJ803" s="46" t="s">
        <v>83</v>
      </c>
      <c r="AK803" s="46" t="s">
        <v>84</v>
      </c>
      <c r="AL803" s="46" t="s">
        <v>387</v>
      </c>
      <c r="AM803" s="46" t="s">
        <v>83</v>
      </c>
      <c r="AN803" s="46" t="s">
        <v>83</v>
      </c>
      <c r="AO803" s="46" t="s">
        <v>83</v>
      </c>
      <c r="AP803" s="46" t="s">
        <v>91</v>
      </c>
      <c r="AQ803" s="46"/>
      <c r="AR803" s="46" t="s">
        <v>81</v>
      </c>
      <c r="AS803" s="46" t="s">
        <v>86</v>
      </c>
      <c r="AT803" s="46"/>
      <c r="AU803" s="48">
        <v>5</v>
      </c>
      <c r="AV803" s="46" t="s">
        <v>81</v>
      </c>
      <c r="AW803" s="46" t="s">
        <v>81</v>
      </c>
      <c r="AX803" s="48">
        <v>350</v>
      </c>
      <c r="AY803" s="48">
        <v>396</v>
      </c>
      <c r="AZ803" s="48">
        <v>212.2</v>
      </c>
      <c r="BA803" s="48">
        <v>200.1</v>
      </c>
      <c r="BB803" s="46"/>
      <c r="BC803" s="46"/>
      <c r="BD803" s="48">
        <v>28.63</v>
      </c>
      <c r="BE803" s="46"/>
      <c r="BF803" s="48">
        <v>0.28999999999999998</v>
      </c>
      <c r="BG803" s="48">
        <v>0.27</v>
      </c>
      <c r="BH803" s="46"/>
      <c r="BI803" s="48">
        <v>0.23</v>
      </c>
      <c r="BJ803" s="48">
        <v>89.43</v>
      </c>
      <c r="BK803" s="48">
        <v>89.43</v>
      </c>
      <c r="BL803" s="48">
        <v>109.8</v>
      </c>
      <c r="BM803" s="46"/>
      <c r="BN803" s="46"/>
      <c r="BO803" s="48">
        <v>0.36</v>
      </c>
      <c r="BP803" s="48">
        <v>0.4</v>
      </c>
      <c r="BQ803" s="48">
        <v>0.38</v>
      </c>
      <c r="BR803" s="48">
        <v>29.32</v>
      </c>
      <c r="BS803" s="48">
        <v>92.17</v>
      </c>
      <c r="BT803" s="46"/>
      <c r="BU803" s="48">
        <v>0</v>
      </c>
      <c r="BV803" s="39">
        <v>227</v>
      </c>
      <c r="BW803" s="39">
        <f t="shared" si="72"/>
        <v>4</v>
      </c>
      <c r="BX803" s="39">
        <f>IF(COUNTIF($C$2:C803,C803)=1,1,0)</f>
        <v>1</v>
      </c>
      <c r="BY803" s="39">
        <f t="shared" si="73"/>
        <v>1</v>
      </c>
      <c r="BZ803" s="39" t="b">
        <f t="shared" si="74"/>
        <v>0</v>
      </c>
      <c r="CA803" s="39" t="b">
        <f t="array" ref="CA803">ISNUMBER(SEARCH("Touch Screen",$AI803))</f>
        <v>0</v>
      </c>
      <c r="CB803" s="39" t="b">
        <f t="array" ref="CB803">ISNUMBER(SEARCH("Occupancy Sensor",$AI803))</f>
        <v>0</v>
      </c>
      <c r="CC803" s="39" t="b">
        <f t="array" ref="CC803">ISNUMBER(SEARCH("Full Network Connectivity",$AI803))</f>
        <v>0</v>
      </c>
      <c r="CD803" s="49">
        <f t="shared" si="75"/>
        <v>89.430839999999975</v>
      </c>
      <c r="CE803" s="50">
        <f t="shared" si="77"/>
        <v>8.3000000000000007</v>
      </c>
      <c r="CF803" s="39">
        <f t="shared" si="76"/>
        <v>9</v>
      </c>
      <c r="CG803" s="49">
        <f>IF($BW803=1,($Q803*'2. Monitor Criteria'!$C$4)+('2. Monitor Criteria'!$D$4*'1. Data'!$CE803)+'2. Monitor Criteria'!$C$6,IF('1. Data'!$BW803=2,($Q803*'2. Monitor Criteria'!$C$4)+('2. Monitor Criteria'!$D$4*'1. Data'!$CE803)+'2. Monitor Criteria'!$D$6,IF('1. Data'!$BW803=5,($Q803*'2. Monitor Criteria'!$C$4)+('2. Monitor Criteria'!$D$4*'1. Data'!$CE803)+'2. Monitor Criteria'!$F$6,($Q803*'2. Monitor Criteria'!$C$4)+('2. Monitor Criteria'!$D$4*'1. Data'!$CE803)+'2. Monitor Criteria'!$E$6)))</f>
        <v>79.911500000000004</v>
      </c>
      <c r="CH803" s="51">
        <f>CD803-('2. Monitor Criteria'!$D$4*CE803)</f>
        <v>56.313839999999971</v>
      </c>
      <c r="CI803" s="49">
        <f>IF($BY803=0,CH803,IF($BY803=1,CH803-('2. Monitor Criteria'!$B$10*'1. Data'!CG803),CH803-('2. Monitor Criteria'!$C$10*'1. Data'!CG803)))</f>
        <v>52.318264999999968</v>
      </c>
      <c r="CJ803" s="51">
        <f>IF($CA803=TRUE,CI803-(CG803*'2. Monitor Criteria'!$E$10),CI803)</f>
        <v>52.318264999999968</v>
      </c>
      <c r="CK803" s="51">
        <f>IF($BZ803=TRUE,CJ803-('1. Data'!CG803*'2. Monitor Criteria'!$D$10),CJ803)</f>
        <v>52.318264999999968</v>
      </c>
      <c r="CL803" s="39"/>
    </row>
    <row r="804" spans="1:90" x14ac:dyDescent="0.2">
      <c r="A804" s="39">
        <v>259</v>
      </c>
      <c r="B804" s="46" t="s">
        <v>334</v>
      </c>
      <c r="C804" s="46" t="s">
        <v>1342</v>
      </c>
      <c r="D804" s="47">
        <v>42855</v>
      </c>
      <c r="E804" s="46" t="s">
        <v>74</v>
      </c>
      <c r="F804" s="46"/>
      <c r="G804" s="46" t="s">
        <v>1307</v>
      </c>
      <c r="H804" s="46" t="s">
        <v>75</v>
      </c>
      <c r="I804" s="46" t="s">
        <v>76</v>
      </c>
      <c r="J804" s="46"/>
      <c r="K804" s="46" t="s">
        <v>77</v>
      </c>
      <c r="L804" s="46"/>
      <c r="M804" s="48">
        <v>1300</v>
      </c>
      <c r="N804" s="48">
        <v>13.2</v>
      </c>
      <c r="O804" s="48">
        <v>23.5</v>
      </c>
      <c r="P804" s="48">
        <v>27</v>
      </c>
      <c r="Q804" s="48">
        <v>310.47000000000003</v>
      </c>
      <c r="R804" s="48">
        <v>1.78</v>
      </c>
      <c r="S804" s="48">
        <v>2160</v>
      </c>
      <c r="T804" s="48">
        <v>3840</v>
      </c>
      <c r="U804" s="48">
        <v>8.3000000000000007</v>
      </c>
      <c r="V804" s="48">
        <v>26716</v>
      </c>
      <c r="W804" s="48">
        <v>60</v>
      </c>
      <c r="X804" s="48">
        <v>34.6</v>
      </c>
      <c r="Y804" s="46" t="s">
        <v>78</v>
      </c>
      <c r="Z804" s="46" t="s">
        <v>79</v>
      </c>
      <c r="AA804" s="48">
        <v>60</v>
      </c>
      <c r="AB804" s="48">
        <v>60</v>
      </c>
      <c r="AC804" s="46" t="s">
        <v>81</v>
      </c>
      <c r="AD804" s="46" t="s">
        <v>81</v>
      </c>
      <c r="AE804" s="46" t="s">
        <v>411</v>
      </c>
      <c r="AF804" s="46"/>
      <c r="AG804" s="46" t="s">
        <v>83</v>
      </c>
      <c r="AH804" s="46"/>
      <c r="AI804" s="46" t="s">
        <v>83</v>
      </c>
      <c r="AJ804" s="46" t="s">
        <v>83</v>
      </c>
      <c r="AK804" s="46" t="s">
        <v>84</v>
      </c>
      <c r="AL804" s="46"/>
      <c r="AM804" s="46" t="s">
        <v>83</v>
      </c>
      <c r="AN804" s="46" t="s">
        <v>83</v>
      </c>
      <c r="AO804" s="46" t="s">
        <v>83</v>
      </c>
      <c r="AP804" s="46" t="s">
        <v>91</v>
      </c>
      <c r="AQ804" s="46"/>
      <c r="AR804" s="46" t="s">
        <v>81</v>
      </c>
      <c r="AS804" s="46" t="s">
        <v>86</v>
      </c>
      <c r="AT804" s="46"/>
      <c r="AU804" s="48">
        <v>5</v>
      </c>
      <c r="AV804" s="46" t="s">
        <v>81</v>
      </c>
      <c r="AW804" s="46" t="s">
        <v>81</v>
      </c>
      <c r="AX804" s="48">
        <v>350</v>
      </c>
      <c r="AY804" s="48">
        <v>363.3</v>
      </c>
      <c r="AZ804" s="48">
        <v>281.5</v>
      </c>
      <c r="BA804" s="48">
        <v>200.4</v>
      </c>
      <c r="BB804" s="46"/>
      <c r="BC804" s="46"/>
      <c r="BD804" s="48">
        <v>24.27</v>
      </c>
      <c r="BE804" s="46"/>
      <c r="BF804" s="48">
        <v>0.32</v>
      </c>
      <c r="BG804" s="46"/>
      <c r="BH804" s="46"/>
      <c r="BI804" s="48">
        <v>0.2</v>
      </c>
      <c r="BJ804" s="48">
        <v>76.23</v>
      </c>
      <c r="BK804" s="48">
        <v>76.23</v>
      </c>
      <c r="BL804" s="48">
        <v>109.6</v>
      </c>
      <c r="BM804" s="46"/>
      <c r="BN804" s="46"/>
      <c r="BO804" s="48">
        <v>0.25</v>
      </c>
      <c r="BP804" s="48">
        <v>0.33</v>
      </c>
      <c r="BQ804" s="48">
        <v>0.28000000000000003</v>
      </c>
      <c r="BR804" s="48">
        <v>24.28</v>
      </c>
      <c r="BS804" s="48">
        <v>76.290000000000006</v>
      </c>
      <c r="BT804" s="46"/>
      <c r="BU804" s="48">
        <v>0</v>
      </c>
      <c r="BV804" s="39">
        <v>259</v>
      </c>
      <c r="BW804" s="39">
        <f t="shared" si="72"/>
        <v>4</v>
      </c>
      <c r="BX804" s="39">
        <f>IF(COUNTIF($C$2:C804,C804)=1,1,0)</f>
        <v>1</v>
      </c>
      <c r="BY804" s="39">
        <f t="shared" si="73"/>
        <v>1</v>
      </c>
      <c r="BZ804" s="39" t="b">
        <f t="shared" si="74"/>
        <v>0</v>
      </c>
      <c r="CA804" s="39" t="b">
        <f t="array" ref="CA804">ISNUMBER(SEARCH("Touch Screen",$AI804))</f>
        <v>0</v>
      </c>
      <c r="CB804" s="39" t="b">
        <f t="array" ref="CB804">ISNUMBER(SEARCH("Occupancy Sensor",$AI804))</f>
        <v>0</v>
      </c>
      <c r="CC804" s="39" t="b">
        <f t="array" ref="CC804">ISNUMBER(SEARCH("Full Network Connectivity",$AI804))</f>
        <v>0</v>
      </c>
      <c r="CD804" s="49">
        <f t="shared" si="75"/>
        <v>76.233899999999991</v>
      </c>
      <c r="CE804" s="50">
        <f t="shared" si="77"/>
        <v>8.3000000000000007</v>
      </c>
      <c r="CF804" s="39">
        <f t="shared" si="76"/>
        <v>9</v>
      </c>
      <c r="CG804" s="49">
        <f>IF($BW804=1,($Q804*'2. Monitor Criteria'!$C$4)+('2. Monitor Criteria'!$D$4*'1. Data'!$CE804)+'2. Monitor Criteria'!$C$6,IF('1. Data'!$BW804=2,($Q804*'2. Monitor Criteria'!$C$4)+('2. Monitor Criteria'!$D$4*'1. Data'!$CE804)+'2. Monitor Criteria'!$D$6,IF('1. Data'!$BW804=5,($Q804*'2. Monitor Criteria'!$C$4)+('2. Monitor Criteria'!$D$4*'1. Data'!$CE804)+'2. Monitor Criteria'!$F$6,($Q804*'2. Monitor Criteria'!$C$4)+('2. Monitor Criteria'!$D$4*'1. Data'!$CE804)+'2. Monitor Criteria'!$E$6)))</f>
        <v>79.784810000000007</v>
      </c>
      <c r="CH804" s="51">
        <f>CD804-('2. Monitor Criteria'!$D$4*CE804)</f>
        <v>43.116899999999987</v>
      </c>
      <c r="CI804" s="49">
        <f>IF($BY804=0,CH804,IF($BY804=1,CH804-('2. Monitor Criteria'!$B$10*'1. Data'!CG804),CH804-('2. Monitor Criteria'!$C$10*'1. Data'!CG804)))</f>
        <v>39.127659499999986</v>
      </c>
      <c r="CJ804" s="51">
        <f>IF($CA804=TRUE,CI804-(CG804*'2. Monitor Criteria'!$E$10),CI804)</f>
        <v>39.127659499999986</v>
      </c>
      <c r="CK804" s="51">
        <f>IF($BZ804=TRUE,CJ804-('1. Data'!CG804*'2. Monitor Criteria'!$D$10),CJ804)</f>
        <v>39.127659499999986</v>
      </c>
      <c r="CL804" s="39"/>
    </row>
    <row r="805" spans="1:90" x14ac:dyDescent="0.2">
      <c r="A805" s="39">
        <v>299</v>
      </c>
      <c r="B805" s="46" t="s">
        <v>463</v>
      </c>
      <c r="C805" s="46" t="s">
        <v>1350</v>
      </c>
      <c r="D805" s="47">
        <v>42977</v>
      </c>
      <c r="E805" s="46" t="s">
        <v>74</v>
      </c>
      <c r="F805" s="46"/>
      <c r="G805" s="46" t="s">
        <v>1307</v>
      </c>
      <c r="H805" s="46" t="s">
        <v>75</v>
      </c>
      <c r="I805" s="46" t="s">
        <v>76</v>
      </c>
      <c r="J805" s="46"/>
      <c r="K805" s="46" t="s">
        <v>77</v>
      </c>
      <c r="L805" s="46"/>
      <c r="M805" s="48">
        <v>1300</v>
      </c>
      <c r="N805" s="48">
        <v>13.2</v>
      </c>
      <c r="O805" s="48">
        <v>23.5</v>
      </c>
      <c r="P805" s="48">
        <v>27</v>
      </c>
      <c r="Q805" s="48">
        <v>311.5</v>
      </c>
      <c r="R805" s="48">
        <v>1.78</v>
      </c>
      <c r="S805" s="48">
        <v>2160</v>
      </c>
      <c r="T805" s="48">
        <v>3840</v>
      </c>
      <c r="U805" s="48">
        <v>8.3000000000000007</v>
      </c>
      <c r="V805" s="48">
        <v>26627</v>
      </c>
      <c r="W805" s="48">
        <v>60</v>
      </c>
      <c r="X805" s="48">
        <v>0.3</v>
      </c>
      <c r="Y805" s="46" t="s">
        <v>78</v>
      </c>
      <c r="Z805" s="46" t="s">
        <v>79</v>
      </c>
      <c r="AA805" s="48">
        <v>80</v>
      </c>
      <c r="AB805" s="48">
        <v>80</v>
      </c>
      <c r="AC805" s="46" t="s">
        <v>81</v>
      </c>
      <c r="AD805" s="46" t="s">
        <v>80</v>
      </c>
      <c r="AE805" s="46" t="s">
        <v>1297</v>
      </c>
      <c r="AF805" s="46" t="s">
        <v>1351</v>
      </c>
      <c r="AG805" s="46" t="s">
        <v>99</v>
      </c>
      <c r="AH805" s="46"/>
      <c r="AI805" s="46" t="s">
        <v>99</v>
      </c>
      <c r="AJ805" s="46" t="s">
        <v>83</v>
      </c>
      <c r="AK805" s="46" t="s">
        <v>84</v>
      </c>
      <c r="AL805" s="46" t="s">
        <v>1351</v>
      </c>
      <c r="AM805" s="46" t="s">
        <v>83</v>
      </c>
      <c r="AN805" s="46" t="s">
        <v>83</v>
      </c>
      <c r="AO805" s="46" t="s">
        <v>83</v>
      </c>
      <c r="AP805" s="46" t="s">
        <v>91</v>
      </c>
      <c r="AQ805" s="46"/>
      <c r="AR805" s="46" t="s">
        <v>81</v>
      </c>
      <c r="AS805" s="46" t="s">
        <v>86</v>
      </c>
      <c r="AT805" s="46"/>
      <c r="AU805" s="48">
        <v>1</v>
      </c>
      <c r="AV805" s="46" t="s">
        <v>81</v>
      </c>
      <c r="AW805" s="46" t="s">
        <v>81</v>
      </c>
      <c r="AX805" s="48">
        <v>350</v>
      </c>
      <c r="AY805" s="48">
        <v>291.60000000000002</v>
      </c>
      <c r="AZ805" s="48">
        <v>187.4</v>
      </c>
      <c r="BA805" s="48">
        <v>200.1</v>
      </c>
      <c r="BB805" s="46"/>
      <c r="BC805" s="46"/>
      <c r="BD805" s="48">
        <v>29.43</v>
      </c>
      <c r="BE805" s="46"/>
      <c r="BF805" s="48">
        <v>0.39</v>
      </c>
      <c r="BG805" s="48">
        <v>0.33</v>
      </c>
      <c r="BH805" s="46"/>
      <c r="BI805" s="48">
        <v>0.33</v>
      </c>
      <c r="BJ805" s="48">
        <v>92.45</v>
      </c>
      <c r="BK805" s="48">
        <v>92.45</v>
      </c>
      <c r="BL805" s="48">
        <v>109.8</v>
      </c>
      <c r="BM805" s="46"/>
      <c r="BN805" s="46"/>
      <c r="BO805" s="48">
        <v>0.36</v>
      </c>
      <c r="BP805" s="48">
        <v>0.43</v>
      </c>
      <c r="BQ805" s="48">
        <v>0.36</v>
      </c>
      <c r="BR805" s="48">
        <v>29.57</v>
      </c>
      <c r="BS805" s="48">
        <v>93.11</v>
      </c>
      <c r="BT805" s="46"/>
      <c r="BU805" s="48">
        <v>0</v>
      </c>
      <c r="BV805" s="39">
        <v>299</v>
      </c>
      <c r="BW805" s="39">
        <f t="shared" si="72"/>
        <v>4</v>
      </c>
      <c r="BX805" s="39">
        <f>IF(COUNTIF($C$2:C805,C805)=1,1,0)</f>
        <v>1</v>
      </c>
      <c r="BY805" s="39">
        <f t="shared" si="73"/>
        <v>1</v>
      </c>
      <c r="BZ805" s="39" t="b">
        <f t="shared" si="74"/>
        <v>0</v>
      </c>
      <c r="CA805" s="39" t="b">
        <f t="array" ref="CA805">ISNUMBER(SEARCH("Touch Screen",$AI805))</f>
        <v>0</v>
      </c>
      <c r="CB805" s="39" t="b">
        <f t="array" ref="CB805">ISNUMBER(SEARCH("Occupancy Sensor",$AI805))</f>
        <v>0</v>
      </c>
      <c r="CC805" s="39" t="b">
        <f t="array" ref="CC805">ISNUMBER(SEARCH("Full Network Connectivity",$AI805))</f>
        <v>0</v>
      </c>
      <c r="CD805" s="49">
        <f t="shared" si="75"/>
        <v>92.453040000000001</v>
      </c>
      <c r="CE805" s="50">
        <f t="shared" si="77"/>
        <v>8.3000000000000007</v>
      </c>
      <c r="CF805" s="39">
        <f t="shared" si="76"/>
        <v>9</v>
      </c>
      <c r="CG805" s="49">
        <f>IF($BW805=1,($Q805*'2. Monitor Criteria'!$C$4)+('2. Monitor Criteria'!$D$4*'1. Data'!$CE805)+'2. Monitor Criteria'!$C$6,IF('1. Data'!$BW805=2,($Q805*'2. Monitor Criteria'!$C$4)+('2. Monitor Criteria'!$D$4*'1. Data'!$CE805)+'2. Monitor Criteria'!$D$6,IF('1. Data'!$BW805=5,($Q805*'2. Monitor Criteria'!$C$4)+('2. Monitor Criteria'!$D$4*'1. Data'!$CE805)+'2. Monitor Criteria'!$F$6,($Q805*'2. Monitor Criteria'!$C$4)+('2. Monitor Criteria'!$D$4*'1. Data'!$CE805)+'2. Monitor Criteria'!$E$6)))</f>
        <v>79.911500000000004</v>
      </c>
      <c r="CH805" s="51">
        <f>CD805-('2. Monitor Criteria'!$D$4*CE805)</f>
        <v>59.336039999999997</v>
      </c>
      <c r="CI805" s="49">
        <f>IF($BY805=0,CH805,IF($BY805=1,CH805-('2. Monitor Criteria'!$B$10*'1. Data'!CG805),CH805-('2. Monitor Criteria'!$C$10*'1. Data'!CG805)))</f>
        <v>55.340464999999995</v>
      </c>
      <c r="CJ805" s="51">
        <f>IF($CA805=TRUE,CI805-(CG805*'2. Monitor Criteria'!$E$10),CI805)</f>
        <v>55.340464999999995</v>
      </c>
      <c r="CK805" s="51">
        <f>IF($BZ805=TRUE,CJ805-('1. Data'!CG805*'2. Monitor Criteria'!$D$10),CJ805)</f>
        <v>55.340464999999995</v>
      </c>
      <c r="CL805" s="39"/>
    </row>
    <row r="806" spans="1:90" x14ac:dyDescent="0.2">
      <c r="A806" s="39">
        <v>368</v>
      </c>
      <c r="B806" s="46" t="s">
        <v>483</v>
      </c>
      <c r="C806" s="46" t="s">
        <v>522</v>
      </c>
      <c r="D806" s="47">
        <v>42705</v>
      </c>
      <c r="E806" s="46" t="s">
        <v>74</v>
      </c>
      <c r="F806" s="46" t="s">
        <v>103</v>
      </c>
      <c r="G806" s="46" t="s">
        <v>1307</v>
      </c>
      <c r="H806" s="46" t="s">
        <v>75</v>
      </c>
      <c r="I806" s="46" t="s">
        <v>76</v>
      </c>
      <c r="J806" s="46" t="s">
        <v>103</v>
      </c>
      <c r="K806" s="46" t="s">
        <v>77</v>
      </c>
      <c r="L806" s="46" t="s">
        <v>103</v>
      </c>
      <c r="M806" s="48">
        <v>1300</v>
      </c>
      <c r="N806" s="48">
        <v>13.2</v>
      </c>
      <c r="O806" s="48">
        <v>23.4</v>
      </c>
      <c r="P806" s="48">
        <v>27</v>
      </c>
      <c r="Q806" s="48">
        <v>310.47000000000003</v>
      </c>
      <c r="R806" s="48">
        <v>1.78</v>
      </c>
      <c r="S806" s="48">
        <v>3840</v>
      </c>
      <c r="T806" s="48">
        <v>2160</v>
      </c>
      <c r="U806" s="48">
        <v>8.1999999999999993</v>
      </c>
      <c r="V806" s="48">
        <v>26715</v>
      </c>
      <c r="W806" s="48">
        <v>60</v>
      </c>
      <c r="X806" s="48">
        <v>33.9</v>
      </c>
      <c r="Y806" s="46" t="s">
        <v>78</v>
      </c>
      <c r="Z806" s="46" t="s">
        <v>79</v>
      </c>
      <c r="AA806" s="48">
        <v>108</v>
      </c>
      <c r="AB806" s="48">
        <v>100</v>
      </c>
      <c r="AC806" s="46" t="s">
        <v>80</v>
      </c>
      <c r="AD806" s="46" t="s">
        <v>80</v>
      </c>
      <c r="AE806" s="46" t="s">
        <v>521</v>
      </c>
      <c r="AF806" s="46" t="s">
        <v>103</v>
      </c>
      <c r="AG806" s="46" t="s">
        <v>83</v>
      </c>
      <c r="AH806" s="46" t="s">
        <v>103</v>
      </c>
      <c r="AI806" s="46" t="s">
        <v>83</v>
      </c>
      <c r="AJ806" s="46" t="s">
        <v>83</v>
      </c>
      <c r="AK806" s="46" t="s">
        <v>84</v>
      </c>
      <c r="AL806" s="46" t="s">
        <v>103</v>
      </c>
      <c r="AM806" s="46" t="s">
        <v>83</v>
      </c>
      <c r="AN806" s="46" t="s">
        <v>83</v>
      </c>
      <c r="AO806" s="46" t="s">
        <v>83</v>
      </c>
      <c r="AP806" s="46" t="s">
        <v>91</v>
      </c>
      <c r="AQ806" s="46" t="s">
        <v>103</v>
      </c>
      <c r="AR806" s="46" t="s">
        <v>81</v>
      </c>
      <c r="AS806" s="46" t="s">
        <v>86</v>
      </c>
      <c r="AT806" s="46" t="s">
        <v>103</v>
      </c>
      <c r="AU806" s="48">
        <v>0</v>
      </c>
      <c r="AV806" s="46" t="s">
        <v>81</v>
      </c>
      <c r="AW806" s="46" t="s">
        <v>81</v>
      </c>
      <c r="AX806" s="48">
        <v>350</v>
      </c>
      <c r="AY806" s="48">
        <v>338.6</v>
      </c>
      <c r="AZ806" s="48">
        <v>304.8</v>
      </c>
      <c r="BA806" s="48">
        <v>200</v>
      </c>
      <c r="BB806" s="46"/>
      <c r="BC806" s="46"/>
      <c r="BD806" s="48">
        <v>31.14</v>
      </c>
      <c r="BE806" s="46"/>
      <c r="BF806" s="48">
        <v>0.25</v>
      </c>
      <c r="BG806" s="46"/>
      <c r="BH806" s="46"/>
      <c r="BI806" s="48">
        <v>0.21</v>
      </c>
      <c r="BJ806" s="48">
        <v>96.89</v>
      </c>
      <c r="BK806" s="48">
        <v>96.89</v>
      </c>
      <c r="BL806" s="48">
        <v>109.6</v>
      </c>
      <c r="BM806" s="46"/>
      <c r="BN806" s="46"/>
      <c r="BO806" s="48">
        <v>0.32</v>
      </c>
      <c r="BP806" s="48">
        <v>0.37</v>
      </c>
      <c r="BQ806" s="46"/>
      <c r="BR806" s="48">
        <v>31.51</v>
      </c>
      <c r="BS806" s="48">
        <v>98.61</v>
      </c>
      <c r="BT806" s="46"/>
      <c r="BU806" s="48">
        <v>0</v>
      </c>
      <c r="BV806" s="39">
        <v>368</v>
      </c>
      <c r="BW806" s="39">
        <f t="shared" si="72"/>
        <v>4</v>
      </c>
      <c r="BX806" s="39">
        <f>IF(COUNTIF($C$2:C806,C806)=1,1,0)</f>
        <v>1</v>
      </c>
      <c r="BY806" s="39">
        <f t="shared" si="73"/>
        <v>1</v>
      </c>
      <c r="BZ806" s="39" t="b">
        <f t="shared" si="74"/>
        <v>0</v>
      </c>
      <c r="CA806" s="39" t="b">
        <f t="array" ref="CA806">ISNUMBER(SEARCH("Touch Screen",$AI806))</f>
        <v>0</v>
      </c>
      <c r="CB806" s="39" t="b">
        <f t="array" ref="CB806">ISNUMBER(SEARCH("Occupancy Sensor",$AI806))</f>
        <v>0</v>
      </c>
      <c r="CC806" s="39" t="b">
        <f t="array" ref="CC806">ISNUMBER(SEARCH("Full Network Connectivity",$AI806))</f>
        <v>0</v>
      </c>
      <c r="CD806" s="49">
        <f t="shared" si="75"/>
        <v>96.898739999999989</v>
      </c>
      <c r="CE806" s="50">
        <f t="shared" si="77"/>
        <v>8.1999999999999993</v>
      </c>
      <c r="CF806" s="39">
        <f t="shared" si="76"/>
        <v>9</v>
      </c>
      <c r="CG806" s="49">
        <f>IF($BW806=1,($Q806*'2. Monitor Criteria'!$C$4)+('2. Monitor Criteria'!$D$4*'1. Data'!$CE806)+'2. Monitor Criteria'!$C$6,IF('1. Data'!$BW806=2,($Q806*'2. Monitor Criteria'!$C$4)+('2. Monitor Criteria'!$D$4*'1. Data'!$CE806)+'2. Monitor Criteria'!$D$6,IF('1. Data'!$BW806=5,($Q806*'2. Monitor Criteria'!$C$4)+('2. Monitor Criteria'!$D$4*'1. Data'!$CE806)+'2. Monitor Criteria'!$F$6,($Q806*'2. Monitor Criteria'!$C$4)+('2. Monitor Criteria'!$D$4*'1. Data'!$CE806)+'2. Monitor Criteria'!$E$6)))</f>
        <v>79.385810000000006</v>
      </c>
      <c r="CH806" s="51">
        <f>CD806-('2. Monitor Criteria'!$D$4*CE806)</f>
        <v>64.180739999999986</v>
      </c>
      <c r="CI806" s="49">
        <f>IF($BY806=0,CH806,IF($BY806=1,CH806-('2. Monitor Criteria'!$B$10*'1. Data'!CG806),CH806-('2. Monitor Criteria'!$C$10*'1. Data'!CG806)))</f>
        <v>60.211449499999986</v>
      </c>
      <c r="CJ806" s="51">
        <f>IF($CA806=TRUE,CI806-(CG806*'2. Monitor Criteria'!$E$10),CI806)</f>
        <v>60.211449499999986</v>
      </c>
      <c r="CK806" s="51">
        <f>IF($BZ806=TRUE,CJ806-('1. Data'!CG806*'2. Monitor Criteria'!$D$10),CJ806)</f>
        <v>60.211449499999986</v>
      </c>
      <c r="CL806" s="39"/>
    </row>
    <row r="807" spans="1:90" ht="24" customHeight="1" x14ac:dyDescent="0.2">
      <c r="A807" s="39">
        <v>555</v>
      </c>
      <c r="B807" s="46" t="s">
        <v>656</v>
      </c>
      <c r="C807" s="46" t="s">
        <v>718</v>
      </c>
      <c r="D807" s="47">
        <v>42765</v>
      </c>
      <c r="E807" s="46" t="s">
        <v>74</v>
      </c>
      <c r="F807" s="46" t="s">
        <v>103</v>
      </c>
      <c r="G807" s="46" t="s">
        <v>1307</v>
      </c>
      <c r="H807" s="46" t="s">
        <v>75</v>
      </c>
      <c r="I807" s="46" t="s">
        <v>76</v>
      </c>
      <c r="J807" s="46" t="s">
        <v>103</v>
      </c>
      <c r="K807" s="46" t="s">
        <v>77</v>
      </c>
      <c r="L807" s="46" t="s">
        <v>103</v>
      </c>
      <c r="M807" s="48">
        <v>1300</v>
      </c>
      <c r="N807" s="48">
        <v>15.4</v>
      </c>
      <c r="O807" s="48">
        <v>27.5</v>
      </c>
      <c r="P807" s="48">
        <v>31.5</v>
      </c>
      <c r="Q807" s="48">
        <v>424</v>
      </c>
      <c r="R807" s="48">
        <v>1.78</v>
      </c>
      <c r="S807" s="48">
        <v>2160</v>
      </c>
      <c r="T807" s="48">
        <v>3840</v>
      </c>
      <c r="U807" s="48">
        <v>8.3000000000000007</v>
      </c>
      <c r="V807" s="48">
        <v>19552</v>
      </c>
      <c r="W807" s="48">
        <v>60</v>
      </c>
      <c r="X807" s="48">
        <v>33.4</v>
      </c>
      <c r="Y807" s="46" t="s">
        <v>114</v>
      </c>
      <c r="Z807" s="46" t="s">
        <v>79</v>
      </c>
      <c r="AA807" s="46"/>
      <c r="AB807" s="46"/>
      <c r="AC807" s="46" t="s">
        <v>80</v>
      </c>
      <c r="AD807" s="46" t="s">
        <v>80</v>
      </c>
      <c r="AE807" s="46" t="s">
        <v>239</v>
      </c>
      <c r="AF807" s="46" t="s">
        <v>103</v>
      </c>
      <c r="AG807" s="46" t="s">
        <v>83</v>
      </c>
      <c r="AH807" s="46" t="s">
        <v>103</v>
      </c>
      <c r="AI807" s="46" t="s">
        <v>83</v>
      </c>
      <c r="AJ807" s="46" t="s">
        <v>83</v>
      </c>
      <c r="AK807" s="46" t="s">
        <v>84</v>
      </c>
      <c r="AL807" s="46" t="s">
        <v>103</v>
      </c>
      <c r="AM807" s="46" t="s">
        <v>83</v>
      </c>
      <c r="AN807" s="46" t="s">
        <v>83</v>
      </c>
      <c r="AO807" s="46" t="s">
        <v>83</v>
      </c>
      <c r="AP807" s="46" t="s">
        <v>91</v>
      </c>
      <c r="AQ807" s="46" t="s">
        <v>103</v>
      </c>
      <c r="AR807" s="46" t="s">
        <v>81</v>
      </c>
      <c r="AS807" s="46" t="s">
        <v>86</v>
      </c>
      <c r="AT807" s="46" t="s">
        <v>103</v>
      </c>
      <c r="AU807" s="48">
        <v>0</v>
      </c>
      <c r="AV807" s="46" t="s">
        <v>81</v>
      </c>
      <c r="AW807" s="46" t="s">
        <v>81</v>
      </c>
      <c r="AX807" s="48">
        <v>250</v>
      </c>
      <c r="AY807" s="48">
        <v>354</v>
      </c>
      <c r="AZ807" s="48">
        <v>319</v>
      </c>
      <c r="BA807" s="48">
        <v>200</v>
      </c>
      <c r="BB807" s="46"/>
      <c r="BC807" s="46"/>
      <c r="BD807" s="48">
        <v>27.73</v>
      </c>
      <c r="BE807" s="46"/>
      <c r="BF807" s="48">
        <v>0.4</v>
      </c>
      <c r="BG807" s="46"/>
      <c r="BH807" s="46"/>
      <c r="BI807" s="48">
        <v>0.27</v>
      </c>
      <c r="BJ807" s="48">
        <v>87.3</v>
      </c>
      <c r="BK807" s="48">
        <v>130.11000000000001</v>
      </c>
      <c r="BL807" s="48">
        <v>135.69999999999999</v>
      </c>
      <c r="BM807" s="46"/>
      <c r="BN807" s="46"/>
      <c r="BO807" s="48">
        <v>0.27</v>
      </c>
      <c r="BP807" s="48">
        <v>0.4</v>
      </c>
      <c r="BQ807" s="46"/>
      <c r="BR807" s="48">
        <v>27.79</v>
      </c>
      <c r="BS807" s="48">
        <v>87.48</v>
      </c>
      <c r="BT807" s="46"/>
      <c r="BU807" s="48">
        <v>0</v>
      </c>
      <c r="BV807" s="39">
        <v>555</v>
      </c>
      <c r="BW807" s="39">
        <f t="shared" si="72"/>
        <v>5</v>
      </c>
      <c r="BX807" s="39">
        <f>IF(COUNTIF($C$2:C807,C807)=1,1,0)</f>
        <v>1</v>
      </c>
      <c r="BY807" s="39">
        <f t="shared" si="73"/>
        <v>1</v>
      </c>
      <c r="BZ807" s="39" t="b">
        <f t="shared" si="74"/>
        <v>0</v>
      </c>
      <c r="CA807" s="39" t="b">
        <f t="array" ref="CA807">ISNUMBER(SEARCH("Touch Screen",$AI807))</f>
        <v>0</v>
      </c>
      <c r="CB807" s="39" t="b">
        <f t="array" ref="CB807">ISNUMBER(SEARCH("Occupancy Sensor",$AI807))</f>
        <v>0</v>
      </c>
      <c r="CC807" s="39" t="b">
        <f t="array" ref="CC807">ISNUMBER(SEARCH("Full Network Connectivity",$AI807))</f>
        <v>0</v>
      </c>
      <c r="CD807" s="49">
        <f t="shared" si="75"/>
        <v>87.297779999999989</v>
      </c>
      <c r="CE807" s="50">
        <f t="shared" si="77"/>
        <v>8.3000000000000007</v>
      </c>
      <c r="CF807" s="39">
        <f t="shared" si="76"/>
        <v>10</v>
      </c>
      <c r="CG807" s="49">
        <f>IF($BW807=1,($Q807*'2. Monitor Criteria'!$C$4)+('2. Monitor Criteria'!$D$4*'1. Data'!$CE807)+'2. Monitor Criteria'!$C$6,IF('1. Data'!$BW807=2,($Q807*'2. Monitor Criteria'!$C$4)+('2. Monitor Criteria'!$D$4*'1. Data'!$CE807)+'2. Monitor Criteria'!$D$6,IF('1. Data'!$BW807=5,($Q807*'2. Monitor Criteria'!$C$4)+('2. Monitor Criteria'!$D$4*'1. Data'!$CE807)+'2. Monitor Criteria'!$F$6,($Q807*'2. Monitor Criteria'!$C$4)+('2. Monitor Criteria'!$D$4*'1. Data'!$CE807)+'2. Monitor Criteria'!$E$6)))</f>
        <v>100.79900000000001</v>
      </c>
      <c r="CH807" s="51">
        <f>CD807-('2. Monitor Criteria'!$D$4*CE807)</f>
        <v>54.180779999999984</v>
      </c>
      <c r="CI807" s="49">
        <f>IF($BY807=0,CH807,IF($BY807=1,CH807-('2. Monitor Criteria'!$B$10*'1. Data'!CG807),CH807-('2. Monitor Criteria'!$C$10*'1. Data'!CG807)))</f>
        <v>49.14082999999998</v>
      </c>
      <c r="CJ807" s="49">
        <f>IF($CA807=TRUE,CI807-(CG807*'2. Monitor Criteria'!$E$10),CI807)</f>
        <v>49.14082999999998</v>
      </c>
      <c r="CK807" s="49">
        <f>IF($BZ807=TRUE,CJ807-('1. Data'!CG807*'2. Monitor Criteria'!$D$10),CJ807)</f>
        <v>49.14082999999998</v>
      </c>
      <c r="CL807" s="39"/>
    </row>
    <row r="808" spans="1:90" x14ac:dyDescent="0.2">
      <c r="A808" s="39">
        <v>556</v>
      </c>
      <c r="B808" s="46" t="s">
        <v>656</v>
      </c>
      <c r="C808" s="46" t="s">
        <v>719</v>
      </c>
      <c r="D808" s="47">
        <v>42788</v>
      </c>
      <c r="E808" s="46" t="s">
        <v>74</v>
      </c>
      <c r="F808" s="46" t="s">
        <v>103</v>
      </c>
      <c r="G808" s="46" t="s">
        <v>1307</v>
      </c>
      <c r="H808" s="46" t="s">
        <v>75</v>
      </c>
      <c r="I808" s="46" t="s">
        <v>76</v>
      </c>
      <c r="J808" s="46" t="s">
        <v>103</v>
      </c>
      <c r="K808" s="46" t="s">
        <v>77</v>
      </c>
      <c r="L808" s="46" t="s">
        <v>103</v>
      </c>
      <c r="M808" s="48">
        <v>1300</v>
      </c>
      <c r="N808" s="48">
        <v>15.4</v>
      </c>
      <c r="O808" s="48">
        <v>27.5</v>
      </c>
      <c r="P808" s="48">
        <v>31.5</v>
      </c>
      <c r="Q808" s="48">
        <v>424</v>
      </c>
      <c r="R808" s="48">
        <v>1.78</v>
      </c>
      <c r="S808" s="48">
        <v>2160</v>
      </c>
      <c r="T808" s="48">
        <v>3840</v>
      </c>
      <c r="U808" s="48">
        <v>8.3000000000000007</v>
      </c>
      <c r="V808" s="48">
        <v>19552</v>
      </c>
      <c r="W808" s="48">
        <v>60</v>
      </c>
      <c r="X808" s="48">
        <v>43.7</v>
      </c>
      <c r="Y808" s="46" t="s">
        <v>114</v>
      </c>
      <c r="Z808" s="46" t="s">
        <v>79</v>
      </c>
      <c r="AA808" s="46"/>
      <c r="AB808" s="46"/>
      <c r="AC808" s="46" t="s">
        <v>80</v>
      </c>
      <c r="AD808" s="46" t="s">
        <v>80</v>
      </c>
      <c r="AE808" s="46" t="s">
        <v>239</v>
      </c>
      <c r="AF808" s="46" t="s">
        <v>103</v>
      </c>
      <c r="AG808" s="46" t="s">
        <v>83</v>
      </c>
      <c r="AH808" s="46" t="s">
        <v>103</v>
      </c>
      <c r="AI808" s="46" t="s">
        <v>83</v>
      </c>
      <c r="AJ808" s="46" t="s">
        <v>83</v>
      </c>
      <c r="AK808" s="46" t="s">
        <v>84</v>
      </c>
      <c r="AL808" s="46" t="s">
        <v>103</v>
      </c>
      <c r="AM808" s="46" t="s">
        <v>83</v>
      </c>
      <c r="AN808" s="46" t="s">
        <v>83</v>
      </c>
      <c r="AO808" s="46" t="s">
        <v>83</v>
      </c>
      <c r="AP808" s="46" t="s">
        <v>91</v>
      </c>
      <c r="AQ808" s="46" t="s">
        <v>103</v>
      </c>
      <c r="AR808" s="46" t="s">
        <v>81</v>
      </c>
      <c r="AS808" s="46" t="s">
        <v>86</v>
      </c>
      <c r="AT808" s="46" t="s">
        <v>103</v>
      </c>
      <c r="AU808" s="48">
        <v>0</v>
      </c>
      <c r="AV808" s="46" t="s">
        <v>81</v>
      </c>
      <c r="AW808" s="46" t="s">
        <v>81</v>
      </c>
      <c r="AX808" s="48">
        <v>280</v>
      </c>
      <c r="AY808" s="48">
        <v>327</v>
      </c>
      <c r="AZ808" s="48">
        <v>320</v>
      </c>
      <c r="BA808" s="48">
        <v>200</v>
      </c>
      <c r="BB808" s="46"/>
      <c r="BC808" s="46"/>
      <c r="BD808" s="48">
        <v>27.17</v>
      </c>
      <c r="BE808" s="46"/>
      <c r="BF808" s="48">
        <v>0.59</v>
      </c>
      <c r="BG808" s="46"/>
      <c r="BH808" s="46"/>
      <c r="BI808" s="48">
        <v>0.28999999999999998</v>
      </c>
      <c r="BJ808" s="48">
        <v>86.6</v>
      </c>
      <c r="BK808" s="48">
        <v>134.1</v>
      </c>
      <c r="BL808" s="48">
        <v>135.69999999999999</v>
      </c>
      <c r="BM808" s="46"/>
      <c r="BN808" s="46"/>
      <c r="BO808" s="48">
        <v>0.28999999999999998</v>
      </c>
      <c r="BP808" s="48">
        <v>0.57999999999999996</v>
      </c>
      <c r="BQ808" s="46"/>
      <c r="BR808" s="48">
        <v>86.6</v>
      </c>
      <c r="BS808" s="48">
        <v>86.6</v>
      </c>
      <c r="BT808" s="46"/>
      <c r="BU808" s="48">
        <v>0</v>
      </c>
      <c r="BV808" s="39">
        <v>556</v>
      </c>
      <c r="BW808" s="39">
        <f t="shared" si="72"/>
        <v>5</v>
      </c>
      <c r="BX808" s="39">
        <f>IF(COUNTIF($C$2:C808,C808)=1,1,0)</f>
        <v>1</v>
      </c>
      <c r="BY808" s="39">
        <f t="shared" si="73"/>
        <v>1</v>
      </c>
      <c r="BZ808" s="39" t="b">
        <f t="shared" si="74"/>
        <v>0</v>
      </c>
      <c r="CA808" s="39" t="b">
        <f t="array" ref="CA808">ISNUMBER(SEARCH("Touch Screen",$AI808))</f>
        <v>0</v>
      </c>
      <c r="CB808" s="39" t="b">
        <f t="array" ref="CB808">ISNUMBER(SEARCH("Occupancy Sensor",$AI808))</f>
        <v>0</v>
      </c>
      <c r="CC808" s="39" t="b">
        <f t="array" ref="CC808">ISNUMBER(SEARCH("Full Network Connectivity",$AI808))</f>
        <v>0</v>
      </c>
      <c r="CD808" s="49">
        <f t="shared" si="75"/>
        <v>86.662679999999995</v>
      </c>
      <c r="CE808" s="50">
        <f t="shared" si="77"/>
        <v>8.3000000000000007</v>
      </c>
      <c r="CF808" s="39">
        <f t="shared" si="76"/>
        <v>10</v>
      </c>
      <c r="CG808" s="49">
        <f>IF($BW808=1,($Q808*'2. Monitor Criteria'!$C$4)+('2. Monitor Criteria'!$D$4*'1. Data'!$CE808)+'2. Monitor Criteria'!$C$6,IF('1. Data'!$BW808=2,($Q808*'2. Monitor Criteria'!$C$4)+('2. Monitor Criteria'!$D$4*'1. Data'!$CE808)+'2. Monitor Criteria'!$D$6,IF('1. Data'!$BW808=5,($Q808*'2. Monitor Criteria'!$C$4)+('2. Monitor Criteria'!$D$4*'1. Data'!$CE808)+'2. Monitor Criteria'!$F$6,($Q808*'2. Monitor Criteria'!$C$4)+('2. Monitor Criteria'!$D$4*'1. Data'!$CE808)+'2. Monitor Criteria'!$E$6)))</f>
        <v>100.79900000000001</v>
      </c>
      <c r="CH808" s="51">
        <f>CD808-('2. Monitor Criteria'!$D$4*CE808)</f>
        <v>53.54567999999999</v>
      </c>
      <c r="CI808" s="49">
        <f>IF($BY808=0,CH808,IF($BY808=1,CH808-('2. Monitor Criteria'!$B$10*'1. Data'!CG808),CH808-('2. Monitor Criteria'!$C$10*'1. Data'!CG808)))</f>
        <v>48.505729999999986</v>
      </c>
      <c r="CJ808" s="49">
        <f>IF($CA808=TRUE,CI808-(CG808*'2. Monitor Criteria'!$E$10),CI808)</f>
        <v>48.505729999999986</v>
      </c>
      <c r="CK808" s="49">
        <f>IF($BZ808=TRUE,CJ808-('1. Data'!CG808*'2. Monitor Criteria'!$D$10),CJ808)</f>
        <v>48.505729999999986</v>
      </c>
      <c r="CL808" s="39"/>
    </row>
    <row r="809" spans="1:90" x14ac:dyDescent="0.2">
      <c r="A809" s="39">
        <v>874</v>
      </c>
      <c r="B809" s="46" t="s">
        <v>992</v>
      </c>
      <c r="C809" s="46" t="s">
        <v>1041</v>
      </c>
      <c r="D809" s="47">
        <v>42605</v>
      </c>
      <c r="E809" s="46" t="s">
        <v>74</v>
      </c>
      <c r="F809" s="46"/>
      <c r="G809" s="46" t="s">
        <v>1307</v>
      </c>
      <c r="H809" s="46" t="s">
        <v>75</v>
      </c>
      <c r="I809" s="46" t="s">
        <v>85</v>
      </c>
      <c r="J809" s="46" t="s">
        <v>119</v>
      </c>
      <c r="K809" s="46" t="s">
        <v>77</v>
      </c>
      <c r="L809" s="46" t="s">
        <v>103</v>
      </c>
      <c r="M809" s="48">
        <v>1000</v>
      </c>
      <c r="N809" s="48">
        <v>13.2</v>
      </c>
      <c r="O809" s="48">
        <v>23.5</v>
      </c>
      <c r="P809" s="48">
        <v>27</v>
      </c>
      <c r="Q809" s="48">
        <v>310.5</v>
      </c>
      <c r="R809" s="48">
        <v>1.78</v>
      </c>
      <c r="S809" s="48">
        <v>2160</v>
      </c>
      <c r="T809" s="48">
        <v>3840</v>
      </c>
      <c r="U809" s="48">
        <v>8.3000000000000007</v>
      </c>
      <c r="V809" s="48">
        <v>26627</v>
      </c>
      <c r="W809" s="48">
        <v>60</v>
      </c>
      <c r="X809" s="48">
        <v>33.4</v>
      </c>
      <c r="Y809" s="46" t="s">
        <v>114</v>
      </c>
      <c r="Z809" s="46" t="s">
        <v>79</v>
      </c>
      <c r="AA809" s="46"/>
      <c r="AB809" s="46"/>
      <c r="AC809" s="46" t="s">
        <v>81</v>
      </c>
      <c r="AD809" s="46" t="s">
        <v>80</v>
      </c>
      <c r="AE809" s="46" t="s">
        <v>237</v>
      </c>
      <c r="AF809" s="46" t="s">
        <v>103</v>
      </c>
      <c r="AG809" s="46" t="s">
        <v>83</v>
      </c>
      <c r="AH809" s="46" t="s">
        <v>103</v>
      </c>
      <c r="AI809" s="46" t="s">
        <v>83</v>
      </c>
      <c r="AJ809" s="46" t="s">
        <v>83</v>
      </c>
      <c r="AK809" s="46" t="s">
        <v>84</v>
      </c>
      <c r="AL809" s="46" t="s">
        <v>103</v>
      </c>
      <c r="AM809" s="46" t="s">
        <v>83</v>
      </c>
      <c r="AN809" s="46" t="s">
        <v>83</v>
      </c>
      <c r="AO809" s="46" t="s">
        <v>83</v>
      </c>
      <c r="AP809" s="46" t="s">
        <v>91</v>
      </c>
      <c r="AQ809" s="46" t="s">
        <v>103</v>
      </c>
      <c r="AR809" s="46" t="s">
        <v>81</v>
      </c>
      <c r="AS809" s="46" t="s">
        <v>86</v>
      </c>
      <c r="AT809" s="46" t="s">
        <v>103</v>
      </c>
      <c r="AU809" s="48">
        <v>4</v>
      </c>
      <c r="AV809" s="46" t="s">
        <v>81</v>
      </c>
      <c r="AW809" s="46" t="s">
        <v>80</v>
      </c>
      <c r="AX809" s="48">
        <v>350</v>
      </c>
      <c r="AY809" s="48">
        <v>298</v>
      </c>
      <c r="AZ809" s="48">
        <v>250</v>
      </c>
      <c r="BA809" s="48">
        <v>200</v>
      </c>
      <c r="BB809" s="46"/>
      <c r="BC809" s="46"/>
      <c r="BD809" s="48">
        <v>32</v>
      </c>
      <c r="BE809" s="46"/>
      <c r="BF809" s="48">
        <v>0.72</v>
      </c>
      <c r="BG809" s="48">
        <v>0.72</v>
      </c>
      <c r="BH809" s="46"/>
      <c r="BI809" s="48">
        <v>0.21</v>
      </c>
      <c r="BJ809" s="48">
        <v>102.22</v>
      </c>
      <c r="BK809" s="48">
        <v>102.22</v>
      </c>
      <c r="BL809" s="48">
        <v>109.6</v>
      </c>
      <c r="BM809" s="46"/>
      <c r="BN809" s="46"/>
      <c r="BO809" s="48">
        <v>0.21</v>
      </c>
      <c r="BP809" s="48">
        <v>0.76</v>
      </c>
      <c r="BQ809" s="48">
        <v>0.76</v>
      </c>
      <c r="BR809" s="48">
        <v>31.42</v>
      </c>
      <c r="BS809" s="48">
        <v>100.65</v>
      </c>
      <c r="BT809" s="46"/>
      <c r="BU809" s="48">
        <v>0</v>
      </c>
      <c r="BV809" s="39">
        <v>874</v>
      </c>
      <c r="BW809" s="39">
        <f t="shared" si="72"/>
        <v>4</v>
      </c>
      <c r="BX809" s="39">
        <f>IF(COUNTIF($C$2:C809,C809)=1,1,0)</f>
        <v>0</v>
      </c>
      <c r="BY809" s="39">
        <f t="shared" si="73"/>
        <v>1</v>
      </c>
      <c r="BZ809" s="39" t="b">
        <f t="shared" si="74"/>
        <v>0</v>
      </c>
      <c r="CA809" s="39" t="b">
        <f t="array" ref="CA809">ISNUMBER(SEARCH("Touch Screen",$AI809))</f>
        <v>0</v>
      </c>
      <c r="CB809" s="39" t="b">
        <f t="array" ref="CB809">ISNUMBER(SEARCH("Occupancy Sensor",$AI809))</f>
        <v>0</v>
      </c>
      <c r="CC809" s="39" t="b">
        <f t="array" ref="CC809">ISNUMBER(SEARCH("Full Network Connectivity",$AI809))</f>
        <v>0</v>
      </c>
      <c r="CD809" s="49">
        <f t="shared" si="75"/>
        <v>102.21167999999999</v>
      </c>
      <c r="CE809" s="50">
        <f t="shared" si="77"/>
        <v>8.3000000000000007</v>
      </c>
      <c r="CF809" s="39">
        <f t="shared" si="76"/>
        <v>9</v>
      </c>
      <c r="CG809" s="49">
        <f>IF($BW809=1,($Q809*'2. Monitor Criteria'!$C$4)+('2. Monitor Criteria'!$D$4*'1. Data'!$CE809)+'2. Monitor Criteria'!$C$6,IF('1. Data'!$BW809=2,($Q809*'2. Monitor Criteria'!$C$4)+('2. Monitor Criteria'!$D$4*'1. Data'!$CE809)+'2. Monitor Criteria'!$D$6,IF('1. Data'!$BW809=5,($Q809*'2. Monitor Criteria'!$C$4)+('2. Monitor Criteria'!$D$4*'1. Data'!$CE809)+'2. Monitor Criteria'!$F$6,($Q809*'2. Monitor Criteria'!$C$4)+('2. Monitor Criteria'!$D$4*'1. Data'!$CE809)+'2. Monitor Criteria'!$E$6)))</f>
        <v>79.788500000000013</v>
      </c>
      <c r="CH809" s="51">
        <f>CD809-('2. Monitor Criteria'!$D$4*CE809)</f>
        <v>69.094679999999983</v>
      </c>
      <c r="CI809" s="49">
        <f>IF($BY809=0,CH809,IF($BY809=1,CH809-('2. Monitor Criteria'!$B$10*'1. Data'!CG809),CH809-('2. Monitor Criteria'!$C$10*'1. Data'!CG809)))</f>
        <v>65.105254999999985</v>
      </c>
      <c r="CJ809" s="51">
        <f>IF($CA809=TRUE,CI809-(CG809*'2. Monitor Criteria'!$E$10),CI809)</f>
        <v>65.105254999999985</v>
      </c>
      <c r="CK809" s="51">
        <f>IF($BZ809=TRUE,CJ809-('1. Data'!CG809*'2. Monitor Criteria'!$D$10),CJ809)</f>
        <v>65.105254999999985</v>
      </c>
      <c r="CL809" s="39"/>
    </row>
    <row r="810" spans="1:90" ht="25.15" customHeight="1" x14ac:dyDescent="0.2">
      <c r="A810" s="39">
        <v>882</v>
      </c>
      <c r="B810" s="46" t="s">
        <v>992</v>
      </c>
      <c r="C810" s="46" t="s">
        <v>1044</v>
      </c>
      <c r="D810" s="47">
        <v>42605</v>
      </c>
      <c r="E810" s="46" t="s">
        <v>74</v>
      </c>
      <c r="F810" s="46" t="s">
        <v>103</v>
      </c>
      <c r="G810" s="46" t="s">
        <v>1307</v>
      </c>
      <c r="H810" s="46" t="s">
        <v>75</v>
      </c>
      <c r="I810" s="46" t="s">
        <v>85</v>
      </c>
      <c r="J810" s="46" t="s">
        <v>119</v>
      </c>
      <c r="K810" s="46" t="s">
        <v>77</v>
      </c>
      <c r="L810" s="46" t="s">
        <v>103</v>
      </c>
      <c r="M810" s="48">
        <v>1000</v>
      </c>
      <c r="N810" s="48">
        <v>15.5</v>
      </c>
      <c r="O810" s="48">
        <v>27.5</v>
      </c>
      <c r="P810" s="48">
        <v>31.5</v>
      </c>
      <c r="Q810" s="48">
        <v>425.3</v>
      </c>
      <c r="R810" s="48">
        <v>1.78</v>
      </c>
      <c r="S810" s="48">
        <v>2160</v>
      </c>
      <c r="T810" s="48">
        <v>3840</v>
      </c>
      <c r="U810" s="48">
        <v>8.3000000000000007</v>
      </c>
      <c r="V810" s="48">
        <v>19562</v>
      </c>
      <c r="W810" s="48">
        <v>60</v>
      </c>
      <c r="X810" s="48">
        <v>33.700000000000003</v>
      </c>
      <c r="Y810" s="46" t="s">
        <v>114</v>
      </c>
      <c r="Z810" s="46" t="s">
        <v>79</v>
      </c>
      <c r="AA810" s="46"/>
      <c r="AB810" s="46"/>
      <c r="AC810" s="46" t="s">
        <v>81</v>
      </c>
      <c r="AD810" s="46" t="s">
        <v>80</v>
      </c>
      <c r="AE810" s="46" t="s">
        <v>237</v>
      </c>
      <c r="AF810" s="46" t="s">
        <v>103</v>
      </c>
      <c r="AG810" s="46" t="s">
        <v>83</v>
      </c>
      <c r="AH810" s="46" t="s">
        <v>103</v>
      </c>
      <c r="AI810" s="46" t="s">
        <v>83</v>
      </c>
      <c r="AJ810" s="46" t="s">
        <v>83</v>
      </c>
      <c r="AK810" s="46" t="s">
        <v>84</v>
      </c>
      <c r="AL810" s="46" t="s">
        <v>103</v>
      </c>
      <c r="AM810" s="46" t="s">
        <v>83</v>
      </c>
      <c r="AN810" s="46" t="s">
        <v>83</v>
      </c>
      <c r="AO810" s="46" t="s">
        <v>83</v>
      </c>
      <c r="AP810" s="46" t="s">
        <v>91</v>
      </c>
      <c r="AQ810" s="46" t="s">
        <v>103</v>
      </c>
      <c r="AR810" s="46" t="s">
        <v>81</v>
      </c>
      <c r="AS810" s="46" t="s">
        <v>86</v>
      </c>
      <c r="AT810" s="46" t="s">
        <v>103</v>
      </c>
      <c r="AU810" s="48">
        <v>4</v>
      </c>
      <c r="AV810" s="46" t="s">
        <v>81</v>
      </c>
      <c r="AW810" s="46" t="s">
        <v>80</v>
      </c>
      <c r="AX810" s="48">
        <v>250</v>
      </c>
      <c r="AY810" s="48">
        <v>268</v>
      </c>
      <c r="AZ810" s="48">
        <v>250</v>
      </c>
      <c r="BA810" s="48">
        <v>200</v>
      </c>
      <c r="BB810" s="46"/>
      <c r="BC810" s="46"/>
      <c r="BD810" s="48">
        <v>43.65</v>
      </c>
      <c r="BE810" s="46"/>
      <c r="BF810" s="48">
        <v>0.24</v>
      </c>
      <c r="BG810" s="48">
        <v>0.24</v>
      </c>
      <c r="BH810" s="46"/>
      <c r="BI810" s="48">
        <v>0.16</v>
      </c>
      <c r="BJ810" s="48">
        <v>135.22</v>
      </c>
      <c r="BK810" s="48">
        <v>135.22</v>
      </c>
      <c r="BL810" s="48">
        <v>136</v>
      </c>
      <c r="BM810" s="46"/>
      <c r="BN810" s="46"/>
      <c r="BO810" s="48">
        <v>0.24</v>
      </c>
      <c r="BP810" s="48">
        <v>0.34</v>
      </c>
      <c r="BQ810" s="48">
        <v>0.34</v>
      </c>
      <c r="BR810" s="48">
        <v>42.93</v>
      </c>
      <c r="BS810" s="48">
        <v>133.57</v>
      </c>
      <c r="BT810" s="46"/>
      <c r="BU810" s="48">
        <v>0</v>
      </c>
      <c r="BV810" s="39">
        <v>882</v>
      </c>
      <c r="BW810" s="39">
        <f t="shared" si="72"/>
        <v>5</v>
      </c>
      <c r="BX810" s="39">
        <f>IF(COUNTIF($C$2:C810,C810)=1,1,0)</f>
        <v>1</v>
      </c>
      <c r="BY810" s="39">
        <f t="shared" si="73"/>
        <v>1</v>
      </c>
      <c r="BZ810" s="39" t="b">
        <f t="shared" si="74"/>
        <v>0</v>
      </c>
      <c r="CA810" s="39" t="b">
        <f t="array" ref="CA810">ISNUMBER(SEARCH("Touch Screen",$AI810))</f>
        <v>0</v>
      </c>
      <c r="CB810" s="39" t="b">
        <f t="array" ref="CB810">ISNUMBER(SEARCH("Occupancy Sensor",$AI810))</f>
        <v>0</v>
      </c>
      <c r="CC810" s="39" t="b">
        <f t="array" ref="CC810">ISNUMBER(SEARCH("Full Network Connectivity",$AI810))</f>
        <v>0</v>
      </c>
      <c r="CD810" s="49">
        <f t="shared" si="75"/>
        <v>135.19745999999998</v>
      </c>
      <c r="CE810" s="50">
        <f t="shared" si="77"/>
        <v>8.3000000000000007</v>
      </c>
      <c r="CF810" s="39">
        <f t="shared" si="76"/>
        <v>10</v>
      </c>
      <c r="CG810" s="49">
        <f>IF($BW810=1,($Q810*'2. Monitor Criteria'!$C$4)+('2. Monitor Criteria'!$D$4*'1. Data'!$CE810)+'2. Monitor Criteria'!$C$6,IF('1. Data'!$BW810=2,($Q810*'2. Monitor Criteria'!$C$4)+('2. Monitor Criteria'!$D$4*'1. Data'!$CE810)+'2. Monitor Criteria'!$D$6,IF('1. Data'!$BW810=5,($Q810*'2. Monitor Criteria'!$C$4)+('2. Monitor Criteria'!$D$4*'1. Data'!$CE810)+'2. Monitor Criteria'!$F$6,($Q810*'2. Monitor Criteria'!$C$4)+('2. Monitor Criteria'!$D$4*'1. Data'!$CE810)+'2. Monitor Criteria'!$E$6)))</f>
        <v>100.9589</v>
      </c>
      <c r="CH810" s="51">
        <f>CD810-('2. Monitor Criteria'!$D$4*CE810)</f>
        <v>102.08045999999997</v>
      </c>
      <c r="CI810" s="49">
        <f>IF($BY810=0,CH810,IF($BY810=1,CH810-('2. Monitor Criteria'!$B$10*'1. Data'!CG810),CH810-('2. Monitor Criteria'!$C$10*'1. Data'!CG810)))</f>
        <v>97.032514999999975</v>
      </c>
      <c r="CJ810" s="51">
        <f>IF($CA810=TRUE,CI810-(CG810*'2. Monitor Criteria'!$E$10),CI810)</f>
        <v>97.032514999999975</v>
      </c>
      <c r="CK810" s="51">
        <f>IF($BZ810=TRUE,CJ810-('1. Data'!CG810*'2. Monitor Criteria'!$D$10),CJ810)</f>
        <v>97.032514999999975</v>
      </c>
      <c r="CL810" s="39"/>
    </row>
    <row r="811" spans="1:90" x14ac:dyDescent="0.2">
      <c r="A811" s="39">
        <v>976</v>
      </c>
      <c r="B811" s="46" t="s">
        <v>1053</v>
      </c>
      <c r="C811" s="46" t="s">
        <v>1262</v>
      </c>
      <c r="D811" s="47">
        <v>42916</v>
      </c>
      <c r="E811" s="46" t="s">
        <v>74</v>
      </c>
      <c r="F811" s="46"/>
      <c r="G811" s="46" t="s">
        <v>1309</v>
      </c>
      <c r="H811" s="46" t="s">
        <v>75</v>
      </c>
      <c r="I811" s="46" t="s">
        <v>76</v>
      </c>
      <c r="J811" s="46"/>
      <c r="K811" s="46" t="s">
        <v>77</v>
      </c>
      <c r="L811" s="46"/>
      <c r="M811" s="48">
        <v>1000</v>
      </c>
      <c r="N811" s="48">
        <v>13.2</v>
      </c>
      <c r="O811" s="48">
        <v>23.5</v>
      </c>
      <c r="P811" s="48">
        <v>27</v>
      </c>
      <c r="Q811" s="48">
        <v>311.5</v>
      </c>
      <c r="R811" s="48">
        <v>1.78</v>
      </c>
      <c r="S811" s="48">
        <v>2160</v>
      </c>
      <c r="T811" s="48">
        <v>3840</v>
      </c>
      <c r="U811" s="48">
        <v>8.3000000000000007</v>
      </c>
      <c r="V811" s="48">
        <v>26627</v>
      </c>
      <c r="W811" s="48">
        <v>60</v>
      </c>
      <c r="X811" s="48">
        <v>0.4</v>
      </c>
      <c r="Y811" s="46" t="s">
        <v>420</v>
      </c>
      <c r="Z811" s="46" t="s">
        <v>79</v>
      </c>
      <c r="AA811" s="48">
        <v>100</v>
      </c>
      <c r="AB811" s="48">
        <v>100</v>
      </c>
      <c r="AC811" s="46" t="s">
        <v>80</v>
      </c>
      <c r="AD811" s="46" t="s">
        <v>80</v>
      </c>
      <c r="AE811" s="46" t="s">
        <v>1297</v>
      </c>
      <c r="AF811" s="46" t="s">
        <v>1460</v>
      </c>
      <c r="AG811" s="46" t="s">
        <v>83</v>
      </c>
      <c r="AH811" s="46"/>
      <c r="AI811" s="46" t="s">
        <v>83</v>
      </c>
      <c r="AJ811" s="46" t="s">
        <v>83</v>
      </c>
      <c r="AK811" s="46" t="s">
        <v>84</v>
      </c>
      <c r="AL811" s="46" t="s">
        <v>1460</v>
      </c>
      <c r="AM811" s="46" t="s">
        <v>83</v>
      </c>
      <c r="AN811" s="46" t="s">
        <v>83</v>
      </c>
      <c r="AO811" s="46" t="s">
        <v>83</v>
      </c>
      <c r="AP811" s="46" t="s">
        <v>91</v>
      </c>
      <c r="AQ811" s="46"/>
      <c r="AR811" s="46" t="s">
        <v>81</v>
      </c>
      <c r="AS811" s="46" t="s">
        <v>86</v>
      </c>
      <c r="AT811" s="46"/>
      <c r="AU811" s="48">
        <v>1</v>
      </c>
      <c r="AV811" s="46" t="s">
        <v>81</v>
      </c>
      <c r="AW811" s="46" t="s">
        <v>81</v>
      </c>
      <c r="AX811" s="48">
        <v>350</v>
      </c>
      <c r="AY811" s="48">
        <v>356.3</v>
      </c>
      <c r="AZ811" s="48">
        <v>374.5</v>
      </c>
      <c r="BA811" s="48">
        <v>200.1</v>
      </c>
      <c r="BB811" s="46"/>
      <c r="BC811" s="46"/>
      <c r="BD811" s="48">
        <v>31.74</v>
      </c>
      <c r="BE811" s="46"/>
      <c r="BF811" s="48">
        <v>0.43</v>
      </c>
      <c r="BG811" s="48">
        <v>0.4</v>
      </c>
      <c r="BH811" s="46"/>
      <c r="BI811" s="48">
        <v>0.18</v>
      </c>
      <c r="BJ811" s="48">
        <v>99.76</v>
      </c>
      <c r="BK811" s="48">
        <v>99.76</v>
      </c>
      <c r="BL811" s="48">
        <v>135.5</v>
      </c>
      <c r="BM811" s="46"/>
      <c r="BN811" s="46"/>
      <c r="BO811" s="48">
        <v>0.23</v>
      </c>
      <c r="BP811" s="48">
        <v>0.47</v>
      </c>
      <c r="BQ811" s="48">
        <v>0.43</v>
      </c>
      <c r="BR811" s="48">
        <v>31.33</v>
      </c>
      <c r="BS811" s="48">
        <v>98.73</v>
      </c>
      <c r="BT811" s="46"/>
      <c r="BU811" s="48">
        <v>0</v>
      </c>
      <c r="BV811" s="39">
        <v>976</v>
      </c>
      <c r="BW811" s="39">
        <f t="shared" si="72"/>
        <v>4</v>
      </c>
      <c r="BX811" s="39">
        <f>IF(COUNTIF($C$2:C811,C811)=1,1,0)</f>
        <v>1</v>
      </c>
      <c r="BY811" s="39">
        <f t="shared" si="73"/>
        <v>1</v>
      </c>
      <c r="BZ811" s="39" t="b">
        <f t="shared" si="74"/>
        <v>0</v>
      </c>
      <c r="CA811" s="39" t="b">
        <f t="array" ref="CA811">ISNUMBER(SEARCH("Touch Screen",$AI811))</f>
        <v>0</v>
      </c>
      <c r="CB811" s="39" t="b">
        <f t="array" ref="CB811">ISNUMBER(SEARCH("Occupancy Sensor",$AI811))</f>
        <v>0</v>
      </c>
      <c r="CC811" s="39" t="b">
        <f t="array" ref="CC811">ISNUMBER(SEARCH("Full Network Connectivity",$AI811))</f>
        <v>0</v>
      </c>
      <c r="CD811" s="49">
        <f t="shared" si="75"/>
        <v>99.763259999999988</v>
      </c>
      <c r="CE811" s="50">
        <f t="shared" si="77"/>
        <v>8.3000000000000007</v>
      </c>
      <c r="CF811" s="39">
        <f t="shared" si="76"/>
        <v>9</v>
      </c>
      <c r="CG811" s="49">
        <f>IF($BW811=1,($Q811*'2. Monitor Criteria'!$C$4)+('2. Monitor Criteria'!$D$4*'1. Data'!$CE811)+'2. Monitor Criteria'!$C$6,IF('1. Data'!$BW811=2,($Q811*'2. Monitor Criteria'!$C$4)+('2. Monitor Criteria'!$D$4*'1. Data'!$CE811)+'2. Monitor Criteria'!$D$6,IF('1. Data'!$BW811=5,($Q811*'2. Monitor Criteria'!$C$4)+('2. Monitor Criteria'!$D$4*'1. Data'!$CE811)+'2. Monitor Criteria'!$F$6,($Q811*'2. Monitor Criteria'!$C$4)+('2. Monitor Criteria'!$D$4*'1. Data'!$CE811)+'2. Monitor Criteria'!$E$6)))</f>
        <v>79.911500000000004</v>
      </c>
      <c r="CH811" s="51">
        <f>CD811-('2. Monitor Criteria'!$D$4*CE811)</f>
        <v>66.646259999999984</v>
      </c>
      <c r="CI811" s="49">
        <f>IF($BY811=0,CH811,IF($BY811=1,CH811-('2. Monitor Criteria'!$B$10*'1. Data'!CG811),CH811-('2. Monitor Criteria'!$C$10*'1. Data'!CG811)))</f>
        <v>62.650684999999982</v>
      </c>
      <c r="CJ811" s="51">
        <f>IF($CA811=TRUE,CI811-(CG811*'2. Monitor Criteria'!$E$10),CI811)</f>
        <v>62.650684999999982</v>
      </c>
      <c r="CK811" s="51">
        <f>IF($BZ811=TRUE,CJ811-('1. Data'!CG811*'2. Monitor Criteria'!$D$10),CJ811)</f>
        <v>62.650684999999982</v>
      </c>
    </row>
    <row r="812" spans="1:90" x14ac:dyDescent="0.2">
      <c r="A812" s="39">
        <v>977</v>
      </c>
      <c r="B812" s="46" t="s">
        <v>1053</v>
      </c>
      <c r="C812" s="46" t="s">
        <v>1279</v>
      </c>
      <c r="D812" s="47">
        <v>42896</v>
      </c>
      <c r="E812" s="46" t="s">
        <v>74</v>
      </c>
      <c r="F812" s="46"/>
      <c r="G812" s="46" t="s">
        <v>1307</v>
      </c>
      <c r="H812" s="46" t="s">
        <v>75</v>
      </c>
      <c r="I812" s="46" t="s">
        <v>76</v>
      </c>
      <c r="J812" s="46"/>
      <c r="K812" s="46" t="s">
        <v>77</v>
      </c>
      <c r="L812" s="46"/>
      <c r="M812" s="48">
        <v>1300</v>
      </c>
      <c r="N812" s="48">
        <v>15.4</v>
      </c>
      <c r="O812" s="48">
        <v>27.5</v>
      </c>
      <c r="P812" s="48">
        <v>31.5</v>
      </c>
      <c r="Q812" s="48">
        <v>423.99</v>
      </c>
      <c r="R812" s="48">
        <v>1.78</v>
      </c>
      <c r="S812" s="48">
        <v>2160</v>
      </c>
      <c r="T812" s="48">
        <v>3840</v>
      </c>
      <c r="U812" s="48">
        <v>8.3000000000000007</v>
      </c>
      <c r="V812" s="48">
        <v>19563</v>
      </c>
      <c r="W812" s="48">
        <v>60</v>
      </c>
      <c r="X812" s="48">
        <v>0.4</v>
      </c>
      <c r="Y812" s="46" t="s">
        <v>78</v>
      </c>
      <c r="Z812" s="46" t="s">
        <v>79</v>
      </c>
      <c r="AA812" s="48">
        <v>80</v>
      </c>
      <c r="AB812" s="48">
        <v>80</v>
      </c>
      <c r="AC812" s="46" t="s">
        <v>81</v>
      </c>
      <c r="AD812" s="46" t="s">
        <v>80</v>
      </c>
      <c r="AE812" s="46" t="s">
        <v>1297</v>
      </c>
      <c r="AF812" s="46" t="s">
        <v>1461</v>
      </c>
      <c r="AG812" s="46" t="s">
        <v>99</v>
      </c>
      <c r="AH812" s="46"/>
      <c r="AI812" s="46" t="s">
        <v>99</v>
      </c>
      <c r="AJ812" s="46" t="s">
        <v>83</v>
      </c>
      <c r="AK812" s="46" t="s">
        <v>84</v>
      </c>
      <c r="AL812" s="46" t="s">
        <v>1461</v>
      </c>
      <c r="AM812" s="46" t="s">
        <v>83</v>
      </c>
      <c r="AN812" s="46" t="s">
        <v>83</v>
      </c>
      <c r="AO812" s="46" t="s">
        <v>83</v>
      </c>
      <c r="AP812" s="46" t="s">
        <v>91</v>
      </c>
      <c r="AQ812" s="46"/>
      <c r="AR812" s="46" t="s">
        <v>81</v>
      </c>
      <c r="AS812" s="46" t="s">
        <v>86</v>
      </c>
      <c r="AT812" s="46"/>
      <c r="AU812" s="48">
        <v>1</v>
      </c>
      <c r="AV812" s="46" t="s">
        <v>81</v>
      </c>
      <c r="AW812" s="46" t="s">
        <v>81</v>
      </c>
      <c r="AX812" s="48">
        <v>350</v>
      </c>
      <c r="AY812" s="48">
        <v>369.2</v>
      </c>
      <c r="AZ812" s="48">
        <v>361</v>
      </c>
      <c r="BA812" s="48">
        <v>200.1</v>
      </c>
      <c r="BB812" s="46"/>
      <c r="BC812" s="46"/>
      <c r="BD812" s="48">
        <v>30.61</v>
      </c>
      <c r="BE812" s="46"/>
      <c r="BF812" s="48">
        <v>0.21</v>
      </c>
      <c r="BG812" s="48">
        <v>0.2</v>
      </c>
      <c r="BH812" s="46"/>
      <c r="BI812" s="48">
        <v>0.16</v>
      </c>
      <c r="BJ812" s="48">
        <v>95.05</v>
      </c>
      <c r="BK812" s="48">
        <v>95.05</v>
      </c>
      <c r="BL812" s="48">
        <v>135.69999999999999</v>
      </c>
      <c r="BM812" s="46"/>
      <c r="BN812" s="46"/>
      <c r="BO812" s="48">
        <v>0.19</v>
      </c>
      <c r="BP812" s="48">
        <v>0.24</v>
      </c>
      <c r="BQ812" s="48">
        <v>0.23</v>
      </c>
      <c r="BR812" s="48">
        <v>30.22</v>
      </c>
      <c r="BS812" s="48">
        <v>94.02</v>
      </c>
      <c r="BT812" s="46"/>
      <c r="BU812" s="48">
        <v>0</v>
      </c>
      <c r="BV812" s="39">
        <v>977</v>
      </c>
      <c r="BW812" s="39">
        <f t="shared" si="72"/>
        <v>5</v>
      </c>
      <c r="BX812" s="39">
        <f>IF(COUNTIF($C$2:C812,C812)=1,1,0)</f>
        <v>1</v>
      </c>
      <c r="BY812" s="39">
        <f t="shared" si="73"/>
        <v>1</v>
      </c>
      <c r="BZ812" s="39" t="b">
        <f t="shared" si="74"/>
        <v>0</v>
      </c>
      <c r="CA812" s="39" t="b">
        <f t="array" ref="CA812">ISNUMBER(SEARCH("Touch Screen",$AI812))</f>
        <v>0</v>
      </c>
      <c r="CB812" s="39" t="b">
        <f t="array" ref="CB812">ISNUMBER(SEARCH("Occupancy Sensor",$AI812))</f>
        <v>0</v>
      </c>
      <c r="CC812" s="39" t="b">
        <f t="array" ref="CC812">ISNUMBER(SEARCH("Full Network Connectivity",$AI812))</f>
        <v>0</v>
      </c>
      <c r="CD812" s="49">
        <f t="shared" si="75"/>
        <v>95.045999999999992</v>
      </c>
      <c r="CE812" s="50">
        <f t="shared" si="77"/>
        <v>8.3000000000000007</v>
      </c>
      <c r="CF812" s="39">
        <f t="shared" si="76"/>
        <v>10</v>
      </c>
      <c r="CG812" s="49">
        <f>IF($BW812=1,($Q812*'2. Monitor Criteria'!$C$4)+('2. Monitor Criteria'!$D$4*'1. Data'!$CE812)+'2. Monitor Criteria'!$C$6,IF('1. Data'!$BW812=2,($Q812*'2. Monitor Criteria'!$C$4)+('2. Monitor Criteria'!$D$4*'1. Data'!$CE812)+'2. Monitor Criteria'!$D$6,IF('1. Data'!$BW812=5,($Q812*'2. Monitor Criteria'!$C$4)+('2. Monitor Criteria'!$D$4*'1. Data'!$CE812)+'2. Monitor Criteria'!$F$6,($Q812*'2. Monitor Criteria'!$C$4)+('2. Monitor Criteria'!$D$4*'1. Data'!$CE812)+'2. Monitor Criteria'!$E$6)))</f>
        <v>100.79777000000001</v>
      </c>
      <c r="CH812" s="51">
        <f>CD812-('2. Monitor Criteria'!$D$4*CE812)</f>
        <v>61.928999999999988</v>
      </c>
      <c r="CI812" s="49">
        <f>IF($BY812=0,CH812,IF($BY812=1,CH812-('2. Monitor Criteria'!$B$10*'1. Data'!CG812),CH812-('2. Monitor Criteria'!$C$10*'1. Data'!CG812)))</f>
        <v>56.889111499999984</v>
      </c>
      <c r="CJ812" s="49">
        <f>IF($CA812=TRUE,CI812-(CG812*'2. Monitor Criteria'!$E$10),CI812)</f>
        <v>56.889111499999984</v>
      </c>
      <c r="CK812" s="49">
        <f>IF($BZ812=TRUE,CJ812-('1. Data'!CG812*'2. Monitor Criteria'!$D$10),CJ812)</f>
        <v>56.889111499999984</v>
      </c>
    </row>
    <row r="813" spans="1:90" x14ac:dyDescent="0.2">
      <c r="A813" s="39">
        <v>980</v>
      </c>
      <c r="B813" s="46" t="s">
        <v>1053</v>
      </c>
      <c r="C813" s="46" t="s">
        <v>1283</v>
      </c>
      <c r="D813" s="47">
        <v>42978</v>
      </c>
      <c r="E813" s="46" t="s">
        <v>590</v>
      </c>
      <c r="F813" s="46"/>
      <c r="G813" s="46" t="s">
        <v>1309</v>
      </c>
      <c r="H813" s="46" t="s">
        <v>75</v>
      </c>
      <c r="I813" s="46" t="s">
        <v>76</v>
      </c>
      <c r="J813" s="46"/>
      <c r="K813" s="46" t="s">
        <v>77</v>
      </c>
      <c r="L813" s="46"/>
      <c r="M813" s="48">
        <v>1000</v>
      </c>
      <c r="N813" s="48">
        <v>14.4</v>
      </c>
      <c r="O813" s="48">
        <v>34.6</v>
      </c>
      <c r="P813" s="48">
        <v>37.5</v>
      </c>
      <c r="Q813" s="48">
        <v>499.26</v>
      </c>
      <c r="R813" s="48">
        <v>2.4</v>
      </c>
      <c r="S813" s="48">
        <v>1600</v>
      </c>
      <c r="T813" s="48">
        <v>3840</v>
      </c>
      <c r="U813" s="48">
        <v>6.1</v>
      </c>
      <c r="V813" s="48">
        <v>12306</v>
      </c>
      <c r="W813" s="48">
        <v>60</v>
      </c>
      <c r="X813" s="48">
        <v>0.4</v>
      </c>
      <c r="Y813" s="46" t="s">
        <v>78</v>
      </c>
      <c r="Z813" s="46" t="s">
        <v>79</v>
      </c>
      <c r="AA813" s="46"/>
      <c r="AB813" s="46"/>
      <c r="AC813" s="46" t="s">
        <v>80</v>
      </c>
      <c r="AD813" s="46" t="s">
        <v>80</v>
      </c>
      <c r="AE813" s="46" t="s">
        <v>308</v>
      </c>
      <c r="AF813" s="46"/>
      <c r="AG813" s="46" t="s">
        <v>83</v>
      </c>
      <c r="AH813" s="46"/>
      <c r="AI813" s="46" t="s">
        <v>83</v>
      </c>
      <c r="AJ813" s="46" t="s">
        <v>83</v>
      </c>
      <c r="AK813" s="46" t="s">
        <v>84</v>
      </c>
      <c r="AL813" s="46"/>
      <c r="AM813" s="46" t="s">
        <v>83</v>
      </c>
      <c r="AN813" s="46" t="s">
        <v>83</v>
      </c>
      <c r="AO813" s="46" t="s">
        <v>83</v>
      </c>
      <c r="AP813" s="46" t="s">
        <v>91</v>
      </c>
      <c r="AQ813" s="46"/>
      <c r="AR813" s="46" t="s">
        <v>81</v>
      </c>
      <c r="AS813" s="46" t="s">
        <v>86</v>
      </c>
      <c r="AT813" s="46"/>
      <c r="AU813" s="48">
        <v>1</v>
      </c>
      <c r="AV813" s="46" t="s">
        <v>81</v>
      </c>
      <c r="AW813" s="46" t="s">
        <v>81</v>
      </c>
      <c r="AX813" s="48">
        <v>300</v>
      </c>
      <c r="AY813" s="48">
        <v>325.2</v>
      </c>
      <c r="AZ813" s="48">
        <v>325.2</v>
      </c>
      <c r="BA813" s="48">
        <v>200.1</v>
      </c>
      <c r="BB813" s="46"/>
      <c r="BC813" s="46"/>
      <c r="BD813" s="48">
        <v>35.22</v>
      </c>
      <c r="BE813" s="46"/>
      <c r="BF813" s="48">
        <v>0.41</v>
      </c>
      <c r="BG813" s="48">
        <v>0.36</v>
      </c>
      <c r="BH813" s="46"/>
      <c r="BI813" s="48">
        <v>0.25</v>
      </c>
      <c r="BJ813" s="48">
        <v>110.32</v>
      </c>
      <c r="BK813" s="48">
        <v>110.32</v>
      </c>
      <c r="BL813" s="48">
        <v>126.5</v>
      </c>
      <c r="BM813" s="46"/>
      <c r="BN813" s="46"/>
      <c r="BO813" s="48">
        <v>0.27</v>
      </c>
      <c r="BP813" s="48">
        <v>0.41</v>
      </c>
      <c r="BQ813" s="48">
        <v>0.37</v>
      </c>
      <c r="BR813" s="48">
        <v>35.21</v>
      </c>
      <c r="BS813" s="48">
        <v>110.29</v>
      </c>
      <c r="BT813" s="46"/>
      <c r="BU813" s="48">
        <v>0</v>
      </c>
      <c r="BV813" s="39">
        <v>980</v>
      </c>
      <c r="BW813" s="39">
        <f t="shared" si="72"/>
        <v>5</v>
      </c>
      <c r="BX813" s="39">
        <f>IF(COUNTIF($C$2:C813,C813)=1,1,0)</f>
        <v>1</v>
      </c>
      <c r="BY813" s="39">
        <f t="shared" si="73"/>
        <v>1</v>
      </c>
      <c r="BZ813" s="39" t="b">
        <f t="shared" si="74"/>
        <v>0</v>
      </c>
      <c r="CA813" s="39" t="b">
        <f t="array" ref="CA813">ISNUMBER(SEARCH("Touch Screen",$AI813))</f>
        <v>0</v>
      </c>
      <c r="CB813" s="39" t="b">
        <f t="array" ref="CB813">ISNUMBER(SEARCH("Occupancy Sensor",$AI813))</f>
        <v>0</v>
      </c>
      <c r="CC813" s="39" t="b">
        <f t="array" ref="CC813">ISNUMBER(SEARCH("Full Network Connectivity",$AI813))</f>
        <v>0</v>
      </c>
      <c r="CD813" s="49">
        <f t="shared" si="75"/>
        <v>110.31905999999999</v>
      </c>
      <c r="CE813" s="50">
        <f t="shared" si="77"/>
        <v>6.1</v>
      </c>
      <c r="CF813" s="39">
        <f t="shared" si="76"/>
        <v>10</v>
      </c>
      <c r="CG813" s="49">
        <f>IF($BW813=1,($Q813*'2. Monitor Criteria'!$C$4)+('2. Monitor Criteria'!$D$4*'1. Data'!$CE813)+'2. Monitor Criteria'!$C$6,IF('1. Data'!$BW813=2,($Q813*'2. Monitor Criteria'!$C$4)+('2. Monitor Criteria'!$D$4*'1. Data'!$CE813)+'2. Monitor Criteria'!$D$6,IF('1. Data'!$BW813=5,($Q813*'2. Monitor Criteria'!$C$4)+('2. Monitor Criteria'!$D$4*'1. Data'!$CE813)+'2. Monitor Criteria'!$F$6,($Q813*'2. Monitor Criteria'!$C$4)+('2. Monitor Criteria'!$D$4*'1. Data'!$CE813)+'2. Monitor Criteria'!$E$6)))</f>
        <v>101.27798</v>
      </c>
      <c r="CH813" s="51">
        <f>CD813-('2. Monitor Criteria'!$D$4*CE813)</f>
        <v>85.980059999999995</v>
      </c>
      <c r="CI813" s="49">
        <f>IF($BY813=0,CH813,IF($BY813=1,CH813-('2. Monitor Criteria'!$B$10*'1. Data'!CG813),CH813-('2. Monitor Criteria'!$C$10*'1. Data'!CG813)))</f>
        <v>80.916160999999988</v>
      </c>
      <c r="CJ813" s="51">
        <f>IF($CA813=TRUE,CI813-(CG813*'2. Monitor Criteria'!$E$10),CI813)</f>
        <v>80.916160999999988</v>
      </c>
      <c r="CK813" s="51">
        <f>IF($BZ813=TRUE,CJ813-('1. Data'!CG813*'2. Monitor Criteria'!$D$10),CJ813)</f>
        <v>80.916160999999988</v>
      </c>
    </row>
    <row r="814" spans="1:90" ht="33.6" customHeight="1" x14ac:dyDescent="0.2">
      <c r="A814" s="39">
        <v>204</v>
      </c>
      <c r="B814" s="46" t="s">
        <v>334</v>
      </c>
      <c r="C814" s="46" t="s">
        <v>1335</v>
      </c>
      <c r="D814" s="47">
        <v>42885</v>
      </c>
      <c r="E814" s="46" t="s">
        <v>74</v>
      </c>
      <c r="F814" s="46"/>
      <c r="G814" s="46" t="s">
        <v>1307</v>
      </c>
      <c r="H814" s="46" t="s">
        <v>75</v>
      </c>
      <c r="I814" s="46" t="s">
        <v>88</v>
      </c>
      <c r="J814" s="46"/>
      <c r="K814" s="46" t="s">
        <v>77</v>
      </c>
      <c r="L814" s="46"/>
      <c r="M814" s="48">
        <v>1000</v>
      </c>
      <c r="N814" s="48">
        <v>11.7</v>
      </c>
      <c r="O814" s="48">
        <v>20.8</v>
      </c>
      <c r="P814" s="48">
        <v>23.8</v>
      </c>
      <c r="Q814" s="48">
        <v>242.18</v>
      </c>
      <c r="R814" s="48">
        <v>1.78</v>
      </c>
      <c r="S814" s="48">
        <v>1080</v>
      </c>
      <c r="T814" s="48">
        <v>1920</v>
      </c>
      <c r="U814" s="48">
        <v>2.1</v>
      </c>
      <c r="V814" s="48">
        <v>8562</v>
      </c>
      <c r="W814" s="48">
        <v>60</v>
      </c>
      <c r="X814" s="48">
        <v>33.799999999999997</v>
      </c>
      <c r="Y814" s="46" t="s">
        <v>78</v>
      </c>
      <c r="Z814" s="46" t="s">
        <v>229</v>
      </c>
      <c r="AA814" s="46"/>
      <c r="AB814" s="46"/>
      <c r="AC814" s="46" t="s">
        <v>81</v>
      </c>
      <c r="AD814" s="46" t="s">
        <v>81</v>
      </c>
      <c r="AE814" s="46" t="s">
        <v>1048</v>
      </c>
      <c r="AF814" s="46"/>
      <c r="AG814" s="46" t="s">
        <v>83</v>
      </c>
      <c r="AH814" s="46"/>
      <c r="AI814" s="46" t="s">
        <v>83</v>
      </c>
      <c r="AJ814" s="46" t="s">
        <v>83</v>
      </c>
      <c r="AK814" s="46" t="s">
        <v>792</v>
      </c>
      <c r="AL814" s="46"/>
      <c r="AM814" s="46" t="s">
        <v>83</v>
      </c>
      <c r="AN814" s="46" t="s">
        <v>83</v>
      </c>
      <c r="AO814" s="46" t="s">
        <v>83</v>
      </c>
      <c r="AP814" s="46" t="s">
        <v>91</v>
      </c>
      <c r="AQ814" s="46"/>
      <c r="AR814" s="46" t="s">
        <v>81</v>
      </c>
      <c r="AS814" s="46" t="s">
        <v>86</v>
      </c>
      <c r="AT814" s="46"/>
      <c r="AU814" s="48">
        <v>5</v>
      </c>
      <c r="AV814" s="46" t="s">
        <v>81</v>
      </c>
      <c r="AW814" s="46" t="s">
        <v>81</v>
      </c>
      <c r="AX814" s="48">
        <v>250</v>
      </c>
      <c r="AY814" s="48">
        <v>220</v>
      </c>
      <c r="AZ814" s="48">
        <v>171</v>
      </c>
      <c r="BA814" s="48">
        <v>200.6</v>
      </c>
      <c r="BB814" s="46"/>
      <c r="BC814" s="46"/>
      <c r="BD814" s="48">
        <v>15.63</v>
      </c>
      <c r="BE814" s="46"/>
      <c r="BF814" s="48">
        <v>0.13</v>
      </c>
      <c r="BG814" s="46"/>
      <c r="BH814" s="46"/>
      <c r="BI814" s="48">
        <v>0.11</v>
      </c>
      <c r="BJ814" s="48">
        <v>48.68</v>
      </c>
      <c r="BK814" s="48">
        <v>48.68</v>
      </c>
      <c r="BL814" s="48">
        <v>54.1</v>
      </c>
      <c r="BM814" s="46"/>
      <c r="BN814" s="46"/>
      <c r="BO814" s="48">
        <v>0.18</v>
      </c>
      <c r="BP814" s="48">
        <v>0.2</v>
      </c>
      <c r="BQ814" s="46"/>
      <c r="BR814" s="48">
        <v>15.51</v>
      </c>
      <c r="BS814" s="48">
        <v>48.71</v>
      </c>
      <c r="BT814" s="46"/>
      <c r="BU814" s="48">
        <v>0</v>
      </c>
      <c r="BV814" s="39">
        <v>204</v>
      </c>
      <c r="BW814" s="39">
        <f t="shared" si="72"/>
        <v>3</v>
      </c>
      <c r="BX814" s="39">
        <f>IF(COUNTIF($C$2:C814,C814)=1,1,0)</f>
        <v>1</v>
      </c>
      <c r="BY814" s="39">
        <f t="shared" si="73"/>
        <v>2</v>
      </c>
      <c r="BZ814" s="39" t="b">
        <f t="shared" si="74"/>
        <v>0</v>
      </c>
      <c r="CA814" s="39" t="b">
        <f t="array" ref="CA814">ISNUMBER(SEARCH("Touch Screen",$AI814))</f>
        <v>0</v>
      </c>
      <c r="CB814" s="39" t="b">
        <f t="array" ref="CB814">ISNUMBER(SEARCH("Occupancy Sensor",$AI814))</f>
        <v>0</v>
      </c>
      <c r="CC814" s="39" t="b">
        <f t="array" ref="CC814">ISNUMBER(SEARCH("Full Network Connectivity",$AI814))</f>
        <v>0</v>
      </c>
      <c r="CD814" s="49">
        <f t="shared" si="75"/>
        <v>48.661800000000007</v>
      </c>
      <c r="CE814" s="50">
        <f t="shared" si="77"/>
        <v>2.1</v>
      </c>
      <c r="CF814" s="39">
        <f t="shared" si="76"/>
        <v>3</v>
      </c>
      <c r="CG814" s="49">
        <f>IF($BW814=1,($Q814*'2. Monitor Criteria'!$C$4)+('2. Monitor Criteria'!$D$4*'1. Data'!$CE814)+'2. Monitor Criteria'!$C$6,IF('1. Data'!$BW814=2,($Q814*'2. Monitor Criteria'!$C$4)+('2. Monitor Criteria'!$D$4*'1. Data'!$CE814)+'2. Monitor Criteria'!$D$6,IF('1. Data'!$BW814=5,($Q814*'2. Monitor Criteria'!$C$4)+('2. Monitor Criteria'!$D$4*'1. Data'!$CE814)+'2. Monitor Criteria'!$F$6,($Q814*'2. Monitor Criteria'!$C$4)+('2. Monitor Criteria'!$D$4*'1. Data'!$CE814)+'2. Monitor Criteria'!$E$6)))</f>
        <v>46.647140000000007</v>
      </c>
      <c r="CH814" s="51">
        <f>CD814-('2. Monitor Criteria'!$D$4*CE814)</f>
        <v>40.282800000000009</v>
      </c>
      <c r="CI814" s="49">
        <f>IF($BY814=0,CH814,IF($BY814=1,CH814-('2. Monitor Criteria'!$B$10*'1. Data'!CG814),CH814-('2. Monitor Criteria'!$C$10*'1. Data'!CG814)))</f>
        <v>33.285729000000011</v>
      </c>
      <c r="CJ814" s="51">
        <f>IF($CA814=TRUE,CI814-(CG814*'2. Monitor Criteria'!$E$10),CI814)</f>
        <v>33.285729000000011</v>
      </c>
      <c r="CK814" s="51">
        <f>IF($BZ814=TRUE,CJ814-('1. Data'!CG814*'2. Monitor Criteria'!$D$10),CJ814)</f>
        <v>33.285729000000011</v>
      </c>
      <c r="CL814" s="39"/>
    </row>
    <row r="815" spans="1:90" x14ac:dyDescent="0.2">
      <c r="A815" s="39">
        <v>241</v>
      </c>
      <c r="B815" s="46" t="s">
        <v>334</v>
      </c>
      <c r="C815" s="46" t="s">
        <v>1341</v>
      </c>
      <c r="D815" s="47">
        <v>43009</v>
      </c>
      <c r="E815" s="46" t="s">
        <v>74</v>
      </c>
      <c r="F815" s="46"/>
      <c r="G815" s="46" t="s">
        <v>1309</v>
      </c>
      <c r="H815" s="46" t="s">
        <v>75</v>
      </c>
      <c r="I815" s="46" t="s">
        <v>76</v>
      </c>
      <c r="J815" s="46"/>
      <c r="K815" s="46" t="s">
        <v>77</v>
      </c>
      <c r="L815" s="46"/>
      <c r="M815" s="48">
        <v>1000</v>
      </c>
      <c r="N815" s="48">
        <v>13.2</v>
      </c>
      <c r="O815" s="48">
        <v>23.5</v>
      </c>
      <c r="P815" s="48">
        <v>26.9</v>
      </c>
      <c r="Q815" s="48">
        <v>311.5</v>
      </c>
      <c r="R815" s="48">
        <v>1.78</v>
      </c>
      <c r="S815" s="48">
        <v>1440</v>
      </c>
      <c r="T815" s="48">
        <v>2560</v>
      </c>
      <c r="U815" s="48">
        <v>3.7</v>
      </c>
      <c r="V815" s="48">
        <v>11834</v>
      </c>
      <c r="W815" s="48">
        <v>60</v>
      </c>
      <c r="X815" s="48">
        <v>0.4</v>
      </c>
      <c r="Y815" s="46" t="s">
        <v>425</v>
      </c>
      <c r="Z815" s="46" t="s">
        <v>229</v>
      </c>
      <c r="AA815" s="48">
        <v>80</v>
      </c>
      <c r="AB815" s="48">
        <v>80</v>
      </c>
      <c r="AC815" s="46" t="s">
        <v>80</v>
      </c>
      <c r="AD815" s="46" t="s">
        <v>80</v>
      </c>
      <c r="AE815" s="46" t="s">
        <v>1339</v>
      </c>
      <c r="AF815" s="46" t="s">
        <v>383</v>
      </c>
      <c r="AG815" s="46" t="s">
        <v>83</v>
      </c>
      <c r="AH815" s="46"/>
      <c r="AI815" s="46" t="s">
        <v>83</v>
      </c>
      <c r="AJ815" s="46" t="s">
        <v>83</v>
      </c>
      <c r="AK815" s="46" t="s">
        <v>792</v>
      </c>
      <c r="AL815" s="46" t="s">
        <v>383</v>
      </c>
      <c r="AM815" s="46" t="s">
        <v>83</v>
      </c>
      <c r="AN815" s="46" t="s">
        <v>83</v>
      </c>
      <c r="AO815" s="46" t="s">
        <v>83</v>
      </c>
      <c r="AP815" s="46" t="s">
        <v>91</v>
      </c>
      <c r="AQ815" s="46"/>
      <c r="AR815" s="46" t="s">
        <v>81</v>
      </c>
      <c r="AS815" s="46" t="s">
        <v>86</v>
      </c>
      <c r="AT815" s="46"/>
      <c r="AU815" s="48">
        <v>5</v>
      </c>
      <c r="AV815" s="46" t="s">
        <v>81</v>
      </c>
      <c r="AW815" s="46" t="s">
        <v>81</v>
      </c>
      <c r="AX815" s="48">
        <v>400</v>
      </c>
      <c r="AY815" s="48">
        <v>411.1</v>
      </c>
      <c r="AZ815" s="48">
        <v>240.7</v>
      </c>
      <c r="BA815" s="48">
        <v>200.1</v>
      </c>
      <c r="BB815" s="46"/>
      <c r="BC815" s="46"/>
      <c r="BD815" s="48">
        <v>20.56</v>
      </c>
      <c r="BE815" s="46"/>
      <c r="BF815" s="48">
        <v>0.27</v>
      </c>
      <c r="BG815" s="46"/>
      <c r="BH815" s="46"/>
      <c r="BI815" s="48">
        <v>0.24</v>
      </c>
      <c r="BJ815" s="48">
        <v>64.569999999999993</v>
      </c>
      <c r="BK815" s="48">
        <v>64.569999999999993</v>
      </c>
      <c r="BL815" s="48">
        <v>107.2</v>
      </c>
      <c r="BM815" s="46"/>
      <c r="BN815" s="46"/>
      <c r="BO815" s="48">
        <v>0.25</v>
      </c>
      <c r="BP815" s="48">
        <v>0.28999999999999998</v>
      </c>
      <c r="BQ815" s="46"/>
      <c r="BR815" s="48">
        <v>20.74</v>
      </c>
      <c r="BS815" s="48">
        <v>65.239999999999995</v>
      </c>
      <c r="BT815" s="46"/>
      <c r="BU815" s="48">
        <v>0</v>
      </c>
      <c r="BV815" s="39">
        <v>241</v>
      </c>
      <c r="BW815" s="39">
        <f t="shared" si="72"/>
        <v>4</v>
      </c>
      <c r="BX815" s="39">
        <f>IF(COUNTIF($C$2:C815,C815)=1,1,0)</f>
        <v>1</v>
      </c>
      <c r="BY815" s="39">
        <f t="shared" si="73"/>
        <v>2</v>
      </c>
      <c r="BZ815" s="39" t="b">
        <f t="shared" si="74"/>
        <v>0</v>
      </c>
      <c r="CA815" s="39" t="b">
        <f t="array" ref="CA815">ISNUMBER(SEARCH("Touch Screen",$AI815))</f>
        <v>0</v>
      </c>
      <c r="CB815" s="39" t="b">
        <f t="array" ref="CB815">ISNUMBER(SEARCH("Occupancy Sensor",$AI815))</f>
        <v>0</v>
      </c>
      <c r="CC815" s="39" t="b">
        <f t="array" ref="CC815">ISNUMBER(SEARCH("Full Network Connectivity",$AI815))</f>
        <v>0</v>
      </c>
      <c r="CD815" s="49">
        <f t="shared" si="75"/>
        <v>64.574339999999992</v>
      </c>
      <c r="CE815" s="50">
        <f t="shared" si="77"/>
        <v>3.7</v>
      </c>
      <c r="CF815" s="39">
        <f t="shared" si="76"/>
        <v>4</v>
      </c>
      <c r="CG815" s="49">
        <f>IF($BW815=1,($Q815*'2. Monitor Criteria'!$C$4)+('2. Monitor Criteria'!$D$4*'1. Data'!$CE815)+'2. Monitor Criteria'!$C$6,IF('1. Data'!$BW815=2,($Q815*'2. Monitor Criteria'!$C$4)+('2. Monitor Criteria'!$D$4*'1. Data'!$CE815)+'2. Monitor Criteria'!$D$6,IF('1. Data'!$BW815=5,($Q815*'2. Monitor Criteria'!$C$4)+('2. Monitor Criteria'!$D$4*'1. Data'!$CE815)+'2. Monitor Criteria'!$F$6,($Q815*'2. Monitor Criteria'!$C$4)+('2. Monitor Criteria'!$D$4*'1. Data'!$CE815)+'2. Monitor Criteria'!$E$6)))</f>
        <v>61.557500000000005</v>
      </c>
      <c r="CH815" s="51">
        <f>CD815-('2. Monitor Criteria'!$D$4*CE815)</f>
        <v>49.811339999999987</v>
      </c>
      <c r="CI815" s="49">
        <f>IF($BY815=0,CH815,IF($BY815=1,CH815-('2. Monitor Criteria'!$B$10*'1. Data'!CG815),CH815-('2. Monitor Criteria'!$C$10*'1. Data'!CG815)))</f>
        <v>40.577714999999984</v>
      </c>
      <c r="CJ815" s="51">
        <f>IF($CA815=TRUE,CI815-(CG815*'2. Monitor Criteria'!$E$10),CI815)</f>
        <v>40.577714999999984</v>
      </c>
      <c r="CK815" s="51">
        <f>IF($BZ815=TRUE,CJ815-('1. Data'!CG815*'2. Monitor Criteria'!$D$10),CJ815)</f>
        <v>40.577714999999984</v>
      </c>
      <c r="CL815" s="39"/>
    </row>
    <row r="816" spans="1:90" x14ac:dyDescent="0.2">
      <c r="A816" s="39">
        <v>261</v>
      </c>
      <c r="B816" s="46" t="s">
        <v>334</v>
      </c>
      <c r="C816" s="46" t="s">
        <v>419</v>
      </c>
      <c r="D816" s="47">
        <v>42263</v>
      </c>
      <c r="E816" s="46" t="s">
        <v>74</v>
      </c>
      <c r="F816" s="46"/>
      <c r="G816" s="46" t="s">
        <v>1307</v>
      </c>
      <c r="H816" s="46" t="s">
        <v>75</v>
      </c>
      <c r="I816" s="46" t="s">
        <v>76</v>
      </c>
      <c r="J816" s="46"/>
      <c r="K816" s="46" t="s">
        <v>77</v>
      </c>
      <c r="L816" s="46"/>
      <c r="M816" s="48">
        <v>1000</v>
      </c>
      <c r="N816" s="48">
        <v>13.2</v>
      </c>
      <c r="O816" s="48">
        <v>23.5</v>
      </c>
      <c r="P816" s="48">
        <v>27</v>
      </c>
      <c r="Q816" s="48">
        <v>311.5</v>
      </c>
      <c r="R816" s="48">
        <v>1.78</v>
      </c>
      <c r="S816" s="48">
        <v>1440</v>
      </c>
      <c r="T816" s="48">
        <v>2560</v>
      </c>
      <c r="U816" s="48">
        <v>3.7</v>
      </c>
      <c r="V816" s="48">
        <v>11834</v>
      </c>
      <c r="W816" s="48">
        <v>60</v>
      </c>
      <c r="X816" s="48">
        <v>0.5</v>
      </c>
      <c r="Y816" s="46" t="s">
        <v>420</v>
      </c>
      <c r="Z816" s="46" t="s">
        <v>229</v>
      </c>
      <c r="AA816" s="48">
        <v>107</v>
      </c>
      <c r="AB816" s="48">
        <v>94</v>
      </c>
      <c r="AC816" s="46" t="s">
        <v>81</v>
      </c>
      <c r="AD816" s="46" t="s">
        <v>80</v>
      </c>
      <c r="AE816" s="46" t="s">
        <v>418</v>
      </c>
      <c r="AF816" s="46" t="s">
        <v>383</v>
      </c>
      <c r="AG816" s="46" t="s">
        <v>83</v>
      </c>
      <c r="AH816" s="46"/>
      <c r="AI816" s="46" t="s">
        <v>83</v>
      </c>
      <c r="AJ816" s="46" t="s">
        <v>83</v>
      </c>
      <c r="AK816" s="46" t="s">
        <v>84</v>
      </c>
      <c r="AL816" s="46" t="s">
        <v>383</v>
      </c>
      <c r="AM816" s="46" t="s">
        <v>83</v>
      </c>
      <c r="AN816" s="46" t="s">
        <v>83</v>
      </c>
      <c r="AO816" s="46" t="s">
        <v>83</v>
      </c>
      <c r="AP816" s="46" t="s">
        <v>91</v>
      </c>
      <c r="AQ816" s="46"/>
      <c r="AR816" s="46" t="s">
        <v>81</v>
      </c>
      <c r="AS816" s="46" t="s">
        <v>86</v>
      </c>
      <c r="AT816" s="46"/>
      <c r="AU816" s="48">
        <v>5</v>
      </c>
      <c r="AV816" s="46" t="s">
        <v>81</v>
      </c>
      <c r="AW816" s="46" t="s">
        <v>81</v>
      </c>
      <c r="AX816" s="48">
        <v>300</v>
      </c>
      <c r="AY816" s="48">
        <v>354.7</v>
      </c>
      <c r="AZ816" s="48">
        <v>213.6</v>
      </c>
      <c r="BA816" s="48">
        <v>200.1</v>
      </c>
      <c r="BB816" s="46"/>
      <c r="BC816" s="46"/>
      <c r="BD816" s="48">
        <v>27.99</v>
      </c>
      <c r="BE816" s="46"/>
      <c r="BF816" s="48">
        <v>0.48</v>
      </c>
      <c r="BG816" s="48">
        <v>0.23</v>
      </c>
      <c r="BH816" s="46"/>
      <c r="BI816" s="48">
        <v>0.22</v>
      </c>
      <c r="BJ816" s="48">
        <v>88.55</v>
      </c>
      <c r="BK816" s="48">
        <v>88.55</v>
      </c>
      <c r="BL816" s="48">
        <v>107.2</v>
      </c>
      <c r="BM816" s="46"/>
      <c r="BN816" s="46"/>
      <c r="BO816" s="48">
        <v>0.27</v>
      </c>
      <c r="BP816" s="48">
        <v>0.56000000000000005</v>
      </c>
      <c r="BQ816" s="48">
        <v>0.28000000000000003</v>
      </c>
      <c r="BR816" s="48">
        <v>27.96</v>
      </c>
      <c r="BS816" s="48">
        <v>88.91</v>
      </c>
      <c r="BT816" s="46"/>
      <c r="BU816" s="48">
        <v>0</v>
      </c>
      <c r="BV816" s="39">
        <v>261</v>
      </c>
      <c r="BW816" s="39">
        <f t="shared" si="72"/>
        <v>4</v>
      </c>
      <c r="BX816" s="39">
        <f>IF(COUNTIF($C$2:C816,C816)=1,1,0)</f>
        <v>1</v>
      </c>
      <c r="BY816" s="39">
        <f t="shared" si="73"/>
        <v>2</v>
      </c>
      <c r="BZ816" s="39" t="b">
        <f t="shared" si="74"/>
        <v>0</v>
      </c>
      <c r="CA816" s="39" t="b">
        <f t="array" ref="CA816">ISNUMBER(SEARCH("Touch Screen",$AI816))</f>
        <v>0</v>
      </c>
      <c r="CB816" s="39" t="b">
        <f t="array" ref="CB816">ISNUMBER(SEARCH("Occupancy Sensor",$AI816))</f>
        <v>0</v>
      </c>
      <c r="CC816" s="39" t="b">
        <f t="array" ref="CC816">ISNUMBER(SEARCH("Full Network Connectivity",$AI816))</f>
        <v>0</v>
      </c>
      <c r="CD816" s="49">
        <f t="shared" si="75"/>
        <v>88.550459999999973</v>
      </c>
      <c r="CE816" s="50">
        <f t="shared" si="77"/>
        <v>3.7</v>
      </c>
      <c r="CF816" s="39">
        <f t="shared" si="76"/>
        <v>4</v>
      </c>
      <c r="CG816" s="49">
        <f>IF($BW816=1,($Q816*'2. Monitor Criteria'!$C$4)+('2. Monitor Criteria'!$D$4*'1. Data'!$CE816)+'2. Monitor Criteria'!$C$6,IF('1. Data'!$BW816=2,($Q816*'2. Monitor Criteria'!$C$4)+('2. Monitor Criteria'!$D$4*'1. Data'!$CE816)+'2. Monitor Criteria'!$D$6,IF('1. Data'!$BW816=5,($Q816*'2. Monitor Criteria'!$C$4)+('2. Monitor Criteria'!$D$4*'1. Data'!$CE816)+'2. Monitor Criteria'!$F$6,($Q816*'2. Monitor Criteria'!$C$4)+('2. Monitor Criteria'!$D$4*'1. Data'!$CE816)+'2. Monitor Criteria'!$E$6)))</f>
        <v>61.557500000000005</v>
      </c>
      <c r="CH816" s="51">
        <f>CD816-('2. Monitor Criteria'!$D$4*CE816)</f>
        <v>73.787459999999967</v>
      </c>
      <c r="CI816" s="49">
        <f>IF($BY816=0,CH816,IF($BY816=1,CH816-('2. Monitor Criteria'!$B$10*'1. Data'!CG816),CH816-('2. Monitor Criteria'!$C$10*'1. Data'!CG816)))</f>
        <v>64.553834999999964</v>
      </c>
      <c r="CJ816" s="51">
        <f>IF($CA816=TRUE,CI816-(CG816*'2. Monitor Criteria'!$E$10),CI816)</f>
        <v>64.553834999999964</v>
      </c>
      <c r="CK816" s="51">
        <f>IF($BZ816=TRUE,CJ816-('1. Data'!CG816*'2. Monitor Criteria'!$D$10),CJ816)</f>
        <v>64.553834999999964</v>
      </c>
      <c r="CL816" s="39"/>
    </row>
    <row r="817" spans="1:90" x14ac:dyDescent="0.2">
      <c r="A817" s="39">
        <v>262</v>
      </c>
      <c r="B817" s="46" t="s">
        <v>334</v>
      </c>
      <c r="C817" s="46" t="s">
        <v>421</v>
      </c>
      <c r="D817" s="47">
        <v>42551</v>
      </c>
      <c r="E817" s="46" t="s">
        <v>74</v>
      </c>
      <c r="F817" s="46"/>
      <c r="G817" s="46" t="s">
        <v>1307</v>
      </c>
      <c r="H817" s="46" t="s">
        <v>75</v>
      </c>
      <c r="I817" s="46" t="s">
        <v>76</v>
      </c>
      <c r="J817" s="46"/>
      <c r="K817" s="46" t="s">
        <v>77</v>
      </c>
      <c r="L817" s="46"/>
      <c r="M817" s="48">
        <v>1000</v>
      </c>
      <c r="N817" s="48">
        <v>15.8</v>
      </c>
      <c r="O817" s="48">
        <v>25.2</v>
      </c>
      <c r="P817" s="48">
        <v>29.7</v>
      </c>
      <c r="Q817" s="48">
        <v>396.44</v>
      </c>
      <c r="R817" s="48">
        <v>1.6</v>
      </c>
      <c r="S817" s="48">
        <v>1600</v>
      </c>
      <c r="T817" s="48">
        <v>2560</v>
      </c>
      <c r="U817" s="48">
        <v>4.0999999999999996</v>
      </c>
      <c r="V817" s="48">
        <v>10332</v>
      </c>
      <c r="W817" s="48">
        <v>60</v>
      </c>
      <c r="X817" s="48">
        <v>0.5</v>
      </c>
      <c r="Y817" s="46" t="s">
        <v>422</v>
      </c>
      <c r="Z817" s="46" t="s">
        <v>229</v>
      </c>
      <c r="AA817" s="48">
        <v>108</v>
      </c>
      <c r="AB817" s="48">
        <v>112</v>
      </c>
      <c r="AC817" s="46" t="s">
        <v>81</v>
      </c>
      <c r="AD817" s="46" t="s">
        <v>80</v>
      </c>
      <c r="AE817" s="46" t="s">
        <v>127</v>
      </c>
      <c r="AF817" s="46"/>
      <c r="AG817" s="46" t="s">
        <v>83</v>
      </c>
      <c r="AH817" s="46"/>
      <c r="AI817" s="46" t="s">
        <v>83</v>
      </c>
      <c r="AJ817" s="46" t="s">
        <v>83</v>
      </c>
      <c r="AK817" s="46" t="s">
        <v>84</v>
      </c>
      <c r="AL817" s="46"/>
      <c r="AM817" s="46" t="s">
        <v>83</v>
      </c>
      <c r="AN817" s="46" t="s">
        <v>83</v>
      </c>
      <c r="AO817" s="46" t="s">
        <v>83</v>
      </c>
      <c r="AP817" s="46" t="s">
        <v>91</v>
      </c>
      <c r="AQ817" s="46"/>
      <c r="AR817" s="46" t="s">
        <v>81</v>
      </c>
      <c r="AS817" s="46" t="s">
        <v>86</v>
      </c>
      <c r="AT817" s="46"/>
      <c r="AU817" s="48">
        <v>5</v>
      </c>
      <c r="AV817" s="46" t="s">
        <v>81</v>
      </c>
      <c r="AW817" s="46" t="s">
        <v>81</v>
      </c>
      <c r="AX817" s="48">
        <v>350</v>
      </c>
      <c r="AY817" s="48">
        <v>398.8</v>
      </c>
      <c r="AZ817" s="48">
        <v>259.39999999999998</v>
      </c>
      <c r="BA817" s="48">
        <v>200.1</v>
      </c>
      <c r="BB817" s="46"/>
      <c r="BC817" s="46"/>
      <c r="BD817" s="48">
        <v>37.81</v>
      </c>
      <c r="BE817" s="46"/>
      <c r="BF817" s="48">
        <v>0.42</v>
      </c>
      <c r="BG817" s="48">
        <v>0.19</v>
      </c>
      <c r="BH817" s="46"/>
      <c r="BI817" s="48">
        <v>0.18</v>
      </c>
      <c r="BJ817" s="48">
        <v>118.32</v>
      </c>
      <c r="BK817" s="48">
        <v>118.32</v>
      </c>
      <c r="BL817" s="48">
        <v>137.80000000000001</v>
      </c>
      <c r="BM817" s="46"/>
      <c r="BN817" s="46"/>
      <c r="BO817" s="48">
        <v>0.25</v>
      </c>
      <c r="BP817" s="48">
        <v>0.49</v>
      </c>
      <c r="BQ817" s="48">
        <v>0.25</v>
      </c>
      <c r="BR817" s="48">
        <v>37.770000000000003</v>
      </c>
      <c r="BS817" s="48">
        <v>118.59</v>
      </c>
      <c r="BT817" s="46"/>
      <c r="BU817" s="48">
        <v>0</v>
      </c>
      <c r="BV817" s="39">
        <v>262</v>
      </c>
      <c r="BW817" s="39">
        <f t="shared" si="72"/>
        <v>5</v>
      </c>
      <c r="BX817" s="39">
        <f>IF(COUNTIF($C$2:C817,C817)=1,1,0)</f>
        <v>1</v>
      </c>
      <c r="BY817" s="39">
        <f t="shared" si="73"/>
        <v>2</v>
      </c>
      <c r="BZ817" s="39" t="b">
        <f t="shared" si="74"/>
        <v>0</v>
      </c>
      <c r="CA817" s="39" t="b">
        <f t="array" ref="CA817">ISNUMBER(SEARCH("Touch Screen",$AI817))</f>
        <v>0</v>
      </c>
      <c r="CB817" s="39" t="b">
        <f t="array" ref="CB817">ISNUMBER(SEARCH("Occupancy Sensor",$AI817))</f>
        <v>0</v>
      </c>
      <c r="CC817" s="39" t="b">
        <f t="array" ref="CC817">ISNUMBER(SEARCH("Full Network Connectivity",$AI817))</f>
        <v>0</v>
      </c>
      <c r="CD817" s="49">
        <f t="shared" si="75"/>
        <v>118.31693999999999</v>
      </c>
      <c r="CE817" s="50">
        <f t="shared" si="77"/>
        <v>4.0999999999999996</v>
      </c>
      <c r="CF817" s="39">
        <f t="shared" si="76"/>
        <v>4</v>
      </c>
      <c r="CG817" s="49">
        <f>IF($BW817=1,($Q817*'2. Monitor Criteria'!$C$4)+('2. Monitor Criteria'!$D$4*'1. Data'!$CE817)+'2. Monitor Criteria'!$C$6,IF('1. Data'!$BW817=2,($Q817*'2. Monitor Criteria'!$C$4)+('2. Monitor Criteria'!$D$4*'1. Data'!$CE817)+'2. Monitor Criteria'!$D$6,IF('1. Data'!$BW817=5,($Q817*'2. Monitor Criteria'!$C$4)+('2. Monitor Criteria'!$D$4*'1. Data'!$CE817)+'2. Monitor Criteria'!$F$6,($Q817*'2. Monitor Criteria'!$C$4)+('2. Monitor Criteria'!$D$4*'1. Data'!$CE817)+'2. Monitor Criteria'!$E$6)))</f>
        <v>80.651119999999992</v>
      </c>
      <c r="CH817" s="51">
        <f>CD817-('2. Monitor Criteria'!$D$4*CE817)</f>
        <v>101.95793999999999</v>
      </c>
      <c r="CI817" s="49">
        <f>IF($BY817=0,CH817,IF($BY817=1,CH817-('2. Monitor Criteria'!$B$10*'1. Data'!CG817),CH817-('2. Monitor Criteria'!$C$10*'1. Data'!CG817)))</f>
        <v>89.860271999999995</v>
      </c>
      <c r="CJ817" s="51">
        <f>IF($CA817=TRUE,CI817-(CG817*'2. Monitor Criteria'!$E$10),CI817)</f>
        <v>89.860271999999995</v>
      </c>
      <c r="CK817" s="51">
        <f>IF($BZ817=TRUE,CJ817-('1. Data'!CG817*'2. Monitor Criteria'!$D$10),CJ817)</f>
        <v>89.860271999999995</v>
      </c>
      <c r="CL817" s="39"/>
    </row>
    <row r="818" spans="1:90" x14ac:dyDescent="0.2">
      <c r="A818" s="39">
        <v>320</v>
      </c>
      <c r="B818" s="46" t="s">
        <v>483</v>
      </c>
      <c r="C818" s="46" t="s">
        <v>484</v>
      </c>
      <c r="D818" s="47">
        <v>42706</v>
      </c>
      <c r="E818" s="46" t="s">
        <v>74</v>
      </c>
      <c r="F818" s="46"/>
      <c r="G818" s="46" t="s">
        <v>1307</v>
      </c>
      <c r="H818" s="46" t="s">
        <v>75</v>
      </c>
      <c r="I818" s="46" t="s">
        <v>141</v>
      </c>
      <c r="J818" s="46"/>
      <c r="K818" s="46" t="s">
        <v>77</v>
      </c>
      <c r="L818" s="46"/>
      <c r="M818" s="48">
        <v>500</v>
      </c>
      <c r="N818" s="48">
        <v>11.7</v>
      </c>
      <c r="O818" s="48">
        <v>20.7</v>
      </c>
      <c r="P818" s="48">
        <v>23.8</v>
      </c>
      <c r="Q818" s="48">
        <v>242.18</v>
      </c>
      <c r="R818" s="48">
        <v>1.78</v>
      </c>
      <c r="S818" s="48">
        <v>1080</v>
      </c>
      <c r="T818" s="48">
        <v>1920</v>
      </c>
      <c r="U818" s="48">
        <v>2.1</v>
      </c>
      <c r="V818" s="48">
        <v>8562</v>
      </c>
      <c r="W818" s="48">
        <v>60</v>
      </c>
      <c r="X818" s="48">
        <v>41.4</v>
      </c>
      <c r="Y818" s="46" t="s">
        <v>78</v>
      </c>
      <c r="Z818" s="46" t="s">
        <v>229</v>
      </c>
      <c r="AA818" s="46"/>
      <c r="AB818" s="46"/>
      <c r="AC818" s="46" t="s">
        <v>81</v>
      </c>
      <c r="AD818" s="46" t="s">
        <v>80</v>
      </c>
      <c r="AE818" s="46" t="s">
        <v>89</v>
      </c>
      <c r="AF818" s="46"/>
      <c r="AG818" s="46" t="s">
        <v>99</v>
      </c>
      <c r="AH818" s="46"/>
      <c r="AI818" s="46" t="s">
        <v>99</v>
      </c>
      <c r="AJ818" s="46" t="s">
        <v>83</v>
      </c>
      <c r="AK818" s="46" t="s">
        <v>90</v>
      </c>
      <c r="AL818" s="46"/>
      <c r="AM818" s="46" t="s">
        <v>83</v>
      </c>
      <c r="AN818" s="46" t="s">
        <v>83</v>
      </c>
      <c r="AO818" s="46" t="s">
        <v>83</v>
      </c>
      <c r="AP818" s="46" t="s">
        <v>91</v>
      </c>
      <c r="AQ818" s="46"/>
      <c r="AR818" s="46" t="s">
        <v>81</v>
      </c>
      <c r="AS818" s="46" t="s">
        <v>86</v>
      </c>
      <c r="AT818" s="46"/>
      <c r="AU818" s="48">
        <v>0</v>
      </c>
      <c r="AV818" s="46" t="s">
        <v>81</v>
      </c>
      <c r="AW818" s="46" t="s">
        <v>80</v>
      </c>
      <c r="AX818" s="48">
        <v>250</v>
      </c>
      <c r="AY818" s="48">
        <v>338.9</v>
      </c>
      <c r="AZ818" s="48">
        <v>283.7</v>
      </c>
      <c r="BA818" s="48">
        <v>201</v>
      </c>
      <c r="BB818" s="46"/>
      <c r="BC818" s="46"/>
      <c r="BD818" s="48">
        <v>13.15</v>
      </c>
      <c r="BE818" s="46"/>
      <c r="BF818" s="48">
        <v>0.2</v>
      </c>
      <c r="BG818" s="46"/>
      <c r="BH818" s="46"/>
      <c r="BI818" s="48">
        <v>0.19</v>
      </c>
      <c r="BJ818" s="48">
        <v>41.48</v>
      </c>
      <c r="BK818" s="46"/>
      <c r="BL818" s="48">
        <v>54.1</v>
      </c>
      <c r="BM818" s="46"/>
      <c r="BN818" s="46"/>
      <c r="BO818" s="48">
        <v>0.25</v>
      </c>
      <c r="BP818" s="48">
        <v>0.27</v>
      </c>
      <c r="BQ818" s="46"/>
      <c r="BR818" s="48">
        <v>13.05</v>
      </c>
      <c r="BS818" s="48">
        <v>41.53</v>
      </c>
      <c r="BT818" s="46"/>
      <c r="BU818" s="48">
        <v>0</v>
      </c>
      <c r="BV818" s="39">
        <v>320</v>
      </c>
      <c r="BW818" s="39">
        <f t="shared" si="72"/>
        <v>3</v>
      </c>
      <c r="BX818" s="39">
        <f>IF(COUNTIF($C$2:C818,C818)=1,1,0)</f>
        <v>1</v>
      </c>
      <c r="BY818" s="39">
        <f t="shared" si="73"/>
        <v>2</v>
      </c>
      <c r="BZ818" s="39" t="b">
        <f t="shared" si="74"/>
        <v>0</v>
      </c>
      <c r="CA818" s="39" t="b">
        <f t="array" ref="CA818">ISNUMBER(SEARCH("Touch Screen",$AI818))</f>
        <v>0</v>
      </c>
      <c r="CB818" s="39" t="b">
        <f t="array" ref="CB818">ISNUMBER(SEARCH("Occupancy Sensor",$AI818))</f>
        <v>0</v>
      </c>
      <c r="CC818" s="39" t="b">
        <f t="array" ref="CC818">ISNUMBER(SEARCH("Full Network Connectivity",$AI818))</f>
        <v>0</v>
      </c>
      <c r="CD818" s="49">
        <f t="shared" si="75"/>
        <v>41.456699999999998</v>
      </c>
      <c r="CE818" s="50">
        <f t="shared" si="77"/>
        <v>2.1</v>
      </c>
      <c r="CF818" s="39">
        <f t="shared" si="76"/>
        <v>3</v>
      </c>
      <c r="CG818" s="49">
        <f>IF($BW818=1,($Q818*'2. Monitor Criteria'!$C$4)+('2. Monitor Criteria'!$D$4*'1. Data'!$CE818)+'2. Monitor Criteria'!$C$6,IF('1. Data'!$BW818=2,($Q818*'2. Monitor Criteria'!$C$4)+('2. Monitor Criteria'!$D$4*'1. Data'!$CE818)+'2. Monitor Criteria'!$D$6,IF('1. Data'!$BW818=5,($Q818*'2. Monitor Criteria'!$C$4)+('2. Monitor Criteria'!$D$4*'1. Data'!$CE818)+'2. Monitor Criteria'!$F$6,($Q818*'2. Monitor Criteria'!$C$4)+('2. Monitor Criteria'!$D$4*'1. Data'!$CE818)+'2. Monitor Criteria'!$E$6)))</f>
        <v>46.647140000000007</v>
      </c>
      <c r="CH818" s="51">
        <f>CD818-('2. Monitor Criteria'!$D$4*CE818)</f>
        <v>33.077699999999993</v>
      </c>
      <c r="CI818" s="49">
        <f>IF($BY818=0,CH818,IF($BY818=1,CH818-('2. Monitor Criteria'!$B$10*'1. Data'!CG818),CH818-('2. Monitor Criteria'!$C$10*'1. Data'!CG818)))</f>
        <v>26.080628999999991</v>
      </c>
      <c r="CJ818" s="51">
        <f>IF($CA818=TRUE,CI818-(CG818*'2. Monitor Criteria'!$E$10),CI818)</f>
        <v>26.080628999999991</v>
      </c>
      <c r="CK818" s="51">
        <f>IF($BZ818=TRUE,CJ818-('1. Data'!CG818*'2. Monitor Criteria'!$D$10),CJ818)</f>
        <v>26.080628999999991</v>
      </c>
      <c r="CL818" s="39"/>
    </row>
    <row r="819" spans="1:90" x14ac:dyDescent="0.2">
      <c r="A819" s="39">
        <v>416</v>
      </c>
      <c r="B819" s="46" t="s">
        <v>483</v>
      </c>
      <c r="C819" s="46" t="s">
        <v>1366</v>
      </c>
      <c r="D819" s="47">
        <v>42894</v>
      </c>
      <c r="E819" s="46" t="s">
        <v>74</v>
      </c>
      <c r="F819" s="46"/>
      <c r="G819" s="46" t="s">
        <v>1307</v>
      </c>
      <c r="H819" s="46" t="s">
        <v>75</v>
      </c>
      <c r="I819" s="46" t="s">
        <v>76</v>
      </c>
      <c r="J819" s="46"/>
      <c r="K819" s="46" t="s">
        <v>77</v>
      </c>
      <c r="L819" s="46"/>
      <c r="M819" s="48">
        <v>1000</v>
      </c>
      <c r="N819" s="48">
        <v>12.8</v>
      </c>
      <c r="O819" s="48">
        <v>20.399999999999999</v>
      </c>
      <c r="P819" s="48">
        <v>24.1</v>
      </c>
      <c r="Q819" s="48">
        <v>260.33999999999997</v>
      </c>
      <c r="R819" s="48">
        <v>1.6</v>
      </c>
      <c r="S819" s="48">
        <v>1200</v>
      </c>
      <c r="T819" s="48">
        <v>1920</v>
      </c>
      <c r="U819" s="48">
        <v>2.2999999999999998</v>
      </c>
      <c r="V819" s="48">
        <v>8850</v>
      </c>
      <c r="W819" s="48">
        <v>60</v>
      </c>
      <c r="X819" s="48">
        <v>0.5</v>
      </c>
      <c r="Y819" s="46" t="s">
        <v>420</v>
      </c>
      <c r="Z819" s="46" t="s">
        <v>229</v>
      </c>
      <c r="AA819" s="48">
        <v>71</v>
      </c>
      <c r="AB819" s="48">
        <v>67</v>
      </c>
      <c r="AC819" s="46" t="s">
        <v>81</v>
      </c>
      <c r="AD819" s="46" t="s">
        <v>80</v>
      </c>
      <c r="AE819" s="46" t="s">
        <v>307</v>
      </c>
      <c r="AF819" s="46"/>
      <c r="AG819" s="46" t="s">
        <v>83</v>
      </c>
      <c r="AH819" s="46"/>
      <c r="AI819" s="46" t="s">
        <v>83</v>
      </c>
      <c r="AJ819" s="46" t="s">
        <v>83</v>
      </c>
      <c r="AK819" s="46" t="s">
        <v>84</v>
      </c>
      <c r="AL819" s="46"/>
      <c r="AM819" s="46" t="s">
        <v>83</v>
      </c>
      <c r="AN819" s="46" t="s">
        <v>83</v>
      </c>
      <c r="AO819" s="46" t="s">
        <v>83</v>
      </c>
      <c r="AP819" s="46" t="s">
        <v>91</v>
      </c>
      <c r="AQ819" s="46"/>
      <c r="AR819" s="46" t="s">
        <v>81</v>
      </c>
      <c r="AS819" s="46" t="s">
        <v>86</v>
      </c>
      <c r="AT819" s="46"/>
      <c r="AU819" s="48">
        <v>1</v>
      </c>
      <c r="AV819" s="46" t="s">
        <v>81</v>
      </c>
      <c r="AW819" s="46" t="s">
        <v>81</v>
      </c>
      <c r="AX819" s="48">
        <v>350</v>
      </c>
      <c r="AY819" s="48">
        <v>289.8</v>
      </c>
      <c r="AZ819" s="48">
        <v>289.8</v>
      </c>
      <c r="BA819" s="48">
        <v>200.1</v>
      </c>
      <c r="BB819" s="46"/>
      <c r="BC819" s="46"/>
      <c r="BD819" s="48">
        <v>18.25</v>
      </c>
      <c r="BE819" s="46"/>
      <c r="BF819" s="48">
        <v>0.48</v>
      </c>
      <c r="BG819" s="48">
        <v>0.25</v>
      </c>
      <c r="BH819" s="46"/>
      <c r="BI819" s="48">
        <v>0.23</v>
      </c>
      <c r="BJ819" s="48">
        <v>59.67</v>
      </c>
      <c r="BK819" s="48">
        <v>59.67</v>
      </c>
      <c r="BL819" s="48">
        <v>88.5</v>
      </c>
      <c r="BM819" s="46"/>
      <c r="BN819" s="46"/>
      <c r="BO819" s="48">
        <v>0.28000000000000003</v>
      </c>
      <c r="BP819" s="48">
        <v>0.52</v>
      </c>
      <c r="BQ819" s="48">
        <v>0.31</v>
      </c>
      <c r="BR819" s="48">
        <v>18.25</v>
      </c>
      <c r="BS819" s="48">
        <v>58.92</v>
      </c>
      <c r="BT819" s="46"/>
      <c r="BU819" s="48">
        <v>0</v>
      </c>
      <c r="BV819" s="39">
        <v>416</v>
      </c>
      <c r="BW819" s="39">
        <f t="shared" si="72"/>
        <v>3</v>
      </c>
      <c r="BX819" s="39">
        <f>IF(COUNTIF($C$2:C819,C819)=1,1,0)</f>
        <v>1</v>
      </c>
      <c r="BY819" s="39">
        <f t="shared" si="73"/>
        <v>2</v>
      </c>
      <c r="BZ819" s="39" t="b">
        <f t="shared" si="74"/>
        <v>0</v>
      </c>
      <c r="CA819" s="39" t="b">
        <f t="array" ref="CA819">ISNUMBER(SEARCH("Touch Screen",$AI819))</f>
        <v>0</v>
      </c>
      <c r="CB819" s="39" t="b">
        <f t="array" ref="CB819">ISNUMBER(SEARCH("Occupancy Sensor",$AI819))</f>
        <v>0</v>
      </c>
      <c r="CC819" s="39" t="b">
        <f t="array" ref="CC819">ISNUMBER(SEARCH("Full Network Connectivity",$AI819))</f>
        <v>0</v>
      </c>
      <c r="CD819" s="49">
        <f t="shared" si="75"/>
        <v>58.687619999999995</v>
      </c>
      <c r="CE819" s="50">
        <f t="shared" si="77"/>
        <v>2.2999999999999998</v>
      </c>
      <c r="CF819" s="39">
        <f t="shared" si="76"/>
        <v>3</v>
      </c>
      <c r="CG819" s="49">
        <f>IF($BW819=1,($Q819*'2. Monitor Criteria'!$C$4)+('2. Monitor Criteria'!$D$4*'1. Data'!$CE819)+'2. Monitor Criteria'!$C$6,IF('1. Data'!$BW819=2,($Q819*'2. Monitor Criteria'!$C$4)+('2. Monitor Criteria'!$D$4*'1. Data'!$CE819)+'2. Monitor Criteria'!$D$6,IF('1. Data'!$BW819=5,($Q819*'2. Monitor Criteria'!$C$4)+('2. Monitor Criteria'!$D$4*'1. Data'!$CE819)+'2. Monitor Criteria'!$F$6,($Q819*'2. Monitor Criteria'!$C$4)+('2. Monitor Criteria'!$D$4*'1. Data'!$CE819)+'2. Monitor Criteria'!$E$6)))</f>
        <v>49.678820000000002</v>
      </c>
      <c r="CH819" s="51">
        <f>CD819-('2. Monitor Criteria'!$D$4*CE819)</f>
        <v>49.510619999999996</v>
      </c>
      <c r="CI819" s="49">
        <f>IF($BY819=0,CH819,IF($BY819=1,CH819-('2. Monitor Criteria'!$B$10*'1. Data'!CG819),CH819-('2. Monitor Criteria'!$C$10*'1. Data'!CG819)))</f>
        <v>42.058796999999998</v>
      </c>
      <c r="CJ819" s="51">
        <f>IF($CA819=TRUE,CI819-(CG819*'2. Monitor Criteria'!$E$10),CI819)</f>
        <v>42.058796999999998</v>
      </c>
      <c r="CK819" s="51">
        <f>IF($BZ819=TRUE,CJ819-('1. Data'!CG819*'2. Monitor Criteria'!$D$10),CJ819)</f>
        <v>42.058796999999998</v>
      </c>
      <c r="CL819" s="39"/>
    </row>
    <row r="820" spans="1:90" x14ac:dyDescent="0.2">
      <c r="A820" s="39">
        <v>418</v>
      </c>
      <c r="B820" s="46" t="s">
        <v>483</v>
      </c>
      <c r="C820" s="46" t="s">
        <v>573</v>
      </c>
      <c r="D820" s="47">
        <v>41426</v>
      </c>
      <c r="E820" s="46" t="s">
        <v>74</v>
      </c>
      <c r="F820" s="46"/>
      <c r="G820" s="46" t="s">
        <v>1307</v>
      </c>
      <c r="H820" s="46" t="s">
        <v>75</v>
      </c>
      <c r="I820" s="46" t="s">
        <v>76</v>
      </c>
      <c r="J820" s="46"/>
      <c r="K820" s="46" t="s">
        <v>77</v>
      </c>
      <c r="L820" s="46"/>
      <c r="M820" s="48">
        <v>1000</v>
      </c>
      <c r="N820" s="48">
        <v>15.8</v>
      </c>
      <c r="O820" s="48">
        <v>25.2</v>
      </c>
      <c r="P820" s="48">
        <v>29.8</v>
      </c>
      <c r="Q820" s="48">
        <v>399.12</v>
      </c>
      <c r="R820" s="48">
        <v>1.6</v>
      </c>
      <c r="S820" s="48">
        <v>1600</v>
      </c>
      <c r="T820" s="48">
        <v>2560</v>
      </c>
      <c r="U820" s="48">
        <v>4.0999999999999996</v>
      </c>
      <c r="V820" s="48">
        <v>10263</v>
      </c>
      <c r="W820" s="48">
        <v>60</v>
      </c>
      <c r="X820" s="48">
        <v>0.5</v>
      </c>
      <c r="Y820" s="46" t="s">
        <v>420</v>
      </c>
      <c r="Z820" s="46" t="s">
        <v>229</v>
      </c>
      <c r="AA820" s="48">
        <v>70</v>
      </c>
      <c r="AB820" s="48">
        <v>70</v>
      </c>
      <c r="AC820" s="46" t="s">
        <v>81</v>
      </c>
      <c r="AD820" s="46" t="s">
        <v>80</v>
      </c>
      <c r="AE820" s="46" t="s">
        <v>339</v>
      </c>
      <c r="AF820" s="46" t="s">
        <v>569</v>
      </c>
      <c r="AG820" s="46" t="s">
        <v>83</v>
      </c>
      <c r="AH820" s="46"/>
      <c r="AI820" s="46" t="s">
        <v>83</v>
      </c>
      <c r="AJ820" s="46" t="s">
        <v>83</v>
      </c>
      <c r="AK820" s="46" t="s">
        <v>84</v>
      </c>
      <c r="AL820" s="46" t="s">
        <v>569</v>
      </c>
      <c r="AM820" s="46" t="s">
        <v>83</v>
      </c>
      <c r="AN820" s="46" t="s">
        <v>83</v>
      </c>
      <c r="AO820" s="46" t="s">
        <v>83</v>
      </c>
      <c r="AP820" s="46" t="s">
        <v>91</v>
      </c>
      <c r="AQ820" s="46"/>
      <c r="AR820" s="46" t="s">
        <v>81</v>
      </c>
      <c r="AS820" s="46" t="s">
        <v>86</v>
      </c>
      <c r="AT820" s="46"/>
      <c r="AU820" s="48">
        <v>1</v>
      </c>
      <c r="AV820" s="46" t="s">
        <v>81</v>
      </c>
      <c r="AW820" s="46" t="s">
        <v>81</v>
      </c>
      <c r="AX820" s="48">
        <v>350</v>
      </c>
      <c r="AY820" s="48">
        <v>382.6</v>
      </c>
      <c r="AZ820" s="48">
        <v>382.6</v>
      </c>
      <c r="BA820" s="48">
        <v>201.2</v>
      </c>
      <c r="BB820" s="46"/>
      <c r="BC820" s="46"/>
      <c r="BD820" s="48">
        <v>36.299999999999997</v>
      </c>
      <c r="BE820" s="46"/>
      <c r="BF820" s="48">
        <v>0.45</v>
      </c>
      <c r="BG820" s="48">
        <v>0.22</v>
      </c>
      <c r="BH820" s="46"/>
      <c r="BI820" s="48">
        <v>0.21</v>
      </c>
      <c r="BJ820" s="48">
        <v>113.86</v>
      </c>
      <c r="BK820" s="48">
        <v>113.86</v>
      </c>
      <c r="BL820" s="48">
        <v>138.66999999999999</v>
      </c>
      <c r="BM820" s="46"/>
      <c r="BN820" s="46"/>
      <c r="BO820" s="48">
        <v>0.3</v>
      </c>
      <c r="BP820" s="48">
        <v>0.56999999999999995</v>
      </c>
      <c r="BQ820" s="48">
        <v>0.32</v>
      </c>
      <c r="BR820" s="48">
        <v>36.33</v>
      </c>
      <c r="BS820" s="48">
        <v>114.63</v>
      </c>
      <c r="BT820" s="46"/>
      <c r="BU820" s="48">
        <v>0</v>
      </c>
      <c r="BV820" s="39">
        <v>418</v>
      </c>
      <c r="BW820" s="39">
        <f t="shared" si="72"/>
        <v>5</v>
      </c>
      <c r="BX820" s="39">
        <f>IF(COUNTIF($C$2:C820,C820)=1,1,0)</f>
        <v>1</v>
      </c>
      <c r="BY820" s="39">
        <f t="shared" si="73"/>
        <v>2</v>
      </c>
      <c r="BZ820" s="39" t="b">
        <f t="shared" si="74"/>
        <v>0</v>
      </c>
      <c r="CA820" s="39" t="b">
        <f t="array" ref="CA820">ISNUMBER(SEARCH("Touch Screen",$AI820))</f>
        <v>0</v>
      </c>
      <c r="CB820" s="39" t="b">
        <f t="array" ref="CB820">ISNUMBER(SEARCH("Occupancy Sensor",$AI820))</f>
        <v>0</v>
      </c>
      <c r="CC820" s="39" t="b">
        <f t="array" ref="CC820">ISNUMBER(SEARCH("Full Network Connectivity",$AI820))</f>
        <v>0</v>
      </c>
      <c r="CD820" s="49">
        <f t="shared" si="75"/>
        <v>113.85809999999998</v>
      </c>
      <c r="CE820" s="50">
        <f t="shared" si="77"/>
        <v>4.0999999999999996</v>
      </c>
      <c r="CF820" s="39">
        <f t="shared" si="76"/>
        <v>4</v>
      </c>
      <c r="CG820" s="49">
        <f>IF($BW820=1,($Q820*'2. Monitor Criteria'!$C$4)+('2. Monitor Criteria'!$D$4*'1. Data'!$CE820)+'2. Monitor Criteria'!$C$6,IF('1. Data'!$BW820=2,($Q820*'2. Monitor Criteria'!$C$4)+('2. Monitor Criteria'!$D$4*'1. Data'!$CE820)+'2. Monitor Criteria'!$D$6,IF('1. Data'!$BW820=5,($Q820*'2. Monitor Criteria'!$C$4)+('2. Monitor Criteria'!$D$4*'1. Data'!$CE820)+'2. Monitor Criteria'!$F$6,($Q820*'2. Monitor Criteria'!$C$4)+('2. Monitor Criteria'!$D$4*'1. Data'!$CE820)+'2. Monitor Criteria'!$E$6)))</f>
        <v>80.980760000000004</v>
      </c>
      <c r="CH820" s="51">
        <f>CD820-('2. Monitor Criteria'!$D$4*CE820)</f>
        <v>97.499099999999984</v>
      </c>
      <c r="CI820" s="49">
        <f>IF($BY820=0,CH820,IF($BY820=1,CH820-('2. Monitor Criteria'!$B$10*'1. Data'!CG820),CH820-('2. Monitor Criteria'!$C$10*'1. Data'!CG820)))</f>
        <v>85.351985999999982</v>
      </c>
      <c r="CJ820" s="51">
        <f>IF($CA820=TRUE,CI820-(CG820*'2. Monitor Criteria'!$E$10),CI820)</f>
        <v>85.351985999999982</v>
      </c>
      <c r="CK820" s="51">
        <f>IF($BZ820=TRUE,CJ820-('1. Data'!CG820*'2. Monitor Criteria'!$D$10),CJ820)</f>
        <v>85.351985999999982</v>
      </c>
      <c r="CL820" s="39"/>
    </row>
    <row r="821" spans="1:90" ht="49.9" customHeight="1" x14ac:dyDescent="0.2">
      <c r="A821" s="39">
        <v>842</v>
      </c>
      <c r="B821" s="46" t="s">
        <v>992</v>
      </c>
      <c r="C821" s="46" t="s">
        <v>1017</v>
      </c>
      <c r="D821" s="47">
        <v>42521</v>
      </c>
      <c r="E821" s="46" t="s">
        <v>74</v>
      </c>
      <c r="F821" s="46"/>
      <c r="G821" s="46" t="s">
        <v>1307</v>
      </c>
      <c r="H821" s="46" t="s">
        <v>75</v>
      </c>
      <c r="I821" s="46" t="s">
        <v>88</v>
      </c>
      <c r="J821" s="46"/>
      <c r="K821" s="46" t="s">
        <v>77</v>
      </c>
      <c r="L821" s="46"/>
      <c r="M821" s="48">
        <v>600</v>
      </c>
      <c r="N821" s="48">
        <v>10.6</v>
      </c>
      <c r="O821" s="48">
        <v>18.7</v>
      </c>
      <c r="P821" s="48">
        <v>21.5</v>
      </c>
      <c r="Q821" s="48">
        <v>198.22</v>
      </c>
      <c r="R821" s="48">
        <v>1.78</v>
      </c>
      <c r="S821" s="48">
        <v>1080</v>
      </c>
      <c r="T821" s="48">
        <v>1920</v>
      </c>
      <c r="U821" s="48">
        <v>2.1</v>
      </c>
      <c r="V821" s="48">
        <v>10461</v>
      </c>
      <c r="W821" s="48">
        <v>60</v>
      </c>
      <c r="X821" s="48">
        <v>38.4</v>
      </c>
      <c r="Y821" s="46" t="s">
        <v>78</v>
      </c>
      <c r="Z821" s="46" t="s">
        <v>229</v>
      </c>
      <c r="AA821" s="46"/>
      <c r="AB821" s="46"/>
      <c r="AC821" s="46" t="s">
        <v>80</v>
      </c>
      <c r="AD821" s="46" t="s">
        <v>80</v>
      </c>
      <c r="AE821" s="46" t="s">
        <v>93</v>
      </c>
      <c r="AF821" s="46"/>
      <c r="AG821" s="46" t="s">
        <v>252</v>
      </c>
      <c r="AH821" s="46"/>
      <c r="AI821" s="46" t="s">
        <v>83</v>
      </c>
      <c r="AJ821" s="46" t="s">
        <v>83</v>
      </c>
      <c r="AK821" s="46" t="s">
        <v>94</v>
      </c>
      <c r="AL821" s="46"/>
      <c r="AM821" s="46" t="s">
        <v>83</v>
      </c>
      <c r="AN821" s="46" t="s">
        <v>83</v>
      </c>
      <c r="AO821" s="46" t="s">
        <v>83</v>
      </c>
      <c r="AP821" s="46" t="s">
        <v>91</v>
      </c>
      <c r="AQ821" s="46"/>
      <c r="AR821" s="46" t="s">
        <v>81</v>
      </c>
      <c r="AS821" s="46" t="s">
        <v>226</v>
      </c>
      <c r="AT821" s="46"/>
      <c r="AU821" s="48">
        <v>1</v>
      </c>
      <c r="AV821" s="46" t="s">
        <v>81</v>
      </c>
      <c r="AW821" s="46" t="s">
        <v>81</v>
      </c>
      <c r="AX821" s="48">
        <v>160</v>
      </c>
      <c r="AY821" s="48">
        <v>157.4</v>
      </c>
      <c r="AZ821" s="48">
        <v>104.3</v>
      </c>
      <c r="BA821" s="48">
        <v>156</v>
      </c>
      <c r="BB821" s="46"/>
      <c r="BC821" s="46"/>
      <c r="BD821" s="48">
        <v>15.24</v>
      </c>
      <c r="BE821" s="46"/>
      <c r="BF821" s="48">
        <v>0.39</v>
      </c>
      <c r="BG821" s="46"/>
      <c r="BH821" s="46"/>
      <c r="BI821" s="48">
        <v>0.34</v>
      </c>
      <c r="BJ821" s="48">
        <v>48.92</v>
      </c>
      <c r="BK821" s="48">
        <v>48.92</v>
      </c>
      <c r="BL821" s="48">
        <v>50.62</v>
      </c>
      <c r="BM821" s="46"/>
      <c r="BN821" s="46"/>
      <c r="BO821" s="48">
        <v>0.39</v>
      </c>
      <c r="BP821" s="48">
        <v>0.44</v>
      </c>
      <c r="BQ821" s="46"/>
      <c r="BR821" s="48">
        <v>15.27</v>
      </c>
      <c r="BS821" s="48">
        <v>49.34</v>
      </c>
      <c r="BT821" s="46"/>
      <c r="BU821" s="48">
        <v>0</v>
      </c>
      <c r="BV821" s="39">
        <v>842</v>
      </c>
      <c r="BW821" s="39">
        <f t="shared" si="72"/>
        <v>2</v>
      </c>
      <c r="BX821" s="39">
        <f>IF(COUNTIF($C$2:C821,C821)=1,1,0)</f>
        <v>0</v>
      </c>
      <c r="BY821" s="39">
        <f t="shared" si="73"/>
        <v>2</v>
      </c>
      <c r="BZ821" s="39" t="b">
        <f t="shared" si="74"/>
        <v>0</v>
      </c>
      <c r="CA821" s="39" t="b">
        <f t="array" ref="CA821">ISNUMBER(SEARCH("Touch Screen",$AI821))</f>
        <v>0</v>
      </c>
      <c r="CB821" s="39" t="b">
        <f t="array" ref="CB821">ISNUMBER(SEARCH("Occupancy Sensor",$AI821))</f>
        <v>0</v>
      </c>
      <c r="CC821" s="39" t="b">
        <f t="array" ref="CC821">ISNUMBER(SEARCH("Full Network Connectivity",$AI821))</f>
        <v>0</v>
      </c>
      <c r="CD821" s="49">
        <f t="shared" si="75"/>
        <v>48.946499999999993</v>
      </c>
      <c r="CE821" s="50">
        <f t="shared" si="77"/>
        <v>2.1</v>
      </c>
      <c r="CF821" s="39">
        <f t="shared" si="76"/>
        <v>2</v>
      </c>
      <c r="CG821" s="49">
        <f>IF($BW821=1,($Q821*'2. Monitor Criteria'!$C$4)+('2. Monitor Criteria'!$D$4*'1. Data'!$CE821)+'2. Monitor Criteria'!$C$6,IF('1. Data'!$BW821=2,($Q821*'2. Monitor Criteria'!$C$4)+('2. Monitor Criteria'!$D$4*'1. Data'!$CE821)+'2. Monitor Criteria'!$D$6,IF('1. Data'!$BW821=5,($Q821*'2. Monitor Criteria'!$C$4)+('2. Monitor Criteria'!$D$4*'1. Data'!$CE821)+'2. Monitor Criteria'!$F$6,($Q821*'2. Monitor Criteria'!$C$4)+('2. Monitor Criteria'!$D$4*'1. Data'!$CE821)+'2. Monitor Criteria'!$E$6)))</f>
        <v>42.770059999999994</v>
      </c>
      <c r="CH821" s="51">
        <f>CD821-('2. Monitor Criteria'!$D$4*CE821)</f>
        <v>40.567499999999995</v>
      </c>
      <c r="CI821" s="49">
        <f>IF($BY821=0,CH821,IF($BY821=1,CH821-('2. Monitor Criteria'!$B$10*'1. Data'!CG821),CH821-('2. Monitor Criteria'!$C$10*'1. Data'!CG821)))</f>
        <v>34.151990999999995</v>
      </c>
      <c r="CJ821" s="51">
        <f>IF($CA821=TRUE,CI821-(CG821*'2. Monitor Criteria'!$E$10),CI821)</f>
        <v>34.151990999999995</v>
      </c>
      <c r="CK821" s="51">
        <f>IF($BZ821=TRUE,CJ821-('1. Data'!CG821*'2. Monitor Criteria'!$D$10),CJ821)</f>
        <v>34.151990999999995</v>
      </c>
      <c r="CL821" s="39"/>
    </row>
    <row r="822" spans="1:90" x14ac:dyDescent="0.2">
      <c r="A822" s="39">
        <v>869</v>
      </c>
      <c r="B822" s="46" t="s">
        <v>992</v>
      </c>
      <c r="C822" s="46" t="s">
        <v>1038</v>
      </c>
      <c r="D822" s="47">
        <v>42521</v>
      </c>
      <c r="E822" s="46" t="s">
        <v>74</v>
      </c>
      <c r="F822" s="46"/>
      <c r="G822" s="46" t="s">
        <v>1307</v>
      </c>
      <c r="H822" s="46" t="s">
        <v>75</v>
      </c>
      <c r="I822" s="46" t="s">
        <v>88</v>
      </c>
      <c r="J822" s="46"/>
      <c r="K822" s="46" t="s">
        <v>77</v>
      </c>
      <c r="L822" s="46"/>
      <c r="M822" s="48">
        <v>1000</v>
      </c>
      <c r="N822" s="48">
        <v>13.2</v>
      </c>
      <c r="O822" s="48">
        <v>23.5</v>
      </c>
      <c r="P822" s="48">
        <v>27</v>
      </c>
      <c r="Q822" s="48">
        <v>310.2</v>
      </c>
      <c r="R822" s="48">
        <v>1.78</v>
      </c>
      <c r="S822" s="48">
        <v>1080</v>
      </c>
      <c r="T822" s="48">
        <v>1920</v>
      </c>
      <c r="U822" s="48">
        <v>2.1</v>
      </c>
      <c r="V822" s="48">
        <v>6685</v>
      </c>
      <c r="W822" s="48">
        <v>60</v>
      </c>
      <c r="X822" s="48">
        <v>38.4</v>
      </c>
      <c r="Y822" s="46" t="s">
        <v>78</v>
      </c>
      <c r="Z822" s="46" t="s">
        <v>229</v>
      </c>
      <c r="AA822" s="46"/>
      <c r="AB822" s="46"/>
      <c r="AC822" s="46" t="s">
        <v>80</v>
      </c>
      <c r="AD822" s="46" t="s">
        <v>80</v>
      </c>
      <c r="AE822" s="46" t="s">
        <v>154</v>
      </c>
      <c r="AF822" s="46"/>
      <c r="AG822" s="46" t="s">
        <v>252</v>
      </c>
      <c r="AH822" s="46"/>
      <c r="AI822" s="46" t="s">
        <v>83</v>
      </c>
      <c r="AJ822" s="46" t="s">
        <v>83</v>
      </c>
      <c r="AK822" s="46" t="s">
        <v>90</v>
      </c>
      <c r="AL822" s="46"/>
      <c r="AM822" s="46" t="s">
        <v>83</v>
      </c>
      <c r="AN822" s="46" t="s">
        <v>83</v>
      </c>
      <c r="AO822" s="46" t="s">
        <v>83</v>
      </c>
      <c r="AP822" s="46" t="s">
        <v>91</v>
      </c>
      <c r="AQ822" s="46"/>
      <c r="AR822" s="46" t="s">
        <v>81</v>
      </c>
      <c r="AS822" s="46" t="s">
        <v>226</v>
      </c>
      <c r="AT822" s="46"/>
      <c r="AU822" s="48">
        <v>1</v>
      </c>
      <c r="AV822" s="46" t="s">
        <v>81</v>
      </c>
      <c r="AW822" s="46" t="s">
        <v>81</v>
      </c>
      <c r="AX822" s="48">
        <v>200</v>
      </c>
      <c r="AY822" s="48">
        <v>251.7</v>
      </c>
      <c r="AZ822" s="48">
        <v>187.2</v>
      </c>
      <c r="BA822" s="48">
        <v>200</v>
      </c>
      <c r="BB822" s="46"/>
      <c r="BC822" s="46"/>
      <c r="BD822" s="48">
        <v>18.03</v>
      </c>
      <c r="BE822" s="46"/>
      <c r="BF822" s="48">
        <v>0.22</v>
      </c>
      <c r="BG822" s="46"/>
      <c r="BH822" s="46"/>
      <c r="BI822" s="48">
        <v>0.1</v>
      </c>
      <c r="BJ822" s="48">
        <v>56.52</v>
      </c>
      <c r="BK822" s="48">
        <v>56.52</v>
      </c>
      <c r="BL822" s="48">
        <v>63.8</v>
      </c>
      <c r="BM822" s="46"/>
      <c r="BN822" s="46"/>
      <c r="BO822" s="48">
        <v>0.12</v>
      </c>
      <c r="BP822" s="48">
        <v>0.24</v>
      </c>
      <c r="BQ822" s="46"/>
      <c r="BR822" s="48">
        <v>17.93</v>
      </c>
      <c r="BS822" s="48">
        <v>56.34</v>
      </c>
      <c r="BT822" s="46"/>
      <c r="BU822" s="48">
        <v>0</v>
      </c>
      <c r="BV822" s="39">
        <v>869</v>
      </c>
      <c r="BW822" s="39">
        <f t="shared" si="72"/>
        <v>4</v>
      </c>
      <c r="BX822" s="39">
        <f>IF(COUNTIF($C$2:C822,C822)=1,1,0)</f>
        <v>1</v>
      </c>
      <c r="BY822" s="39">
        <f t="shared" si="73"/>
        <v>2</v>
      </c>
      <c r="BZ822" s="39" t="b">
        <f t="shared" si="74"/>
        <v>0</v>
      </c>
      <c r="CA822" s="39" t="b">
        <f t="array" ref="CA822">ISNUMBER(SEARCH("Touch Screen",$AI822))</f>
        <v>0</v>
      </c>
      <c r="CB822" s="39" t="b">
        <f t="array" ref="CB822">ISNUMBER(SEARCH("Occupancy Sensor",$AI822))</f>
        <v>0</v>
      </c>
      <c r="CC822" s="39" t="b">
        <f t="array" ref="CC822">ISNUMBER(SEARCH("Full Network Connectivity",$AI822))</f>
        <v>0</v>
      </c>
      <c r="CD822" s="49">
        <f t="shared" si="75"/>
        <v>56.53266</v>
      </c>
      <c r="CE822" s="50">
        <f t="shared" si="77"/>
        <v>2.1</v>
      </c>
      <c r="CF822" s="39">
        <f t="shared" si="76"/>
        <v>4</v>
      </c>
      <c r="CG822" s="49">
        <f>IF($BW822=1,($Q822*'2. Monitor Criteria'!$C$4)+('2. Monitor Criteria'!$D$4*'1. Data'!$CE822)+'2. Monitor Criteria'!$C$6,IF('1. Data'!$BW822=2,($Q822*'2. Monitor Criteria'!$C$4)+('2. Monitor Criteria'!$D$4*'1. Data'!$CE822)+'2. Monitor Criteria'!$D$6,IF('1. Data'!$BW822=5,($Q822*'2. Monitor Criteria'!$C$4)+('2. Monitor Criteria'!$D$4*'1. Data'!$CE822)+'2. Monitor Criteria'!$F$6,($Q822*'2. Monitor Criteria'!$C$4)+('2. Monitor Criteria'!$D$4*'1. Data'!$CE822)+'2. Monitor Criteria'!$E$6)))</f>
        <v>55.013599999999997</v>
      </c>
      <c r="CH822" s="51">
        <f>CD822-('2. Monitor Criteria'!$D$4*CE822)</f>
        <v>48.153660000000002</v>
      </c>
      <c r="CI822" s="49">
        <f>IF($BY822=0,CH822,IF($BY822=1,CH822-('2. Monitor Criteria'!$B$10*'1. Data'!CG822),CH822-('2. Monitor Criteria'!$C$10*'1. Data'!CG822)))</f>
        <v>39.901620000000001</v>
      </c>
      <c r="CJ822" s="51">
        <f>IF($CA822=TRUE,CI822-(CG822*'2. Monitor Criteria'!$E$10),CI822)</f>
        <v>39.901620000000001</v>
      </c>
      <c r="CK822" s="51">
        <f>IF($BZ822=TRUE,CJ822-('1. Data'!CG822*'2. Monitor Criteria'!$D$10),CJ822)</f>
        <v>39.901620000000001</v>
      </c>
      <c r="CL822" s="39"/>
    </row>
    <row r="823" spans="1:90" x14ac:dyDescent="0.2">
      <c r="A823" s="39">
        <v>100</v>
      </c>
      <c r="B823" s="46" t="s">
        <v>206</v>
      </c>
      <c r="C823" s="46" t="s">
        <v>228</v>
      </c>
      <c r="D823" s="47">
        <v>42391</v>
      </c>
      <c r="E823" s="46" t="s">
        <v>74</v>
      </c>
      <c r="F823" s="46"/>
      <c r="G823" s="46" t="s">
        <v>1307</v>
      </c>
      <c r="H823" s="46" t="s">
        <v>75</v>
      </c>
      <c r="I823" s="46" t="s">
        <v>141</v>
      </c>
      <c r="J823" s="46"/>
      <c r="K823" s="46" t="s">
        <v>77</v>
      </c>
      <c r="L823" s="46"/>
      <c r="M823" s="48">
        <v>500</v>
      </c>
      <c r="N823" s="48">
        <v>15.7</v>
      </c>
      <c r="O823" s="48">
        <v>27.9</v>
      </c>
      <c r="P823" s="48">
        <v>32</v>
      </c>
      <c r="Q823" s="48">
        <v>437.63</v>
      </c>
      <c r="R823" s="48">
        <v>1.78</v>
      </c>
      <c r="S823" s="48">
        <v>2160</v>
      </c>
      <c r="T823" s="48">
        <v>3840</v>
      </c>
      <c r="U823" s="48">
        <v>8.3000000000000007</v>
      </c>
      <c r="V823" s="48">
        <v>18953</v>
      </c>
      <c r="W823" s="48">
        <v>60</v>
      </c>
      <c r="X823" s="48">
        <v>49.4</v>
      </c>
      <c r="Y823" s="46" t="s">
        <v>204</v>
      </c>
      <c r="Z823" s="46" t="s">
        <v>229</v>
      </c>
      <c r="AA823" s="48">
        <v>60</v>
      </c>
      <c r="AB823" s="48">
        <v>60</v>
      </c>
      <c r="AC823" s="46" t="s">
        <v>81</v>
      </c>
      <c r="AD823" s="46" t="s">
        <v>81</v>
      </c>
      <c r="AE823" s="46" t="s">
        <v>230</v>
      </c>
      <c r="AF823" s="46" t="s">
        <v>231</v>
      </c>
      <c r="AG823" s="46" t="s">
        <v>83</v>
      </c>
      <c r="AH823" s="46"/>
      <c r="AI823" s="46" t="s">
        <v>83</v>
      </c>
      <c r="AJ823" s="46" t="s">
        <v>83</v>
      </c>
      <c r="AK823" s="46" t="s">
        <v>84</v>
      </c>
      <c r="AL823" s="46" t="s">
        <v>231</v>
      </c>
      <c r="AM823" s="46" t="s">
        <v>83</v>
      </c>
      <c r="AN823" s="46" t="s">
        <v>83</v>
      </c>
      <c r="AO823" s="46" t="s">
        <v>83</v>
      </c>
      <c r="AP823" s="46" t="s">
        <v>91</v>
      </c>
      <c r="AQ823" s="46"/>
      <c r="AR823" s="46" t="s">
        <v>81</v>
      </c>
      <c r="AS823" s="46" t="s">
        <v>86</v>
      </c>
      <c r="AT823" s="46"/>
      <c r="AU823" s="48">
        <v>40</v>
      </c>
      <c r="AV823" s="46" t="s">
        <v>81</v>
      </c>
      <c r="AW823" s="46" t="s">
        <v>80</v>
      </c>
      <c r="AX823" s="48">
        <v>350</v>
      </c>
      <c r="AY823" s="48">
        <v>315.3</v>
      </c>
      <c r="AZ823" s="48">
        <v>284.2</v>
      </c>
      <c r="BA823" s="48">
        <v>200</v>
      </c>
      <c r="BB823" s="46"/>
      <c r="BC823" s="46"/>
      <c r="BD823" s="48">
        <v>47.49</v>
      </c>
      <c r="BE823" s="46"/>
      <c r="BF823" s="48">
        <v>0.48</v>
      </c>
      <c r="BG823" s="48">
        <v>0.48</v>
      </c>
      <c r="BH823" s="46"/>
      <c r="BI823" s="48">
        <v>0.35</v>
      </c>
      <c r="BJ823" s="48">
        <v>148.35</v>
      </c>
      <c r="BK823" s="48">
        <v>148.35</v>
      </c>
      <c r="BL823" s="48">
        <v>177.1</v>
      </c>
      <c r="BM823" s="46"/>
      <c r="BN823" s="46"/>
      <c r="BO823" s="48">
        <v>0.5</v>
      </c>
      <c r="BP823" s="48">
        <v>0.55000000000000004</v>
      </c>
      <c r="BQ823" s="48">
        <v>0.55000000000000004</v>
      </c>
      <c r="BR823" s="48">
        <v>47.76</v>
      </c>
      <c r="BS823" s="48">
        <v>149.57</v>
      </c>
      <c r="BT823" s="46"/>
      <c r="BU823" s="48">
        <v>0</v>
      </c>
      <c r="BV823" s="39">
        <v>100</v>
      </c>
      <c r="BW823" s="39">
        <f t="shared" si="72"/>
        <v>5</v>
      </c>
      <c r="BX823" s="39">
        <f>IF(COUNTIF($C$2:C823,C823)=1,1,0)</f>
        <v>1</v>
      </c>
      <c r="BY823" s="39">
        <f t="shared" si="73"/>
        <v>2</v>
      </c>
      <c r="BZ823" s="39" t="b">
        <f t="shared" si="74"/>
        <v>0</v>
      </c>
      <c r="CA823" s="39" t="b">
        <f t="array" ref="CA823">ISNUMBER(SEARCH("Touch Screen",$AI823))</f>
        <v>0</v>
      </c>
      <c r="CB823" s="39" t="b">
        <f t="array" ref="CB823">ISNUMBER(SEARCH("Occupancy Sensor",$AI823))</f>
        <v>0</v>
      </c>
      <c r="CC823" s="39" t="b">
        <f t="array" ref="CC823">ISNUMBER(SEARCH("Full Network Connectivity",$AI823))</f>
        <v>0</v>
      </c>
      <c r="CD823" s="49">
        <f t="shared" si="75"/>
        <v>148.33746000000002</v>
      </c>
      <c r="CE823" s="50">
        <f t="shared" si="77"/>
        <v>8.3000000000000007</v>
      </c>
      <c r="CF823" s="39">
        <f t="shared" si="76"/>
        <v>10</v>
      </c>
      <c r="CG823" s="49">
        <f>IF($BW823=1,($Q823*'2. Monitor Criteria'!$C$4)+('2. Monitor Criteria'!$D$4*'1. Data'!$CE823)+'2. Monitor Criteria'!$C$6,IF('1. Data'!$BW823=2,($Q823*'2. Monitor Criteria'!$C$4)+('2. Monitor Criteria'!$D$4*'1. Data'!$CE823)+'2. Monitor Criteria'!$D$6,IF('1. Data'!$BW823=5,($Q823*'2. Monitor Criteria'!$C$4)+('2. Monitor Criteria'!$D$4*'1. Data'!$CE823)+'2. Monitor Criteria'!$F$6,($Q823*'2. Monitor Criteria'!$C$4)+('2. Monitor Criteria'!$D$4*'1. Data'!$CE823)+'2. Monitor Criteria'!$E$6)))</f>
        <v>102.47549000000001</v>
      </c>
      <c r="CH823" s="51">
        <f>CD823-('2. Monitor Criteria'!$D$4*CE823)</f>
        <v>115.22046000000002</v>
      </c>
      <c r="CI823" s="49">
        <f>IF($BY823=0,CH823,IF($BY823=1,CH823-('2. Monitor Criteria'!$B$10*'1. Data'!CG823),CH823-('2. Monitor Criteria'!$C$10*'1. Data'!CG823)))</f>
        <v>99.849136500000014</v>
      </c>
      <c r="CJ823" s="51">
        <f>IF($CA823=TRUE,CI823-(CG823*'2. Monitor Criteria'!$E$10),CI823)</f>
        <v>99.849136500000014</v>
      </c>
      <c r="CK823" s="51">
        <f>IF($BZ823=TRUE,CJ823-('1. Data'!CG823*'2. Monitor Criteria'!$D$10),CJ823)</f>
        <v>99.849136500000014</v>
      </c>
      <c r="CL823" s="39"/>
    </row>
    <row r="824" spans="1:90" x14ac:dyDescent="0.2">
      <c r="A824" s="39">
        <v>101</v>
      </c>
      <c r="B824" s="46" t="s">
        <v>206</v>
      </c>
      <c r="C824" s="46" t="s">
        <v>228</v>
      </c>
      <c r="D824" s="47">
        <v>42391</v>
      </c>
      <c r="E824" s="46" t="s">
        <v>74</v>
      </c>
      <c r="F824" s="46"/>
      <c r="G824" s="46" t="s">
        <v>1307</v>
      </c>
      <c r="H824" s="46" t="s">
        <v>75</v>
      </c>
      <c r="I824" s="46" t="s">
        <v>141</v>
      </c>
      <c r="J824" s="46"/>
      <c r="K824" s="46" t="s">
        <v>77</v>
      </c>
      <c r="L824" s="46"/>
      <c r="M824" s="48">
        <v>500</v>
      </c>
      <c r="N824" s="48">
        <v>15.7</v>
      </c>
      <c r="O824" s="48">
        <v>27.9</v>
      </c>
      <c r="P824" s="48">
        <v>32</v>
      </c>
      <c r="Q824" s="48">
        <v>437.63</v>
      </c>
      <c r="R824" s="48">
        <v>1.78</v>
      </c>
      <c r="S824" s="48">
        <v>2160</v>
      </c>
      <c r="T824" s="48">
        <v>3840</v>
      </c>
      <c r="U824" s="48">
        <v>8.3000000000000007</v>
      </c>
      <c r="V824" s="48">
        <v>18953</v>
      </c>
      <c r="W824" s="48">
        <v>60</v>
      </c>
      <c r="X824" s="48">
        <v>49.4</v>
      </c>
      <c r="Y824" s="46" t="s">
        <v>204</v>
      </c>
      <c r="Z824" s="46" t="s">
        <v>229</v>
      </c>
      <c r="AA824" s="48">
        <v>60</v>
      </c>
      <c r="AB824" s="48">
        <v>60</v>
      </c>
      <c r="AC824" s="46" t="s">
        <v>81</v>
      </c>
      <c r="AD824" s="46" t="s">
        <v>81</v>
      </c>
      <c r="AE824" s="46" t="s">
        <v>230</v>
      </c>
      <c r="AF824" s="46" t="s">
        <v>231</v>
      </c>
      <c r="AG824" s="46" t="s">
        <v>83</v>
      </c>
      <c r="AH824" s="46"/>
      <c r="AI824" s="46" t="s">
        <v>83</v>
      </c>
      <c r="AJ824" s="46" t="s">
        <v>83</v>
      </c>
      <c r="AK824" s="46" t="s">
        <v>84</v>
      </c>
      <c r="AL824" s="46" t="s">
        <v>231</v>
      </c>
      <c r="AM824" s="46" t="s">
        <v>83</v>
      </c>
      <c r="AN824" s="46" t="s">
        <v>83</v>
      </c>
      <c r="AO824" s="46" t="s">
        <v>83</v>
      </c>
      <c r="AP824" s="46" t="s">
        <v>91</v>
      </c>
      <c r="AQ824" s="46"/>
      <c r="AR824" s="46" t="s">
        <v>81</v>
      </c>
      <c r="AS824" s="46" t="s">
        <v>86</v>
      </c>
      <c r="AT824" s="46"/>
      <c r="AU824" s="48">
        <v>40</v>
      </c>
      <c r="AV824" s="46" t="s">
        <v>81</v>
      </c>
      <c r="AW824" s="46" t="s">
        <v>80</v>
      </c>
      <c r="AX824" s="48">
        <v>350</v>
      </c>
      <c r="AY824" s="48">
        <v>315.3</v>
      </c>
      <c r="AZ824" s="48">
        <v>284.2</v>
      </c>
      <c r="BA824" s="48">
        <v>200</v>
      </c>
      <c r="BB824" s="46"/>
      <c r="BC824" s="46"/>
      <c r="BD824" s="48">
        <v>47.49</v>
      </c>
      <c r="BE824" s="46"/>
      <c r="BF824" s="48">
        <v>0.48</v>
      </c>
      <c r="BG824" s="48">
        <v>0.48</v>
      </c>
      <c r="BH824" s="46"/>
      <c r="BI824" s="48">
        <v>0.35</v>
      </c>
      <c r="BJ824" s="48">
        <v>148.35</v>
      </c>
      <c r="BK824" s="48">
        <v>148.35</v>
      </c>
      <c r="BL824" s="48">
        <v>177.1</v>
      </c>
      <c r="BM824" s="46"/>
      <c r="BN824" s="46"/>
      <c r="BO824" s="48">
        <v>0.5</v>
      </c>
      <c r="BP824" s="48">
        <v>0.55000000000000004</v>
      </c>
      <c r="BQ824" s="48">
        <v>0.55000000000000004</v>
      </c>
      <c r="BR824" s="48">
        <v>47.76</v>
      </c>
      <c r="BS824" s="48">
        <v>149.57</v>
      </c>
      <c r="BT824" s="46"/>
      <c r="BU824" s="48">
        <v>0</v>
      </c>
      <c r="BV824" s="39">
        <v>101</v>
      </c>
      <c r="BW824" s="39">
        <f t="shared" si="72"/>
        <v>5</v>
      </c>
      <c r="BX824" s="39">
        <f>IF(COUNTIF($C$2:C824,C824)=1,1,0)</f>
        <v>0</v>
      </c>
      <c r="BY824" s="39">
        <f t="shared" si="73"/>
        <v>2</v>
      </c>
      <c r="BZ824" s="39" t="b">
        <f t="shared" si="74"/>
        <v>0</v>
      </c>
      <c r="CA824" s="39" t="b">
        <f t="array" ref="CA824">ISNUMBER(SEARCH("Touch Screen",$AI824))</f>
        <v>0</v>
      </c>
      <c r="CB824" s="39" t="b">
        <f t="array" ref="CB824">ISNUMBER(SEARCH("Occupancy Sensor",$AI824))</f>
        <v>0</v>
      </c>
      <c r="CC824" s="39" t="b">
        <f t="array" ref="CC824">ISNUMBER(SEARCH("Full Network Connectivity",$AI824))</f>
        <v>0</v>
      </c>
      <c r="CD824" s="49">
        <f t="shared" si="75"/>
        <v>148.33746000000002</v>
      </c>
      <c r="CE824" s="50">
        <f t="shared" si="77"/>
        <v>8.3000000000000007</v>
      </c>
      <c r="CF824" s="39">
        <f t="shared" si="76"/>
        <v>10</v>
      </c>
      <c r="CG824" s="49">
        <f>IF($BW824=1,($Q824*'2. Monitor Criteria'!$C$4)+('2. Monitor Criteria'!$D$4*'1. Data'!$CE824)+'2. Monitor Criteria'!$C$6,IF('1. Data'!$BW824=2,($Q824*'2. Monitor Criteria'!$C$4)+('2. Monitor Criteria'!$D$4*'1. Data'!$CE824)+'2. Monitor Criteria'!$D$6,IF('1. Data'!$BW824=5,($Q824*'2. Monitor Criteria'!$C$4)+('2. Monitor Criteria'!$D$4*'1. Data'!$CE824)+'2. Monitor Criteria'!$F$6,($Q824*'2. Monitor Criteria'!$C$4)+('2. Monitor Criteria'!$D$4*'1. Data'!$CE824)+'2. Monitor Criteria'!$E$6)))</f>
        <v>102.47549000000001</v>
      </c>
      <c r="CH824" s="51">
        <f>CD824-('2. Monitor Criteria'!$D$4*CE824)</f>
        <v>115.22046000000002</v>
      </c>
      <c r="CI824" s="49">
        <f>IF($BY824=0,CH824,IF($BY824=1,CH824-('2. Monitor Criteria'!$B$10*'1. Data'!CG824),CH824-('2. Monitor Criteria'!$C$10*'1. Data'!CG824)))</f>
        <v>99.849136500000014</v>
      </c>
      <c r="CJ824" s="51">
        <f>IF($CA824=TRUE,CI824-(CG824*'2. Monitor Criteria'!$E$10),CI824)</f>
        <v>99.849136500000014</v>
      </c>
      <c r="CK824" s="51">
        <f>IF($BZ824=TRUE,CJ824-('1. Data'!CG824*'2. Monitor Criteria'!$D$10),CJ824)</f>
        <v>99.849136500000014</v>
      </c>
      <c r="CL824" s="39"/>
    </row>
    <row r="825" spans="1:90" x14ac:dyDescent="0.2">
      <c r="A825" s="39">
        <v>174</v>
      </c>
      <c r="B825" s="46" t="s">
        <v>289</v>
      </c>
      <c r="C825" s="46" t="s">
        <v>1330</v>
      </c>
      <c r="D825" s="47">
        <v>42931</v>
      </c>
      <c r="E825" s="46" t="s">
        <v>74</v>
      </c>
      <c r="F825" s="46"/>
      <c r="G825" s="46" t="s">
        <v>1307</v>
      </c>
      <c r="H825" s="46" t="s">
        <v>75</v>
      </c>
      <c r="I825" s="46" t="s">
        <v>76</v>
      </c>
      <c r="J825" s="46"/>
      <c r="K825" s="46" t="s">
        <v>77</v>
      </c>
      <c r="L825" s="46"/>
      <c r="M825" s="48">
        <v>1000</v>
      </c>
      <c r="N825" s="48">
        <v>13.2</v>
      </c>
      <c r="O825" s="48">
        <v>23.5</v>
      </c>
      <c r="P825" s="48">
        <v>27</v>
      </c>
      <c r="Q825" s="48">
        <v>310.47000000000003</v>
      </c>
      <c r="R825" s="48">
        <v>1.78</v>
      </c>
      <c r="S825" s="48">
        <v>2160</v>
      </c>
      <c r="T825" s="48">
        <v>3840</v>
      </c>
      <c r="U825" s="48">
        <v>8.3000000000000007</v>
      </c>
      <c r="V825" s="48">
        <v>26716</v>
      </c>
      <c r="W825" s="48">
        <v>60</v>
      </c>
      <c r="X825" s="48">
        <v>44.2</v>
      </c>
      <c r="Y825" s="46" t="s">
        <v>204</v>
      </c>
      <c r="Z825" s="46" t="s">
        <v>229</v>
      </c>
      <c r="AA825" s="48">
        <v>60</v>
      </c>
      <c r="AB825" s="48">
        <v>60</v>
      </c>
      <c r="AC825" s="46" t="s">
        <v>81</v>
      </c>
      <c r="AD825" s="46" t="s">
        <v>81</v>
      </c>
      <c r="AE825" s="46" t="s">
        <v>411</v>
      </c>
      <c r="AF825" s="46" t="s">
        <v>459</v>
      </c>
      <c r="AG825" s="46" t="s">
        <v>83</v>
      </c>
      <c r="AH825" s="46"/>
      <c r="AI825" s="46" t="s">
        <v>83</v>
      </c>
      <c r="AJ825" s="46" t="s">
        <v>83</v>
      </c>
      <c r="AK825" s="46" t="s">
        <v>84</v>
      </c>
      <c r="AL825" s="46" t="s">
        <v>459</v>
      </c>
      <c r="AM825" s="46" t="s">
        <v>83</v>
      </c>
      <c r="AN825" s="46" t="s">
        <v>83</v>
      </c>
      <c r="AO825" s="46" t="s">
        <v>83</v>
      </c>
      <c r="AP825" s="46" t="s">
        <v>91</v>
      </c>
      <c r="AQ825" s="46"/>
      <c r="AR825" s="46" t="s">
        <v>81</v>
      </c>
      <c r="AS825" s="46" t="s">
        <v>86</v>
      </c>
      <c r="AT825" s="46"/>
      <c r="AU825" s="48">
        <v>1</v>
      </c>
      <c r="AV825" s="46" t="s">
        <v>81</v>
      </c>
      <c r="AW825" s="46" t="s">
        <v>81</v>
      </c>
      <c r="AX825" s="48">
        <v>350</v>
      </c>
      <c r="AY825" s="48">
        <v>316.7</v>
      </c>
      <c r="AZ825" s="48">
        <v>125.4</v>
      </c>
      <c r="BA825" s="48">
        <v>201.6</v>
      </c>
      <c r="BB825" s="46"/>
      <c r="BC825" s="46"/>
      <c r="BD825" s="48">
        <v>42.18</v>
      </c>
      <c r="BE825" s="46"/>
      <c r="BF825" s="48">
        <v>0.33</v>
      </c>
      <c r="BG825" s="48">
        <v>0.3</v>
      </c>
      <c r="BH825" s="46"/>
      <c r="BI825" s="48">
        <v>0.28000000000000003</v>
      </c>
      <c r="BJ825" s="48">
        <v>131.19999999999999</v>
      </c>
      <c r="BK825" s="48">
        <v>131.19999999999999</v>
      </c>
      <c r="BL825" s="48">
        <v>135.1</v>
      </c>
      <c r="BM825" s="46"/>
      <c r="BN825" s="46"/>
      <c r="BO825" s="48">
        <v>0.32</v>
      </c>
      <c r="BP825" s="48">
        <v>0.38</v>
      </c>
      <c r="BQ825" s="48">
        <v>0.37</v>
      </c>
      <c r="BR825" s="48">
        <v>41.81</v>
      </c>
      <c r="BS825" s="48">
        <v>130.35</v>
      </c>
      <c r="BT825" s="46"/>
      <c r="BU825" s="48">
        <v>0</v>
      </c>
      <c r="BV825" s="39">
        <v>174</v>
      </c>
      <c r="BW825" s="39">
        <f t="shared" si="72"/>
        <v>4</v>
      </c>
      <c r="BX825" s="39">
        <f>IF(COUNTIF($C$2:C825,C825)=1,1,0)</f>
        <v>1</v>
      </c>
      <c r="BY825" s="39">
        <f t="shared" si="73"/>
        <v>2</v>
      </c>
      <c r="BZ825" s="39" t="b">
        <f t="shared" si="74"/>
        <v>0</v>
      </c>
      <c r="CA825" s="39" t="b">
        <f t="array" ref="CA825">ISNUMBER(SEARCH("Touch Screen",$AI825))</f>
        <v>0</v>
      </c>
      <c r="CB825" s="39" t="b">
        <f t="array" ref="CB825">ISNUMBER(SEARCH("Occupancy Sensor",$AI825))</f>
        <v>0</v>
      </c>
      <c r="CC825" s="39" t="b">
        <f t="array" ref="CC825">ISNUMBER(SEARCH("Full Network Connectivity",$AI825))</f>
        <v>0</v>
      </c>
      <c r="CD825" s="49">
        <f t="shared" si="75"/>
        <v>131.20289999999997</v>
      </c>
      <c r="CE825" s="50">
        <f t="shared" si="77"/>
        <v>8.3000000000000007</v>
      </c>
      <c r="CF825" s="39">
        <f t="shared" si="76"/>
        <v>9</v>
      </c>
      <c r="CG825" s="49">
        <f>IF($BW825=1,($Q825*'2. Monitor Criteria'!$C$4)+('2. Monitor Criteria'!$D$4*'1. Data'!$CE825)+'2. Monitor Criteria'!$C$6,IF('1. Data'!$BW825=2,($Q825*'2. Monitor Criteria'!$C$4)+('2. Monitor Criteria'!$D$4*'1. Data'!$CE825)+'2. Monitor Criteria'!$D$6,IF('1. Data'!$BW825=5,($Q825*'2. Monitor Criteria'!$C$4)+('2. Monitor Criteria'!$D$4*'1. Data'!$CE825)+'2. Monitor Criteria'!$F$6,($Q825*'2. Monitor Criteria'!$C$4)+('2. Monitor Criteria'!$D$4*'1. Data'!$CE825)+'2. Monitor Criteria'!$E$6)))</f>
        <v>79.784810000000007</v>
      </c>
      <c r="CH825" s="51">
        <f>CD825-('2. Monitor Criteria'!$D$4*CE825)</f>
        <v>98.085899999999967</v>
      </c>
      <c r="CI825" s="49">
        <f>IF($BY825=0,CH825,IF($BY825=1,CH825-('2. Monitor Criteria'!$B$10*'1. Data'!CG825),CH825-('2. Monitor Criteria'!$C$10*'1. Data'!CG825)))</f>
        <v>86.118178499999971</v>
      </c>
      <c r="CJ825" s="51">
        <f>IF($CA825=TRUE,CI825-(CG825*'2. Monitor Criteria'!$E$10),CI825)</f>
        <v>86.118178499999971</v>
      </c>
      <c r="CK825" s="51">
        <f>IF($BZ825=TRUE,CJ825-('1. Data'!CG825*'2. Monitor Criteria'!$D$10),CJ825)</f>
        <v>86.118178499999971</v>
      </c>
      <c r="CL825" s="39"/>
    </row>
    <row r="826" spans="1:90" x14ac:dyDescent="0.2">
      <c r="A826" s="39">
        <v>175</v>
      </c>
      <c r="B826" s="46" t="s">
        <v>289</v>
      </c>
      <c r="C826" s="46" t="s">
        <v>1331</v>
      </c>
      <c r="D826" s="47">
        <v>42658</v>
      </c>
      <c r="E826" s="46" t="s">
        <v>74</v>
      </c>
      <c r="F826" s="46"/>
      <c r="G826" s="46" t="s">
        <v>1307</v>
      </c>
      <c r="H826" s="46" t="s">
        <v>75</v>
      </c>
      <c r="I826" s="46" t="s">
        <v>76</v>
      </c>
      <c r="J826" s="46"/>
      <c r="K826" s="46" t="s">
        <v>77</v>
      </c>
      <c r="L826" s="46"/>
      <c r="M826" s="48">
        <v>500</v>
      </c>
      <c r="N826" s="48">
        <v>15.5</v>
      </c>
      <c r="O826" s="48">
        <v>27.5</v>
      </c>
      <c r="P826" s="48">
        <v>31.5</v>
      </c>
      <c r="Q826" s="48">
        <v>424.68</v>
      </c>
      <c r="R826" s="48">
        <v>1.78</v>
      </c>
      <c r="S826" s="48">
        <v>2160</v>
      </c>
      <c r="T826" s="48">
        <v>3840</v>
      </c>
      <c r="U826" s="48">
        <v>8.3000000000000007</v>
      </c>
      <c r="V826" s="48">
        <v>19531</v>
      </c>
      <c r="W826" s="48">
        <v>60</v>
      </c>
      <c r="X826" s="48">
        <v>38.799999999999997</v>
      </c>
      <c r="Y826" s="46" t="s">
        <v>78</v>
      </c>
      <c r="Z826" s="46" t="s">
        <v>229</v>
      </c>
      <c r="AA826" s="48">
        <v>60</v>
      </c>
      <c r="AB826" s="48">
        <v>60</v>
      </c>
      <c r="AC826" s="46" t="s">
        <v>81</v>
      </c>
      <c r="AD826" s="46" t="s">
        <v>81</v>
      </c>
      <c r="AE826" s="46" t="s">
        <v>217</v>
      </c>
      <c r="AF826" s="46"/>
      <c r="AG826" s="46" t="s">
        <v>85</v>
      </c>
      <c r="AH826" s="46" t="s">
        <v>1332</v>
      </c>
      <c r="AI826" s="46" t="s">
        <v>83</v>
      </c>
      <c r="AJ826" s="46" t="s">
        <v>83</v>
      </c>
      <c r="AK826" s="46" t="s">
        <v>84</v>
      </c>
      <c r="AL826" s="46"/>
      <c r="AM826" s="46" t="s">
        <v>83</v>
      </c>
      <c r="AN826" s="46" t="s">
        <v>83</v>
      </c>
      <c r="AO826" s="46" t="s">
        <v>83</v>
      </c>
      <c r="AP826" s="46" t="s">
        <v>91</v>
      </c>
      <c r="AQ826" s="46"/>
      <c r="AR826" s="46" t="s">
        <v>81</v>
      </c>
      <c r="AS826" s="46" t="s">
        <v>86</v>
      </c>
      <c r="AT826" s="46"/>
      <c r="AU826" s="46"/>
      <c r="AV826" s="46" t="s">
        <v>81</v>
      </c>
      <c r="AW826" s="46" t="s">
        <v>80</v>
      </c>
      <c r="AX826" s="48">
        <v>250</v>
      </c>
      <c r="AY826" s="48">
        <v>342.7</v>
      </c>
      <c r="AZ826" s="48">
        <v>297.60000000000002</v>
      </c>
      <c r="BA826" s="48">
        <v>200.4</v>
      </c>
      <c r="BB826" s="46"/>
      <c r="BC826" s="46"/>
      <c r="BD826" s="48">
        <v>43.55</v>
      </c>
      <c r="BE826" s="46"/>
      <c r="BF826" s="48">
        <v>0.44</v>
      </c>
      <c r="BG826" s="46"/>
      <c r="BH826" s="46"/>
      <c r="BI826" s="48">
        <v>0.36</v>
      </c>
      <c r="BJ826" s="48">
        <v>136.01</v>
      </c>
      <c r="BK826" s="46"/>
      <c r="BL826" s="48">
        <v>172.8</v>
      </c>
      <c r="BM826" s="46"/>
      <c r="BN826" s="46"/>
      <c r="BO826" s="48">
        <v>0.39</v>
      </c>
      <c r="BP826" s="48">
        <v>0.47</v>
      </c>
      <c r="BQ826" s="48">
        <v>0.32</v>
      </c>
      <c r="BR826" s="48">
        <v>44.28</v>
      </c>
      <c r="BS826" s="48">
        <v>138.41</v>
      </c>
      <c r="BT826" s="46"/>
      <c r="BU826" s="48">
        <v>0</v>
      </c>
      <c r="BV826" s="39">
        <v>175</v>
      </c>
      <c r="BW826" s="39">
        <f t="shared" si="72"/>
        <v>5</v>
      </c>
      <c r="BX826" s="39">
        <f>IF(COUNTIF($C$2:C826,C826)=1,1,0)</f>
        <v>1</v>
      </c>
      <c r="BY826" s="39">
        <f t="shared" si="73"/>
        <v>2</v>
      </c>
      <c r="BZ826" s="39" t="b">
        <f t="shared" si="74"/>
        <v>0</v>
      </c>
      <c r="CA826" s="39" t="b">
        <f t="array" ref="CA826">ISNUMBER(SEARCH("Touch Screen",$AI826))</f>
        <v>0</v>
      </c>
      <c r="CB826" s="39" t="b">
        <f t="array" ref="CB826">ISNUMBER(SEARCH("Occupancy Sensor",$AI826))</f>
        <v>0</v>
      </c>
      <c r="CC826" s="39" t="b">
        <f t="array" ref="CC826">ISNUMBER(SEARCH("Full Network Connectivity",$AI826))</f>
        <v>0</v>
      </c>
      <c r="CD826" s="49">
        <f t="shared" si="75"/>
        <v>136.02965999999998</v>
      </c>
      <c r="CE826" s="50">
        <f t="shared" si="77"/>
        <v>8.3000000000000007</v>
      </c>
      <c r="CF826" s="39">
        <f t="shared" si="76"/>
        <v>10</v>
      </c>
      <c r="CG826" s="49">
        <f>IF($BW826=1,($Q826*'2. Monitor Criteria'!$C$4)+('2. Monitor Criteria'!$D$4*'1. Data'!$CE826)+'2. Monitor Criteria'!$C$6,IF('1. Data'!$BW826=2,($Q826*'2. Monitor Criteria'!$C$4)+('2. Monitor Criteria'!$D$4*'1. Data'!$CE826)+'2. Monitor Criteria'!$D$6,IF('1. Data'!$BW826=5,($Q826*'2. Monitor Criteria'!$C$4)+('2. Monitor Criteria'!$D$4*'1. Data'!$CE826)+'2. Monitor Criteria'!$F$6,($Q826*'2. Monitor Criteria'!$C$4)+('2. Monitor Criteria'!$D$4*'1. Data'!$CE826)+'2. Monitor Criteria'!$E$6)))</f>
        <v>100.88264000000001</v>
      </c>
      <c r="CH826" s="51">
        <f>CD826-('2. Monitor Criteria'!$D$4*CE826)</f>
        <v>102.91265999999997</v>
      </c>
      <c r="CI826" s="49">
        <f>IF($BY826=0,CH826,IF($BY826=1,CH826-('2. Monitor Criteria'!$B$10*'1. Data'!CG826),CH826-('2. Monitor Criteria'!$C$10*'1. Data'!CG826)))</f>
        <v>87.780263999999974</v>
      </c>
      <c r="CJ826" s="51">
        <f>IF($CA826=TRUE,CI826-(CG826*'2. Monitor Criteria'!$E$10),CI826)</f>
        <v>87.780263999999974</v>
      </c>
      <c r="CK826" s="51">
        <f>IF($BZ826=TRUE,CJ826-('1. Data'!CG826*'2. Monitor Criteria'!$D$10),CJ826)</f>
        <v>87.780263999999974</v>
      </c>
      <c r="CL826" s="39"/>
    </row>
    <row r="827" spans="1:90" x14ac:dyDescent="0.2">
      <c r="A827" s="39">
        <v>220</v>
      </c>
      <c r="B827" s="46" t="s">
        <v>334</v>
      </c>
      <c r="C827" s="46" t="s">
        <v>377</v>
      </c>
      <c r="D827" s="47">
        <v>41922</v>
      </c>
      <c r="E827" s="46" t="s">
        <v>74</v>
      </c>
      <c r="F827" s="46"/>
      <c r="G827" s="46" t="s">
        <v>1307</v>
      </c>
      <c r="H827" s="46" t="s">
        <v>75</v>
      </c>
      <c r="I827" s="46" t="s">
        <v>76</v>
      </c>
      <c r="J827" s="46"/>
      <c r="K827" s="46" t="s">
        <v>77</v>
      </c>
      <c r="L827" s="46"/>
      <c r="M827" s="48">
        <v>1000</v>
      </c>
      <c r="N827" s="48">
        <v>11.7</v>
      </c>
      <c r="O827" s="48">
        <v>20.7</v>
      </c>
      <c r="P827" s="48">
        <v>23.8</v>
      </c>
      <c r="Q827" s="48">
        <v>242.18</v>
      </c>
      <c r="R827" s="48">
        <v>1.78</v>
      </c>
      <c r="S827" s="48">
        <v>2160</v>
      </c>
      <c r="T827" s="48">
        <v>3840</v>
      </c>
      <c r="U827" s="48">
        <v>8.3000000000000007</v>
      </c>
      <c r="V827" s="48">
        <v>34249</v>
      </c>
      <c r="W827" s="48">
        <v>60</v>
      </c>
      <c r="X827" s="48">
        <v>39</v>
      </c>
      <c r="Y827" s="46" t="s">
        <v>78</v>
      </c>
      <c r="Z827" s="46" t="s">
        <v>229</v>
      </c>
      <c r="AA827" s="48">
        <v>60</v>
      </c>
      <c r="AB827" s="48">
        <v>60</v>
      </c>
      <c r="AC827" s="46" t="s">
        <v>81</v>
      </c>
      <c r="AD827" s="46" t="s">
        <v>81</v>
      </c>
      <c r="AE827" s="46" t="s">
        <v>82</v>
      </c>
      <c r="AF827" s="46"/>
      <c r="AG827" s="46" t="s">
        <v>83</v>
      </c>
      <c r="AH827" s="46"/>
      <c r="AI827" s="46" t="s">
        <v>83</v>
      </c>
      <c r="AJ827" s="46" t="s">
        <v>83</v>
      </c>
      <c r="AK827" s="46" t="s">
        <v>84</v>
      </c>
      <c r="AL827" s="46"/>
      <c r="AM827" s="46" t="s">
        <v>83</v>
      </c>
      <c r="AN827" s="46" t="s">
        <v>83</v>
      </c>
      <c r="AO827" s="46" t="s">
        <v>83</v>
      </c>
      <c r="AP827" s="46" t="s">
        <v>91</v>
      </c>
      <c r="AQ827" s="46"/>
      <c r="AR827" s="46" t="s">
        <v>81</v>
      </c>
      <c r="AS827" s="46" t="s">
        <v>86</v>
      </c>
      <c r="AT827" s="46"/>
      <c r="AU827" s="48">
        <v>5</v>
      </c>
      <c r="AV827" s="46" t="s">
        <v>81</v>
      </c>
      <c r="AW827" s="46" t="s">
        <v>80</v>
      </c>
      <c r="AX827" s="48">
        <v>350</v>
      </c>
      <c r="AY827" s="48">
        <v>326.89999999999998</v>
      </c>
      <c r="AZ827" s="48">
        <v>222.1</v>
      </c>
      <c r="BA827" s="48">
        <v>200.4</v>
      </c>
      <c r="BB827" s="46"/>
      <c r="BC827" s="46"/>
      <c r="BD827" s="48">
        <v>29.5</v>
      </c>
      <c r="BE827" s="46"/>
      <c r="BF827" s="48">
        <v>0.99</v>
      </c>
      <c r="BG827" s="48">
        <v>0.3</v>
      </c>
      <c r="BH827" s="46"/>
      <c r="BI827" s="48">
        <v>0.3</v>
      </c>
      <c r="BJ827" s="48">
        <v>96.09</v>
      </c>
      <c r="BK827" s="48">
        <v>96.09</v>
      </c>
      <c r="BL827" s="48">
        <v>119.2</v>
      </c>
      <c r="BM827" s="46"/>
      <c r="BN827" s="46"/>
      <c r="BO827" s="48">
        <v>0.31</v>
      </c>
      <c r="BP827" s="48">
        <v>1.02</v>
      </c>
      <c r="BQ827" s="48">
        <v>0.34</v>
      </c>
      <c r="BR827" s="48">
        <v>29.59</v>
      </c>
      <c r="BS827" s="48">
        <v>96.52</v>
      </c>
      <c r="BT827" s="46"/>
      <c r="BU827" s="48">
        <v>0</v>
      </c>
      <c r="BV827" s="39">
        <v>220</v>
      </c>
      <c r="BW827" s="39">
        <f t="shared" si="72"/>
        <v>3</v>
      </c>
      <c r="BX827" s="39">
        <f>IF(COUNTIF($C$2:C827,C827)=1,1,0)</f>
        <v>1</v>
      </c>
      <c r="BY827" s="39">
        <f t="shared" si="73"/>
        <v>2</v>
      </c>
      <c r="BZ827" s="39" t="b">
        <f t="shared" si="74"/>
        <v>0</v>
      </c>
      <c r="CA827" s="39" t="b">
        <f t="array" ref="CA827">ISNUMBER(SEARCH("Touch Screen",$AI827))</f>
        <v>0</v>
      </c>
      <c r="CB827" s="39" t="b">
        <f t="array" ref="CB827">ISNUMBER(SEARCH("Occupancy Sensor",$AI827))</f>
        <v>0</v>
      </c>
      <c r="CC827" s="39" t="b">
        <f t="array" ref="CC827">ISNUMBER(SEARCH("Full Network Connectivity",$AI827))</f>
        <v>0</v>
      </c>
      <c r="CD827" s="49">
        <f t="shared" si="75"/>
        <v>96.084059999999994</v>
      </c>
      <c r="CE827" s="50">
        <f t="shared" si="77"/>
        <v>8.3000000000000007</v>
      </c>
      <c r="CF827" s="39">
        <f t="shared" si="76"/>
        <v>8</v>
      </c>
      <c r="CG827" s="49">
        <f>IF($BW827=1,($Q827*'2. Monitor Criteria'!$C$4)+('2. Monitor Criteria'!$D$4*'1. Data'!$CE827)+'2. Monitor Criteria'!$C$6,IF('1. Data'!$BW827=2,($Q827*'2. Monitor Criteria'!$C$4)+('2. Monitor Criteria'!$D$4*'1. Data'!$CE827)+'2. Monitor Criteria'!$D$6,IF('1. Data'!$BW827=5,($Q827*'2. Monitor Criteria'!$C$4)+('2. Monitor Criteria'!$D$4*'1. Data'!$CE827)+'2. Monitor Criteria'!$F$6,($Q827*'2. Monitor Criteria'!$C$4)+('2. Monitor Criteria'!$D$4*'1. Data'!$CE827)+'2. Monitor Criteria'!$E$6)))</f>
        <v>71.385140000000007</v>
      </c>
      <c r="CH827" s="51">
        <f>CD827-('2. Monitor Criteria'!$D$4*CE827)</f>
        <v>62.967059999999989</v>
      </c>
      <c r="CI827" s="49">
        <f>IF($BY827=0,CH827,IF($BY827=1,CH827-('2. Monitor Criteria'!$B$10*'1. Data'!CG827),CH827-('2. Monitor Criteria'!$C$10*'1. Data'!CG827)))</f>
        <v>52.259288999999988</v>
      </c>
      <c r="CJ827" s="51">
        <f>IF($CA827=TRUE,CI827-(CG827*'2. Monitor Criteria'!$E$10),CI827)</f>
        <v>52.259288999999988</v>
      </c>
      <c r="CK827" s="51">
        <f>IF($BZ827=TRUE,CJ827-('1. Data'!CG827*'2. Monitor Criteria'!$D$10),CJ827)</f>
        <v>52.259288999999988</v>
      </c>
      <c r="CL827" s="39"/>
    </row>
    <row r="828" spans="1:90" x14ac:dyDescent="0.2">
      <c r="A828" s="39">
        <v>263</v>
      </c>
      <c r="B828" s="46" t="s">
        <v>334</v>
      </c>
      <c r="C828" s="46" t="s">
        <v>423</v>
      </c>
      <c r="D828" s="47">
        <v>42263</v>
      </c>
      <c r="E828" s="46" t="s">
        <v>74</v>
      </c>
      <c r="F828" s="46"/>
      <c r="G828" s="46" t="s">
        <v>1307</v>
      </c>
      <c r="H828" s="46" t="s">
        <v>75</v>
      </c>
      <c r="I828" s="46" t="s">
        <v>85</v>
      </c>
      <c r="J828" s="46" t="s">
        <v>424</v>
      </c>
      <c r="K828" s="46" t="s">
        <v>77</v>
      </c>
      <c r="L828" s="46"/>
      <c r="M828" s="48">
        <v>1000</v>
      </c>
      <c r="N828" s="48">
        <v>15.5</v>
      </c>
      <c r="O828" s="48">
        <v>27.5</v>
      </c>
      <c r="P828" s="48">
        <v>31.5</v>
      </c>
      <c r="Q828" s="48">
        <v>424.68</v>
      </c>
      <c r="R828" s="48">
        <v>1.78</v>
      </c>
      <c r="S828" s="48">
        <v>2160</v>
      </c>
      <c r="T828" s="48">
        <v>3840</v>
      </c>
      <c r="U828" s="48">
        <v>8.3000000000000007</v>
      </c>
      <c r="V828" s="48">
        <v>19531</v>
      </c>
      <c r="W828" s="48">
        <v>60</v>
      </c>
      <c r="X828" s="48">
        <v>0.4</v>
      </c>
      <c r="Y828" s="46" t="s">
        <v>425</v>
      </c>
      <c r="Z828" s="46" t="s">
        <v>229</v>
      </c>
      <c r="AA828" s="48">
        <v>72</v>
      </c>
      <c r="AB828" s="48">
        <v>66</v>
      </c>
      <c r="AC828" s="46" t="s">
        <v>81</v>
      </c>
      <c r="AD828" s="46" t="s">
        <v>80</v>
      </c>
      <c r="AE828" s="46" t="s">
        <v>127</v>
      </c>
      <c r="AF828" s="46"/>
      <c r="AG828" s="46" t="s">
        <v>83</v>
      </c>
      <c r="AH828" s="46"/>
      <c r="AI828" s="46" t="s">
        <v>83</v>
      </c>
      <c r="AJ828" s="46" t="s">
        <v>83</v>
      </c>
      <c r="AK828" s="46" t="s">
        <v>84</v>
      </c>
      <c r="AL828" s="46"/>
      <c r="AM828" s="46" t="s">
        <v>83</v>
      </c>
      <c r="AN828" s="46" t="s">
        <v>83</v>
      </c>
      <c r="AO828" s="46" t="s">
        <v>83</v>
      </c>
      <c r="AP828" s="46" t="s">
        <v>91</v>
      </c>
      <c r="AQ828" s="46"/>
      <c r="AR828" s="46" t="s">
        <v>81</v>
      </c>
      <c r="AS828" s="46" t="s">
        <v>86</v>
      </c>
      <c r="AT828" s="46"/>
      <c r="AU828" s="48">
        <v>5</v>
      </c>
      <c r="AV828" s="46" t="s">
        <v>81</v>
      </c>
      <c r="AW828" s="46" t="s">
        <v>81</v>
      </c>
      <c r="AX828" s="48">
        <v>300</v>
      </c>
      <c r="AY828" s="48">
        <v>326.5</v>
      </c>
      <c r="AZ828" s="48">
        <v>271.39999999999998</v>
      </c>
      <c r="BA828" s="48">
        <v>200.1</v>
      </c>
      <c r="BB828" s="46"/>
      <c r="BC828" s="46"/>
      <c r="BD828" s="48">
        <v>44.21</v>
      </c>
      <c r="BE828" s="46"/>
      <c r="BF828" s="48">
        <v>0.33</v>
      </c>
      <c r="BG828" s="48">
        <v>0.25</v>
      </c>
      <c r="BH828" s="46"/>
      <c r="BI828" s="48">
        <v>0.24</v>
      </c>
      <c r="BJ828" s="48">
        <v>137.43</v>
      </c>
      <c r="BK828" s="48">
        <v>137.43</v>
      </c>
      <c r="BL828" s="48">
        <v>172.8</v>
      </c>
      <c r="BM828" s="46"/>
      <c r="BN828" s="46"/>
      <c r="BO828" s="48">
        <v>0.27</v>
      </c>
      <c r="BP828" s="48">
        <v>0.36</v>
      </c>
      <c r="BQ828" s="48">
        <v>0.28000000000000003</v>
      </c>
      <c r="BR828" s="48">
        <v>43.99</v>
      </c>
      <c r="BS828" s="48">
        <v>136.91999999999999</v>
      </c>
      <c r="BT828" s="46"/>
      <c r="BU828" s="48">
        <v>0</v>
      </c>
      <c r="BV828" s="39">
        <v>263</v>
      </c>
      <c r="BW828" s="39">
        <f t="shared" si="72"/>
        <v>5</v>
      </c>
      <c r="BX828" s="39">
        <f>IF(COUNTIF($C$2:C828,C828)=1,1,0)</f>
        <v>1</v>
      </c>
      <c r="BY828" s="39">
        <f t="shared" si="73"/>
        <v>2</v>
      </c>
      <c r="BZ828" s="39" t="b">
        <f t="shared" si="74"/>
        <v>0</v>
      </c>
      <c r="CA828" s="39" t="b">
        <f t="array" ref="CA828">ISNUMBER(SEARCH("Touch Screen",$AI828))</f>
        <v>0</v>
      </c>
      <c r="CB828" s="39" t="b">
        <f t="array" ref="CB828">ISNUMBER(SEARCH("Occupancy Sensor",$AI828))</f>
        <v>0</v>
      </c>
      <c r="CC828" s="39" t="b">
        <f t="array" ref="CC828">ISNUMBER(SEARCH("Full Network Connectivity",$AI828))</f>
        <v>0</v>
      </c>
      <c r="CD828" s="49">
        <f t="shared" si="75"/>
        <v>137.42687999999998</v>
      </c>
      <c r="CE828" s="50">
        <f t="shared" si="77"/>
        <v>8.3000000000000007</v>
      </c>
      <c r="CF828" s="39">
        <f t="shared" si="76"/>
        <v>10</v>
      </c>
      <c r="CG828" s="49">
        <f>IF($BW828=1,($Q828*'2. Monitor Criteria'!$C$4)+('2. Monitor Criteria'!$D$4*'1. Data'!$CE828)+'2. Monitor Criteria'!$C$6,IF('1. Data'!$BW828=2,($Q828*'2. Monitor Criteria'!$C$4)+('2. Monitor Criteria'!$D$4*'1. Data'!$CE828)+'2. Monitor Criteria'!$D$6,IF('1. Data'!$BW828=5,($Q828*'2. Monitor Criteria'!$C$4)+('2. Monitor Criteria'!$D$4*'1. Data'!$CE828)+'2. Monitor Criteria'!$F$6,($Q828*'2. Monitor Criteria'!$C$4)+('2. Monitor Criteria'!$D$4*'1. Data'!$CE828)+'2. Monitor Criteria'!$E$6)))</f>
        <v>100.88264000000001</v>
      </c>
      <c r="CH828" s="51">
        <f>CD828-('2. Monitor Criteria'!$D$4*CE828)</f>
        <v>104.30987999999998</v>
      </c>
      <c r="CI828" s="49">
        <f>IF($BY828=0,CH828,IF($BY828=1,CH828-('2. Monitor Criteria'!$B$10*'1. Data'!CG828),CH828-('2. Monitor Criteria'!$C$10*'1. Data'!CG828)))</f>
        <v>89.177483999999978</v>
      </c>
      <c r="CJ828" s="51">
        <f>IF($CA828=TRUE,CI828-(CG828*'2. Monitor Criteria'!$E$10),CI828)</f>
        <v>89.177483999999978</v>
      </c>
      <c r="CK828" s="51">
        <f>IF($BZ828=TRUE,CJ828-('1. Data'!CG828*'2. Monitor Criteria'!$D$10),CJ828)</f>
        <v>89.177483999999978</v>
      </c>
      <c r="CL828" s="39"/>
    </row>
    <row r="829" spans="1:90" x14ac:dyDescent="0.2">
      <c r="A829" s="39">
        <v>675</v>
      </c>
      <c r="B829" s="46" t="s">
        <v>763</v>
      </c>
      <c r="C829" s="46" t="s">
        <v>828</v>
      </c>
      <c r="D829" s="47">
        <v>42638</v>
      </c>
      <c r="E829" s="46" t="s">
        <v>74</v>
      </c>
      <c r="F829" s="46"/>
      <c r="G829" s="46" t="s">
        <v>1307</v>
      </c>
      <c r="H829" s="46" t="s">
        <v>75</v>
      </c>
      <c r="I829" s="46" t="s">
        <v>88</v>
      </c>
      <c r="J829" s="46"/>
      <c r="K829" s="46" t="s">
        <v>77</v>
      </c>
      <c r="L829" s="46"/>
      <c r="M829" s="48">
        <v>3000</v>
      </c>
      <c r="N829" s="48">
        <v>15.4</v>
      </c>
      <c r="O829" s="48">
        <v>27.4</v>
      </c>
      <c r="P829" s="48">
        <v>31.5</v>
      </c>
      <c r="Q829" s="48">
        <v>423.99</v>
      </c>
      <c r="R829" s="48">
        <v>1.78</v>
      </c>
      <c r="S829" s="48">
        <v>2160</v>
      </c>
      <c r="T829" s="48">
        <v>3840</v>
      </c>
      <c r="U829" s="48">
        <v>8.3000000000000007</v>
      </c>
      <c r="V829" s="48">
        <v>19563</v>
      </c>
      <c r="W829" s="48">
        <v>60</v>
      </c>
      <c r="X829" s="48">
        <v>0.4</v>
      </c>
      <c r="Y829" s="46" t="s">
        <v>204</v>
      </c>
      <c r="Z829" s="46" t="s">
        <v>229</v>
      </c>
      <c r="AA829" s="46"/>
      <c r="AB829" s="46"/>
      <c r="AC829" s="46" t="s">
        <v>81</v>
      </c>
      <c r="AD829" s="46" t="s">
        <v>81</v>
      </c>
      <c r="AE829" s="46" t="s">
        <v>829</v>
      </c>
      <c r="AF829" s="46"/>
      <c r="AG829" s="46" t="s">
        <v>99</v>
      </c>
      <c r="AH829" s="46"/>
      <c r="AI829" s="46" t="s">
        <v>83</v>
      </c>
      <c r="AJ829" s="46" t="s">
        <v>83</v>
      </c>
      <c r="AK829" s="46" t="s">
        <v>84</v>
      </c>
      <c r="AL829" s="46"/>
      <c r="AM829" s="46" t="s">
        <v>83</v>
      </c>
      <c r="AN829" s="46" t="s">
        <v>83</v>
      </c>
      <c r="AO829" s="46" t="s">
        <v>83</v>
      </c>
      <c r="AP829" s="46" t="s">
        <v>91</v>
      </c>
      <c r="AQ829" s="46"/>
      <c r="AR829" s="46" t="s">
        <v>81</v>
      </c>
      <c r="AS829" s="46" t="s">
        <v>86</v>
      </c>
      <c r="AT829" s="46"/>
      <c r="AU829" s="48">
        <v>5</v>
      </c>
      <c r="AV829" s="46" t="s">
        <v>81</v>
      </c>
      <c r="AW829" s="46" t="s">
        <v>81</v>
      </c>
      <c r="AX829" s="48">
        <v>300</v>
      </c>
      <c r="AY829" s="48">
        <v>254.2</v>
      </c>
      <c r="AZ829" s="48">
        <v>230.7</v>
      </c>
      <c r="BA829" s="48">
        <v>200</v>
      </c>
      <c r="BB829" s="46"/>
      <c r="BC829" s="46"/>
      <c r="BD829" s="48">
        <v>42.17</v>
      </c>
      <c r="BE829" s="46"/>
      <c r="BF829" s="48">
        <v>0.19</v>
      </c>
      <c r="BG829" s="48">
        <v>0.19</v>
      </c>
      <c r="BH829" s="46"/>
      <c r="BI829" s="48">
        <v>0.04</v>
      </c>
      <c r="BJ829" s="48">
        <v>130.37</v>
      </c>
      <c r="BK829" s="48">
        <v>130.37</v>
      </c>
      <c r="BL829" s="48">
        <v>172.6</v>
      </c>
      <c r="BM829" s="46"/>
      <c r="BN829" s="46"/>
      <c r="BO829" s="48">
        <v>0.21</v>
      </c>
      <c r="BP829" s="48">
        <v>0.3</v>
      </c>
      <c r="BQ829" s="48">
        <v>0.3</v>
      </c>
      <c r="BR829" s="48">
        <v>41.87</v>
      </c>
      <c r="BS829" s="48">
        <v>130.08000000000001</v>
      </c>
      <c r="BT829" s="46"/>
      <c r="BU829" s="48">
        <v>0</v>
      </c>
      <c r="BV829" s="39">
        <v>675</v>
      </c>
      <c r="BW829" s="39">
        <f t="shared" si="72"/>
        <v>5</v>
      </c>
      <c r="BX829" s="39">
        <f>IF(COUNTIF($C$2:C829,C829)=1,1,0)</f>
        <v>1</v>
      </c>
      <c r="BY829" s="39">
        <f t="shared" si="73"/>
        <v>2</v>
      </c>
      <c r="BZ829" s="39" t="b">
        <f t="shared" si="74"/>
        <v>0</v>
      </c>
      <c r="CA829" s="39" t="b">
        <f t="array" ref="CA829">ISNUMBER(SEARCH("Touch Screen",$AI829))</f>
        <v>0</v>
      </c>
      <c r="CB829" s="39" t="b">
        <f t="array" ref="CB829">ISNUMBER(SEARCH("Occupancy Sensor",$AI829))</f>
        <v>0</v>
      </c>
      <c r="CC829" s="39" t="b">
        <f t="array" ref="CC829">ISNUMBER(SEARCH("Full Network Connectivity",$AI829))</f>
        <v>0</v>
      </c>
      <c r="CD829" s="49">
        <f t="shared" si="75"/>
        <v>130.37508</v>
      </c>
      <c r="CE829" s="50">
        <f t="shared" si="77"/>
        <v>8.3000000000000007</v>
      </c>
      <c r="CF829" s="39">
        <f t="shared" si="76"/>
        <v>10</v>
      </c>
      <c r="CG829" s="49">
        <f>IF($BW829=1,($Q829*'2. Monitor Criteria'!$C$4)+('2. Monitor Criteria'!$D$4*'1. Data'!$CE829)+'2. Monitor Criteria'!$C$6,IF('1. Data'!$BW829=2,($Q829*'2. Monitor Criteria'!$C$4)+('2. Monitor Criteria'!$D$4*'1. Data'!$CE829)+'2. Monitor Criteria'!$D$6,IF('1. Data'!$BW829=5,($Q829*'2. Monitor Criteria'!$C$4)+('2. Monitor Criteria'!$D$4*'1. Data'!$CE829)+'2. Monitor Criteria'!$F$6,($Q829*'2. Monitor Criteria'!$C$4)+('2. Monitor Criteria'!$D$4*'1. Data'!$CE829)+'2. Monitor Criteria'!$E$6)))</f>
        <v>100.79777000000001</v>
      </c>
      <c r="CH829" s="51">
        <f>CD829-('2. Monitor Criteria'!$D$4*CE829)</f>
        <v>97.258079999999993</v>
      </c>
      <c r="CI829" s="49">
        <f>IF($BY829=0,CH829,IF($BY829=1,CH829-('2. Monitor Criteria'!$B$10*'1. Data'!CG829),CH829-('2. Monitor Criteria'!$C$10*'1. Data'!CG829)))</f>
        <v>82.138414499999996</v>
      </c>
      <c r="CJ829" s="51">
        <f>IF($CA829=TRUE,CI829-(CG829*'2. Monitor Criteria'!$E$10),CI829)</f>
        <v>82.138414499999996</v>
      </c>
      <c r="CK829" s="51">
        <f>IF($BZ829=TRUE,CJ829-('1. Data'!CG829*'2. Monitor Criteria'!$D$10),CJ829)</f>
        <v>82.138414499999996</v>
      </c>
      <c r="CL829" s="39"/>
    </row>
    <row r="830" spans="1:90" x14ac:dyDescent="0.2">
      <c r="A830" s="39">
        <v>794</v>
      </c>
      <c r="B830" s="46" t="s">
        <v>925</v>
      </c>
      <c r="C830" s="46" t="s">
        <v>1277</v>
      </c>
      <c r="D830" s="47">
        <v>42948</v>
      </c>
      <c r="E830" s="46" t="s">
        <v>74</v>
      </c>
      <c r="F830" s="46"/>
      <c r="G830" s="46" t="s">
        <v>1309</v>
      </c>
      <c r="H830" s="46" t="s">
        <v>75</v>
      </c>
      <c r="I830" s="46" t="s">
        <v>141</v>
      </c>
      <c r="J830" s="46"/>
      <c r="K830" s="46" t="s">
        <v>77</v>
      </c>
      <c r="L830" s="46"/>
      <c r="M830" s="48">
        <v>3000</v>
      </c>
      <c r="N830" s="48">
        <v>15.5</v>
      </c>
      <c r="O830" s="48">
        <v>27.5</v>
      </c>
      <c r="P830" s="48">
        <v>31.5</v>
      </c>
      <c r="Q830" s="48">
        <v>423.99</v>
      </c>
      <c r="R830" s="48">
        <v>1.78</v>
      </c>
      <c r="S830" s="48">
        <v>2160</v>
      </c>
      <c r="T830" s="48">
        <v>3840</v>
      </c>
      <c r="U830" s="48">
        <v>8.3000000000000007</v>
      </c>
      <c r="V830" s="48">
        <v>19563</v>
      </c>
      <c r="W830" s="48">
        <v>60</v>
      </c>
      <c r="X830" s="48">
        <v>0.5</v>
      </c>
      <c r="Y830" s="46" t="s">
        <v>420</v>
      </c>
      <c r="Z830" s="46" t="s">
        <v>229</v>
      </c>
      <c r="AA830" s="48">
        <v>82</v>
      </c>
      <c r="AB830" s="48">
        <v>81</v>
      </c>
      <c r="AC830" s="46" t="s">
        <v>81</v>
      </c>
      <c r="AD830" s="46" t="s">
        <v>80</v>
      </c>
      <c r="AE830" s="46" t="s">
        <v>1297</v>
      </c>
      <c r="AF830" s="46" t="s">
        <v>1351</v>
      </c>
      <c r="AG830" s="46" t="s">
        <v>83</v>
      </c>
      <c r="AH830" s="46"/>
      <c r="AI830" s="46" t="s">
        <v>83</v>
      </c>
      <c r="AJ830" s="46" t="s">
        <v>83</v>
      </c>
      <c r="AK830" s="46" t="s">
        <v>84</v>
      </c>
      <c r="AL830" s="46" t="s">
        <v>1351</v>
      </c>
      <c r="AM830" s="46" t="s">
        <v>83</v>
      </c>
      <c r="AN830" s="46" t="s">
        <v>83</v>
      </c>
      <c r="AO830" s="46" t="s">
        <v>83</v>
      </c>
      <c r="AP830" s="46" t="s">
        <v>91</v>
      </c>
      <c r="AQ830" s="46"/>
      <c r="AR830" s="46" t="s">
        <v>81</v>
      </c>
      <c r="AS830" s="46" t="s">
        <v>86</v>
      </c>
      <c r="AT830" s="46"/>
      <c r="AU830" s="48">
        <v>1</v>
      </c>
      <c r="AV830" s="46" t="s">
        <v>81</v>
      </c>
      <c r="AW830" s="46" t="s">
        <v>81</v>
      </c>
      <c r="AX830" s="48">
        <v>300</v>
      </c>
      <c r="AY830" s="48">
        <v>276.3</v>
      </c>
      <c r="AZ830" s="48">
        <v>231.3</v>
      </c>
      <c r="BA830" s="48">
        <v>200.3</v>
      </c>
      <c r="BB830" s="46"/>
      <c r="BC830" s="46"/>
      <c r="BD830" s="48">
        <v>43.53</v>
      </c>
      <c r="BE830" s="46"/>
      <c r="BF830" s="48">
        <v>0.22</v>
      </c>
      <c r="BG830" s="48">
        <v>0.22</v>
      </c>
      <c r="BH830" s="46"/>
      <c r="BI830" s="48">
        <v>0.22</v>
      </c>
      <c r="BJ830" s="48">
        <v>134.72999999999999</v>
      </c>
      <c r="BK830" s="48">
        <v>134.72999999999999</v>
      </c>
      <c r="BL830" s="48">
        <v>172.6</v>
      </c>
      <c r="BM830" s="46"/>
      <c r="BN830" s="46"/>
      <c r="BO830" s="48">
        <v>0.27</v>
      </c>
      <c r="BP830" s="48">
        <v>0.28999999999999998</v>
      </c>
      <c r="BQ830" s="48">
        <v>0.28999999999999998</v>
      </c>
      <c r="BR830" s="48">
        <v>44.25</v>
      </c>
      <c r="BS830" s="48">
        <v>137.30000000000001</v>
      </c>
      <c r="BT830" s="46"/>
      <c r="BU830" s="48">
        <v>0</v>
      </c>
      <c r="BV830" s="39">
        <v>794</v>
      </c>
      <c r="BW830" s="39">
        <f t="shared" si="72"/>
        <v>5</v>
      </c>
      <c r="BX830" s="39">
        <f>IF(COUNTIF($C$2:C830,C830)=1,1,0)</f>
        <v>1</v>
      </c>
      <c r="BY830" s="39">
        <f t="shared" si="73"/>
        <v>2</v>
      </c>
      <c r="BZ830" s="39" t="b">
        <f t="shared" si="74"/>
        <v>0</v>
      </c>
      <c r="CA830" s="39" t="b">
        <f t="array" ref="CA830">ISNUMBER(SEARCH("Touch Screen",$AI830))</f>
        <v>0</v>
      </c>
      <c r="CB830" s="39" t="b">
        <f t="array" ref="CB830">ISNUMBER(SEARCH("Occupancy Sensor",$AI830))</f>
        <v>0</v>
      </c>
      <c r="CC830" s="39" t="b">
        <f t="array" ref="CC830">ISNUMBER(SEARCH("Full Network Connectivity",$AI830))</f>
        <v>0</v>
      </c>
      <c r="CD830" s="49">
        <f t="shared" si="75"/>
        <v>134.71566000000001</v>
      </c>
      <c r="CE830" s="50">
        <f t="shared" si="77"/>
        <v>8.3000000000000007</v>
      </c>
      <c r="CF830" s="39">
        <f t="shared" si="76"/>
        <v>10</v>
      </c>
      <c r="CG830" s="49">
        <f>IF($BW830=1,($Q830*'2. Monitor Criteria'!$C$4)+('2. Monitor Criteria'!$D$4*'1. Data'!$CE830)+'2. Monitor Criteria'!$C$6,IF('1. Data'!$BW830=2,($Q830*'2. Monitor Criteria'!$C$4)+('2. Monitor Criteria'!$D$4*'1. Data'!$CE830)+'2. Monitor Criteria'!$D$6,IF('1. Data'!$BW830=5,($Q830*'2. Monitor Criteria'!$C$4)+('2. Monitor Criteria'!$D$4*'1. Data'!$CE830)+'2. Monitor Criteria'!$F$6,($Q830*'2. Monitor Criteria'!$C$4)+('2. Monitor Criteria'!$D$4*'1. Data'!$CE830)+'2. Monitor Criteria'!$E$6)))</f>
        <v>100.79777000000001</v>
      </c>
      <c r="CH830" s="51">
        <f>CD830-('2. Monitor Criteria'!$D$4*CE830)</f>
        <v>101.59866000000001</v>
      </c>
      <c r="CI830" s="49">
        <f>IF($BY830=0,CH830,IF($BY830=1,CH830-('2. Monitor Criteria'!$B$10*'1. Data'!CG830),CH830-('2. Monitor Criteria'!$C$10*'1. Data'!CG830)))</f>
        <v>86.478994500000013</v>
      </c>
      <c r="CJ830" s="51">
        <f>IF($CA830=TRUE,CI830-(CG830*'2. Monitor Criteria'!$E$10),CI830)</f>
        <v>86.478994500000013</v>
      </c>
      <c r="CK830" s="51">
        <f>IF($BZ830=TRUE,CJ830-('1. Data'!CG830*'2. Monitor Criteria'!$D$10),CJ830)</f>
        <v>86.478994500000013</v>
      </c>
      <c r="CL830" s="39"/>
    </row>
    <row r="831" spans="1:90" x14ac:dyDescent="0.2">
      <c r="A831" s="39">
        <v>109</v>
      </c>
      <c r="B831" s="46" t="s">
        <v>206</v>
      </c>
      <c r="C831" s="46" t="s">
        <v>1318</v>
      </c>
      <c r="D831" s="47">
        <v>42809</v>
      </c>
      <c r="E831" s="46" t="s">
        <v>74</v>
      </c>
      <c r="F831" s="46"/>
      <c r="G831" s="46" t="s">
        <v>1307</v>
      </c>
      <c r="H831" s="46" t="s">
        <v>243</v>
      </c>
      <c r="I831" s="46" t="s">
        <v>88</v>
      </c>
      <c r="J831" s="46"/>
      <c r="K831" s="46" t="s">
        <v>77</v>
      </c>
      <c r="L831" s="46"/>
      <c r="M831" s="48">
        <v>1000</v>
      </c>
      <c r="N831" s="48">
        <v>23.8</v>
      </c>
      <c r="O831" s="48">
        <v>42.3</v>
      </c>
      <c r="P831" s="48">
        <v>48.5</v>
      </c>
      <c r="Q831" s="48">
        <v>1005.12</v>
      </c>
      <c r="R831" s="48">
        <v>1.78</v>
      </c>
      <c r="S831" s="48">
        <v>1080</v>
      </c>
      <c r="T831" s="48">
        <v>1920</v>
      </c>
      <c r="U831" s="48">
        <v>2.1</v>
      </c>
      <c r="V831" s="48">
        <v>2063</v>
      </c>
      <c r="W831" s="48">
        <v>60</v>
      </c>
      <c r="X831" s="48">
        <v>0.3</v>
      </c>
      <c r="Y831" s="46" t="s">
        <v>83</v>
      </c>
      <c r="Z831" s="46" t="s">
        <v>83</v>
      </c>
      <c r="AA831" s="46"/>
      <c r="AB831" s="46"/>
      <c r="AC831" s="46" t="s">
        <v>81</v>
      </c>
      <c r="AD831" s="46" t="s">
        <v>81</v>
      </c>
      <c r="AE831" s="46" t="s">
        <v>1119</v>
      </c>
      <c r="AF831" s="46"/>
      <c r="AG831" s="46" t="s">
        <v>83</v>
      </c>
      <c r="AH831" s="46"/>
      <c r="AI831" s="46" t="s">
        <v>83</v>
      </c>
      <c r="AJ831" s="46" t="s">
        <v>83</v>
      </c>
      <c r="AK831" s="46" t="s">
        <v>84</v>
      </c>
      <c r="AL831" s="46"/>
      <c r="AM831" s="46" t="s">
        <v>83</v>
      </c>
      <c r="AN831" s="46" t="s">
        <v>83</v>
      </c>
      <c r="AO831" s="46" t="s">
        <v>83</v>
      </c>
      <c r="AP831" s="46" t="s">
        <v>91</v>
      </c>
      <c r="AQ831" s="46"/>
      <c r="AR831" s="46" t="s">
        <v>81</v>
      </c>
      <c r="AS831" s="46" t="s">
        <v>86</v>
      </c>
      <c r="AT831" s="46"/>
      <c r="AU831" s="48">
        <v>5</v>
      </c>
      <c r="AV831" s="46" t="s">
        <v>81</v>
      </c>
      <c r="AW831" s="46" t="s">
        <v>81</v>
      </c>
      <c r="AX831" s="48">
        <v>450</v>
      </c>
      <c r="AY831" s="48">
        <v>452</v>
      </c>
      <c r="AZ831" s="48">
        <v>326</v>
      </c>
      <c r="BA831" s="48">
        <v>292.5</v>
      </c>
      <c r="BB831" s="46"/>
      <c r="BC831" s="46"/>
      <c r="BD831" s="48">
        <v>55.97</v>
      </c>
      <c r="BE831" s="46"/>
      <c r="BF831" s="48">
        <v>0.37</v>
      </c>
      <c r="BG831" s="48">
        <v>0</v>
      </c>
      <c r="BH831" s="46"/>
      <c r="BI831" s="48">
        <v>0.37</v>
      </c>
      <c r="BJ831" s="48">
        <v>173.71</v>
      </c>
      <c r="BK831" s="48">
        <v>173.71</v>
      </c>
      <c r="BL831" s="48">
        <v>89</v>
      </c>
      <c r="BM831" s="46"/>
      <c r="BN831" s="46"/>
      <c r="BO831" s="48">
        <v>0.42</v>
      </c>
      <c r="BP831" s="48">
        <v>0.42</v>
      </c>
      <c r="BQ831" s="48">
        <v>0</v>
      </c>
      <c r="BR831" s="48">
        <v>55.22</v>
      </c>
      <c r="BS831" s="48">
        <v>171.7</v>
      </c>
      <c r="BT831" s="46"/>
      <c r="BU831" s="48">
        <v>0</v>
      </c>
      <c r="BV831" s="39">
        <v>109</v>
      </c>
      <c r="BW831" s="39">
        <f t="shared" si="72"/>
        <v>5</v>
      </c>
      <c r="BX831" s="39">
        <f>IF(COUNTIF($C$2:C831,C831)=1,1,0)</f>
        <v>1</v>
      </c>
      <c r="BY831" s="39">
        <f t="shared" si="73"/>
        <v>0</v>
      </c>
      <c r="BZ831" s="39" t="b">
        <f t="shared" si="74"/>
        <v>0</v>
      </c>
      <c r="CA831" s="39" t="b">
        <f t="array" ref="CA831">ISNUMBER(SEARCH("Touch Screen",$AI831))</f>
        <v>0</v>
      </c>
      <c r="CB831" s="39" t="b">
        <f t="array" ref="CB831">ISNUMBER(SEARCH("Occupancy Sensor",$AI831))</f>
        <v>0</v>
      </c>
      <c r="CC831" s="39" t="b">
        <f t="array" ref="CC831">ISNUMBER(SEARCH("Full Network Connectivity",$AI831))</f>
        <v>0</v>
      </c>
      <c r="CD831" s="49">
        <f t="shared" si="75"/>
        <v>173.71079999999998</v>
      </c>
      <c r="CE831" s="50">
        <f t="shared" si="77"/>
        <v>2.1</v>
      </c>
      <c r="CF831" s="39">
        <f t="shared" si="76"/>
        <v>5</v>
      </c>
      <c r="CG831" s="49">
        <f>IF($BW831=1,($Q831*'2. Monitor Criteria'!$C$4)+('2. Monitor Criteria'!$D$4*'1. Data'!$CE831)+'2. Monitor Criteria'!$C$6,IF('1. Data'!$BW831=2,($Q831*'2. Monitor Criteria'!$C$4)+('2. Monitor Criteria'!$D$4*'1. Data'!$CE831)+'2. Monitor Criteria'!$D$6,IF('1. Data'!$BW831=5,($Q831*'2. Monitor Criteria'!$C$4)+('2. Monitor Criteria'!$D$4*'1. Data'!$CE831)+'2. Monitor Criteria'!$F$6,($Q831*'2. Monitor Criteria'!$C$4)+('2. Monitor Criteria'!$D$4*'1. Data'!$CE831)+'2. Monitor Criteria'!$E$6)))</f>
        <v>147.53876</v>
      </c>
      <c r="CH831" s="51">
        <f>CD831-('2. Monitor Criteria'!$D$4*CE831)</f>
        <v>165.33179999999999</v>
      </c>
      <c r="CI831" s="49">
        <f>IF($BY831=0,CH831,IF($BY831=1,CH831-('2. Monitor Criteria'!$B$10*'1. Data'!CG831),CH831-('2. Monitor Criteria'!$C$10*'1. Data'!CG831)))</f>
        <v>165.33179999999999</v>
      </c>
      <c r="CJ831" s="51">
        <f>IF($CA831=TRUE,CI831-(CG831*'2. Monitor Criteria'!$E$10),CI831)</f>
        <v>165.33179999999999</v>
      </c>
      <c r="CK831" s="51">
        <f>IF($BZ831=TRUE,CJ831-('1. Data'!CG831*'2. Monitor Criteria'!$D$10),CJ831)</f>
        <v>165.33179999999999</v>
      </c>
    </row>
    <row r="832" spans="1:90" x14ac:dyDescent="0.2">
      <c r="A832" s="39">
        <v>110</v>
      </c>
      <c r="B832" s="46" t="s">
        <v>206</v>
      </c>
      <c r="C832" s="46" t="s">
        <v>1319</v>
      </c>
      <c r="D832" s="47">
        <v>42809</v>
      </c>
      <c r="E832" s="46" t="s">
        <v>74</v>
      </c>
      <c r="F832" s="46"/>
      <c r="G832" s="46" t="s">
        <v>1307</v>
      </c>
      <c r="H832" s="46" t="s">
        <v>243</v>
      </c>
      <c r="I832" s="46" t="s">
        <v>88</v>
      </c>
      <c r="J832" s="46"/>
      <c r="K832" s="46" t="s">
        <v>77</v>
      </c>
      <c r="L832" s="46"/>
      <c r="M832" s="48">
        <v>1000</v>
      </c>
      <c r="N832" s="48">
        <v>26.8</v>
      </c>
      <c r="O832" s="48">
        <v>47.6</v>
      </c>
      <c r="P832" s="48">
        <v>54.6</v>
      </c>
      <c r="Q832" s="48">
        <v>1273.8499999999999</v>
      </c>
      <c r="R832" s="48">
        <v>1.78</v>
      </c>
      <c r="S832" s="48">
        <v>1080</v>
      </c>
      <c r="T832" s="48">
        <v>1920</v>
      </c>
      <c r="U832" s="48">
        <v>2.1</v>
      </c>
      <c r="V832" s="48">
        <v>1628</v>
      </c>
      <c r="W832" s="48">
        <v>60</v>
      </c>
      <c r="X832" s="48">
        <v>0.3</v>
      </c>
      <c r="Y832" s="46" t="s">
        <v>83</v>
      </c>
      <c r="Z832" s="46" t="s">
        <v>83</v>
      </c>
      <c r="AA832" s="46"/>
      <c r="AB832" s="46"/>
      <c r="AC832" s="46" t="s">
        <v>81</v>
      </c>
      <c r="AD832" s="46" t="s">
        <v>81</v>
      </c>
      <c r="AE832" s="46" t="s">
        <v>1119</v>
      </c>
      <c r="AF832" s="46"/>
      <c r="AG832" s="46" t="s">
        <v>83</v>
      </c>
      <c r="AH832" s="46"/>
      <c r="AI832" s="46" t="s">
        <v>83</v>
      </c>
      <c r="AJ832" s="46" t="s">
        <v>83</v>
      </c>
      <c r="AK832" s="46" t="s">
        <v>84</v>
      </c>
      <c r="AL832" s="46"/>
      <c r="AM832" s="46" t="s">
        <v>83</v>
      </c>
      <c r="AN832" s="46" t="s">
        <v>83</v>
      </c>
      <c r="AO832" s="46" t="s">
        <v>83</v>
      </c>
      <c r="AP832" s="46" t="s">
        <v>91</v>
      </c>
      <c r="AQ832" s="46"/>
      <c r="AR832" s="46" t="s">
        <v>81</v>
      </c>
      <c r="AS832" s="46" t="s">
        <v>86</v>
      </c>
      <c r="AT832" s="46"/>
      <c r="AU832" s="48">
        <v>5</v>
      </c>
      <c r="AV832" s="46" t="s">
        <v>81</v>
      </c>
      <c r="AW832" s="46" t="s">
        <v>81</v>
      </c>
      <c r="AX832" s="48">
        <v>450</v>
      </c>
      <c r="AY832" s="48">
        <v>499.8</v>
      </c>
      <c r="AZ832" s="48">
        <v>351.9</v>
      </c>
      <c r="BA832" s="48">
        <v>292.5</v>
      </c>
      <c r="BB832" s="46"/>
      <c r="BC832" s="46"/>
      <c r="BD832" s="48">
        <v>62.84</v>
      </c>
      <c r="BE832" s="46"/>
      <c r="BF832" s="48">
        <v>0.35</v>
      </c>
      <c r="BG832" s="48">
        <v>0</v>
      </c>
      <c r="BH832" s="46"/>
      <c r="BI832" s="48">
        <v>0.35</v>
      </c>
      <c r="BJ832" s="48">
        <v>194.66</v>
      </c>
      <c r="BK832" s="48">
        <v>194.66</v>
      </c>
      <c r="BL832" s="48">
        <v>89</v>
      </c>
      <c r="BM832" s="46"/>
      <c r="BN832" s="46"/>
      <c r="BO832" s="48">
        <v>0.39</v>
      </c>
      <c r="BP832" s="48">
        <v>0.39</v>
      </c>
      <c r="BQ832" s="48">
        <v>0</v>
      </c>
      <c r="BR832" s="48">
        <v>61.94</v>
      </c>
      <c r="BS832" s="48">
        <v>192.13</v>
      </c>
      <c r="BT832" s="46"/>
      <c r="BU832" s="48">
        <v>0</v>
      </c>
      <c r="BV832" s="39">
        <v>110</v>
      </c>
      <c r="BW832" s="39">
        <f t="shared" si="72"/>
        <v>5</v>
      </c>
      <c r="BX832" s="39">
        <f>IF(COUNTIF($C$2:C832,C832)=1,1,0)</f>
        <v>1</v>
      </c>
      <c r="BY832" s="39">
        <f t="shared" si="73"/>
        <v>0</v>
      </c>
      <c r="BZ832" s="39" t="b">
        <f t="shared" si="74"/>
        <v>0</v>
      </c>
      <c r="CA832" s="39" t="b">
        <f t="array" ref="CA832">ISNUMBER(SEARCH("Touch Screen",$AI832))</f>
        <v>0</v>
      </c>
      <c r="CB832" s="39" t="b">
        <f t="array" ref="CB832">ISNUMBER(SEARCH("Occupancy Sensor",$AI832))</f>
        <v>0</v>
      </c>
      <c r="CC832" s="39" t="b">
        <f t="array" ref="CC832">ISNUMBER(SEARCH("Full Network Connectivity",$AI832))</f>
        <v>0</v>
      </c>
      <c r="CD832" s="49">
        <f t="shared" si="75"/>
        <v>194.66033999999999</v>
      </c>
      <c r="CE832" s="50">
        <f t="shared" si="77"/>
        <v>2.1</v>
      </c>
      <c r="CF832" s="39">
        <f t="shared" si="76"/>
        <v>5</v>
      </c>
      <c r="CG832" s="49">
        <f>IF($BW832=1,($Q832*'2. Monitor Criteria'!$C$4)+('2. Monitor Criteria'!$D$4*'1. Data'!$CE832)+'2. Monitor Criteria'!$C$6,IF('1. Data'!$BW832=2,($Q832*'2. Monitor Criteria'!$C$4)+('2. Monitor Criteria'!$D$4*'1. Data'!$CE832)+'2. Monitor Criteria'!$D$6,IF('1. Data'!$BW832=5,($Q832*'2. Monitor Criteria'!$C$4)+('2. Monitor Criteria'!$D$4*'1. Data'!$CE832)+'2. Monitor Criteria'!$F$6,($Q832*'2. Monitor Criteria'!$C$4)+('2. Monitor Criteria'!$D$4*'1. Data'!$CE832)+'2. Monitor Criteria'!$E$6)))</f>
        <v>180.59254999999999</v>
      </c>
      <c r="CH832" s="51">
        <f>CD832-('2. Monitor Criteria'!$D$4*CE832)</f>
        <v>186.28134</v>
      </c>
      <c r="CI832" s="49">
        <f>IF($BY832=0,CH832,IF($BY832=1,CH832-('2. Monitor Criteria'!$B$10*'1. Data'!CG832),CH832-('2. Monitor Criteria'!$C$10*'1. Data'!CG832)))</f>
        <v>186.28134</v>
      </c>
      <c r="CJ832" s="51">
        <f>IF($CA832=TRUE,CI832-(CG832*'2. Monitor Criteria'!$E$10),CI832)</f>
        <v>186.28134</v>
      </c>
      <c r="CK832" s="51">
        <f>IF($BZ832=TRUE,CJ832-('1. Data'!CG832*'2. Monitor Criteria'!$D$10),CJ832)</f>
        <v>186.28134</v>
      </c>
    </row>
    <row r="833" spans="1:89" x14ac:dyDescent="0.2">
      <c r="A833" s="39">
        <v>111</v>
      </c>
      <c r="B833" s="46" t="s">
        <v>206</v>
      </c>
      <c r="C833" s="46" t="s">
        <v>242</v>
      </c>
      <c r="D833" s="47">
        <v>42423</v>
      </c>
      <c r="E833" s="46" t="s">
        <v>74</v>
      </c>
      <c r="F833" s="46"/>
      <c r="G833" s="46" t="s">
        <v>1307</v>
      </c>
      <c r="H833" s="46" t="s">
        <v>243</v>
      </c>
      <c r="I833" s="46" t="s">
        <v>141</v>
      </c>
      <c r="J833" s="46"/>
      <c r="K833" s="46" t="s">
        <v>77</v>
      </c>
      <c r="L833" s="46"/>
      <c r="M833" s="48">
        <v>3000</v>
      </c>
      <c r="N833" s="48">
        <v>20.8</v>
      </c>
      <c r="O833" s="48">
        <v>37</v>
      </c>
      <c r="P833" s="48">
        <v>42.5</v>
      </c>
      <c r="Q833" s="48">
        <v>771.86</v>
      </c>
      <c r="R833" s="48">
        <v>1.78</v>
      </c>
      <c r="S833" s="48">
        <v>1080</v>
      </c>
      <c r="T833" s="48">
        <v>1920</v>
      </c>
      <c r="U833" s="48">
        <v>2.1</v>
      </c>
      <c r="V833" s="48">
        <v>2686</v>
      </c>
      <c r="W833" s="48">
        <v>60</v>
      </c>
      <c r="X833" s="48">
        <v>87</v>
      </c>
      <c r="Y833" s="46" t="s">
        <v>83</v>
      </c>
      <c r="Z833" s="46" t="s">
        <v>83</v>
      </c>
      <c r="AA833" s="46"/>
      <c r="AB833" s="46"/>
      <c r="AC833" s="46" t="s">
        <v>81</v>
      </c>
      <c r="AD833" s="46" t="s">
        <v>80</v>
      </c>
      <c r="AE833" s="46" t="s">
        <v>244</v>
      </c>
      <c r="AF833" s="46" t="s">
        <v>245</v>
      </c>
      <c r="AG833" s="46" t="s">
        <v>99</v>
      </c>
      <c r="AH833" s="46"/>
      <c r="AI833" s="46" t="s">
        <v>99</v>
      </c>
      <c r="AJ833" s="46" t="s">
        <v>83</v>
      </c>
      <c r="AK833" s="46" t="s">
        <v>90</v>
      </c>
      <c r="AL833" s="46" t="s">
        <v>245</v>
      </c>
      <c r="AM833" s="46" t="s">
        <v>83</v>
      </c>
      <c r="AN833" s="46" t="s">
        <v>83</v>
      </c>
      <c r="AO833" s="46" t="s">
        <v>83</v>
      </c>
      <c r="AP833" s="46" t="s">
        <v>91</v>
      </c>
      <c r="AQ833" s="46"/>
      <c r="AR833" s="46" t="s">
        <v>81</v>
      </c>
      <c r="AS833" s="46" t="s">
        <v>226</v>
      </c>
      <c r="AT833" s="46"/>
      <c r="AU833" s="48">
        <v>1</v>
      </c>
      <c r="AV833" s="46" t="s">
        <v>81</v>
      </c>
      <c r="AW833" s="46" t="s">
        <v>81</v>
      </c>
      <c r="AX833" s="48">
        <v>380</v>
      </c>
      <c r="AY833" s="48">
        <v>311.5</v>
      </c>
      <c r="AZ833" s="48">
        <v>265.8</v>
      </c>
      <c r="BA833" s="48">
        <v>249.5</v>
      </c>
      <c r="BB833" s="46"/>
      <c r="BC833" s="46"/>
      <c r="BD833" s="48">
        <v>45.87</v>
      </c>
      <c r="BE833" s="48">
        <v>76.7</v>
      </c>
      <c r="BF833" s="48">
        <v>0.38</v>
      </c>
      <c r="BG833" s="46"/>
      <c r="BH833" s="48">
        <v>0.5</v>
      </c>
      <c r="BI833" s="46"/>
      <c r="BJ833" s="46"/>
      <c r="BK833" s="46"/>
      <c r="BL833" s="46"/>
      <c r="BM833" s="46"/>
      <c r="BN833" s="46"/>
      <c r="BO833" s="46"/>
      <c r="BP833" s="48">
        <v>0.42</v>
      </c>
      <c r="BQ833" s="46"/>
      <c r="BR833" s="48">
        <v>47.82</v>
      </c>
      <c r="BS833" s="46"/>
      <c r="BT833" s="46"/>
      <c r="BU833" s="48">
        <v>0</v>
      </c>
      <c r="BV833" s="39">
        <v>111</v>
      </c>
      <c r="BW833" s="39">
        <f t="shared" si="72"/>
        <v>5</v>
      </c>
      <c r="BX833" s="39">
        <f>IF(COUNTIF($C$2:C833,C833)=1,1,0)</f>
        <v>1</v>
      </c>
      <c r="BY833" s="39">
        <f t="shared" si="73"/>
        <v>0</v>
      </c>
      <c r="BZ833" s="39" t="b">
        <f t="shared" si="74"/>
        <v>0</v>
      </c>
      <c r="CA833" s="39" t="b">
        <f t="array" ref="CA833">ISNUMBER(SEARCH("Touch Screen",$AI833))</f>
        <v>0</v>
      </c>
      <c r="CB833" s="39" t="b">
        <f t="array" ref="CB833">ISNUMBER(SEARCH("Occupancy Sensor",$AI833))</f>
        <v>0</v>
      </c>
      <c r="CC833" s="39" t="b">
        <f t="array" ref="CC833">ISNUMBER(SEARCH("Full Network Connectivity",$AI833))</f>
        <v>0</v>
      </c>
      <c r="CD833" s="49">
        <f t="shared" si="75"/>
        <v>142.80113999999998</v>
      </c>
      <c r="CE833" s="50">
        <f t="shared" si="77"/>
        <v>2.1</v>
      </c>
      <c r="CF833" s="39">
        <f t="shared" si="76"/>
        <v>5</v>
      </c>
      <c r="CG833" s="49">
        <f>IF($BW833=1,($Q833*'2. Monitor Criteria'!$C$4)+('2. Monitor Criteria'!$D$4*'1. Data'!$CE833)+'2. Monitor Criteria'!$C$6,IF('1. Data'!$BW833=2,($Q833*'2. Monitor Criteria'!$C$4)+('2. Monitor Criteria'!$D$4*'1. Data'!$CE833)+'2. Monitor Criteria'!$D$6,IF('1. Data'!$BW833=5,($Q833*'2. Monitor Criteria'!$C$4)+('2. Monitor Criteria'!$D$4*'1. Data'!$CE833)+'2. Monitor Criteria'!$F$6,($Q833*'2. Monitor Criteria'!$C$4)+('2. Monitor Criteria'!$D$4*'1. Data'!$CE833)+'2. Monitor Criteria'!$E$6)))</f>
        <v>118.84778</v>
      </c>
      <c r="CH833" s="51">
        <f>CD833-('2. Monitor Criteria'!$D$4*CE833)</f>
        <v>134.42213999999998</v>
      </c>
      <c r="CI833" s="49">
        <f>IF($BY833=0,CH833,IF($BY833=1,CH833-('2. Monitor Criteria'!$B$10*'1. Data'!CG833),CH833-('2. Monitor Criteria'!$C$10*'1. Data'!CG833)))</f>
        <v>134.42213999999998</v>
      </c>
      <c r="CJ833" s="51">
        <f>IF($CA833=TRUE,CI833-(CG833*'2. Monitor Criteria'!$E$10),CI833)</f>
        <v>134.42213999999998</v>
      </c>
      <c r="CK833" s="51">
        <f>IF($BZ833=TRUE,CJ833-('1. Data'!CG833*'2. Monitor Criteria'!$D$10),CJ833)</f>
        <v>134.42213999999998</v>
      </c>
    </row>
    <row r="834" spans="1:89" x14ac:dyDescent="0.2">
      <c r="A834" s="39">
        <v>112</v>
      </c>
      <c r="B834" s="46" t="s">
        <v>206</v>
      </c>
      <c r="C834" s="46" t="s">
        <v>246</v>
      </c>
      <c r="D834" s="47">
        <v>42506</v>
      </c>
      <c r="E834" s="46" t="s">
        <v>74</v>
      </c>
      <c r="F834" s="46" t="s">
        <v>103</v>
      </c>
      <c r="G834" s="46" t="s">
        <v>1307</v>
      </c>
      <c r="H834" s="46" t="s">
        <v>243</v>
      </c>
      <c r="I834" s="46" t="s">
        <v>88</v>
      </c>
      <c r="J834" s="46" t="s">
        <v>103</v>
      </c>
      <c r="K834" s="46" t="s">
        <v>77</v>
      </c>
      <c r="L834" s="46" t="s">
        <v>103</v>
      </c>
      <c r="M834" s="48">
        <v>3000</v>
      </c>
      <c r="N834" s="48">
        <v>20.8</v>
      </c>
      <c r="O834" s="48">
        <v>37</v>
      </c>
      <c r="P834" s="48">
        <v>43</v>
      </c>
      <c r="Q834" s="48">
        <v>771.86</v>
      </c>
      <c r="R834" s="48">
        <v>1.78</v>
      </c>
      <c r="S834" s="48">
        <v>1080</v>
      </c>
      <c r="T834" s="48">
        <v>1920</v>
      </c>
      <c r="U834" s="48">
        <v>2.1</v>
      </c>
      <c r="V834" s="48">
        <v>2687</v>
      </c>
      <c r="W834" s="48">
        <v>60</v>
      </c>
      <c r="X834" s="48">
        <v>33.4</v>
      </c>
      <c r="Y834" s="46" t="s">
        <v>78</v>
      </c>
      <c r="Z834" s="46" t="s">
        <v>83</v>
      </c>
      <c r="AA834" s="46"/>
      <c r="AB834" s="46"/>
      <c r="AC834" s="46" t="s">
        <v>81</v>
      </c>
      <c r="AD834" s="46" t="s">
        <v>80</v>
      </c>
      <c r="AE834" s="46" t="s">
        <v>247</v>
      </c>
      <c r="AF834" s="46" t="s">
        <v>248</v>
      </c>
      <c r="AG834" s="46" t="s">
        <v>99</v>
      </c>
      <c r="AH834" s="46" t="s">
        <v>103</v>
      </c>
      <c r="AI834" s="46" t="s">
        <v>99</v>
      </c>
      <c r="AJ834" s="46" t="s">
        <v>83</v>
      </c>
      <c r="AK834" s="46" t="s">
        <v>85</v>
      </c>
      <c r="AL834" s="46" t="s">
        <v>248</v>
      </c>
      <c r="AM834" s="46" t="s">
        <v>83</v>
      </c>
      <c r="AN834" s="46" t="s">
        <v>83</v>
      </c>
      <c r="AO834" s="46" t="s">
        <v>249</v>
      </c>
      <c r="AP834" s="46" t="s">
        <v>91</v>
      </c>
      <c r="AQ834" s="46" t="s">
        <v>103</v>
      </c>
      <c r="AR834" s="46" t="s">
        <v>81</v>
      </c>
      <c r="AS834" s="46" t="s">
        <v>86</v>
      </c>
      <c r="AT834" s="46" t="s">
        <v>103</v>
      </c>
      <c r="AU834" s="48">
        <v>0</v>
      </c>
      <c r="AV834" s="46" t="s">
        <v>80</v>
      </c>
      <c r="AW834" s="46" t="s">
        <v>80</v>
      </c>
      <c r="AX834" s="48">
        <v>350</v>
      </c>
      <c r="AY834" s="48">
        <v>363.1</v>
      </c>
      <c r="AZ834" s="48">
        <v>339.6</v>
      </c>
      <c r="BA834" s="48">
        <v>227.5</v>
      </c>
      <c r="BB834" s="46"/>
      <c r="BC834" s="46"/>
      <c r="BD834" s="48">
        <v>75.680000000000007</v>
      </c>
      <c r="BE834" s="48">
        <v>78.3</v>
      </c>
      <c r="BF834" s="48">
        <v>0.2</v>
      </c>
      <c r="BG834" s="46"/>
      <c r="BH834" s="48">
        <v>0.5</v>
      </c>
      <c r="BI834" s="48">
        <v>0.2</v>
      </c>
      <c r="BJ834" s="46"/>
      <c r="BK834" s="46"/>
      <c r="BL834" s="46"/>
      <c r="BM834" s="46"/>
      <c r="BN834" s="46"/>
      <c r="BO834" s="48">
        <v>0.24</v>
      </c>
      <c r="BP834" s="48">
        <v>0.24</v>
      </c>
      <c r="BQ834" s="46"/>
      <c r="BR834" s="48">
        <v>74.66</v>
      </c>
      <c r="BS834" s="46"/>
      <c r="BT834" s="46"/>
      <c r="BU834" s="48">
        <v>0</v>
      </c>
      <c r="BV834" s="39">
        <v>112</v>
      </c>
      <c r="BW834" s="39">
        <f t="shared" ref="BW834:BW897" si="78">IF(Q834&lt;171,1,IF(Q834&lt;226,2,IF(Q834&lt;266,3,IF(Q834&lt;385,4,5))))</f>
        <v>5</v>
      </c>
      <c r="BX834" s="39">
        <f>IF(COUNTIF($C$2:C834,C834)=1,1,0)</f>
        <v>1</v>
      </c>
      <c r="BY834" s="39">
        <f t="shared" ref="BY834:BY897" si="79">IF(Z834="EPD I (32.9% CIE LUV/99% sRGB area or greater)",1,IF(Z834="EPD II (38.4 CIE LUV/99% Adobe RGB area or greater)",2,0))</f>
        <v>0</v>
      </c>
      <c r="BZ834" s="39" t="b">
        <f t="shared" ref="BZ834:BZ897" si="80">ISNUMBER(SEARCH("Automatic Brightness Control",AI834))</f>
        <v>0</v>
      </c>
      <c r="CA834" s="39" t="b">
        <f t="array" ref="CA834">ISNUMBER(SEARCH("Touch Screen",$AI834))</f>
        <v>0</v>
      </c>
      <c r="CB834" s="39" t="b">
        <f t="array" ref="CB834">ISNUMBER(SEARCH("Occupancy Sensor",$AI834))</f>
        <v>0</v>
      </c>
      <c r="CC834" s="39" t="b">
        <f t="array" ref="CC834">ISNUMBER(SEARCH("Full Network Connectivity",$AI834))</f>
        <v>0</v>
      </c>
      <c r="CD834" s="49">
        <f t="shared" ref="CD834:CD897" si="81">8.76*((0.65*BF834)+(0.35*BD834))</f>
        <v>233.17367999999999</v>
      </c>
      <c r="CE834" s="50">
        <f t="shared" si="77"/>
        <v>2.1</v>
      </c>
      <c r="CF834" s="39">
        <f t="shared" ref="CF834:CF897" si="82">IF(AND(U834&lt;=5, P834&lt;20),1,IF(AND(U834&lt;=5,P834&lt;23),2,IF(AND(U834&lt;=5,P834&lt;25),3,IF(AND(U834&lt;=5,P834&lt;30),4,IF(U834&lt;=5,5,IF(AND(U834&gt;5,P834&lt;20),6,IF(AND(U834&gt;5,P834&lt;23),7,IF(AND(U834&gt;5,P834&lt;25),8,IF(AND(U834&gt;5,P834&lt;30),9,10)))))))))</f>
        <v>5</v>
      </c>
      <c r="CG834" s="49">
        <f>IF($BW834=1,($Q834*'2. Monitor Criteria'!$C$4)+('2. Monitor Criteria'!$D$4*'1. Data'!$CE834)+'2. Monitor Criteria'!$C$6,IF('1. Data'!$BW834=2,($Q834*'2. Monitor Criteria'!$C$4)+('2. Monitor Criteria'!$D$4*'1. Data'!$CE834)+'2. Monitor Criteria'!$D$6,IF('1. Data'!$BW834=5,($Q834*'2. Monitor Criteria'!$C$4)+('2. Monitor Criteria'!$D$4*'1. Data'!$CE834)+'2. Monitor Criteria'!$F$6,($Q834*'2. Monitor Criteria'!$C$4)+('2. Monitor Criteria'!$D$4*'1. Data'!$CE834)+'2. Monitor Criteria'!$E$6)))</f>
        <v>118.84778</v>
      </c>
      <c r="CH834" s="51">
        <f>CD834-('2. Monitor Criteria'!$D$4*CE834)</f>
        <v>224.79468</v>
      </c>
      <c r="CI834" s="49">
        <f>IF($BY834=0,CH834,IF($BY834=1,CH834-('2. Monitor Criteria'!$B$10*'1. Data'!CG834),CH834-('2. Monitor Criteria'!$C$10*'1. Data'!CG834)))</f>
        <v>224.79468</v>
      </c>
      <c r="CJ834" s="51">
        <f>IF($CA834=TRUE,CI834-(CG834*'2. Monitor Criteria'!$E$10),CI834)</f>
        <v>224.79468</v>
      </c>
      <c r="CK834" s="51">
        <f>IF($BZ834=TRUE,CJ834-('1. Data'!CG834*'2. Monitor Criteria'!$D$10),CJ834)</f>
        <v>224.79468</v>
      </c>
    </row>
    <row r="835" spans="1:89" x14ac:dyDescent="0.2">
      <c r="A835" s="39">
        <v>148</v>
      </c>
      <c r="B835" s="46" t="s">
        <v>1320</v>
      </c>
      <c r="C835" s="46" t="s">
        <v>1321</v>
      </c>
      <c r="D835" s="47">
        <v>42735</v>
      </c>
      <c r="E835" s="46" t="s">
        <v>1322</v>
      </c>
      <c r="F835" s="46"/>
      <c r="G835" s="46" t="s">
        <v>1307</v>
      </c>
      <c r="H835" s="46" t="s">
        <v>243</v>
      </c>
      <c r="I835" s="46" t="s">
        <v>141</v>
      </c>
      <c r="J835" s="46"/>
      <c r="K835" s="46" t="s">
        <v>77</v>
      </c>
      <c r="L835" s="46"/>
      <c r="M835" s="48">
        <v>4000</v>
      </c>
      <c r="N835" s="48">
        <v>20.8</v>
      </c>
      <c r="O835" s="48">
        <v>37</v>
      </c>
      <c r="P835" s="48">
        <v>43</v>
      </c>
      <c r="Q835" s="48">
        <v>772</v>
      </c>
      <c r="R835" s="48">
        <v>1.78</v>
      </c>
      <c r="S835" s="48">
        <v>1080</v>
      </c>
      <c r="T835" s="48">
        <v>1920</v>
      </c>
      <c r="U835" s="48">
        <v>2.1</v>
      </c>
      <c r="V835" s="48">
        <v>2686</v>
      </c>
      <c r="W835" s="48">
        <v>73000</v>
      </c>
      <c r="X835" s="48">
        <v>0.8</v>
      </c>
      <c r="Y835" s="46" t="s">
        <v>114</v>
      </c>
      <c r="Z835" s="46" t="s">
        <v>83</v>
      </c>
      <c r="AA835" s="46"/>
      <c r="AB835" s="46"/>
      <c r="AC835" s="46" t="s">
        <v>81</v>
      </c>
      <c r="AD835" s="46" t="s">
        <v>81</v>
      </c>
      <c r="AE835" s="46" t="s">
        <v>1323</v>
      </c>
      <c r="AF835" s="46" t="s">
        <v>137</v>
      </c>
      <c r="AG835" s="46" t="s">
        <v>83</v>
      </c>
      <c r="AH835" s="46"/>
      <c r="AI835" s="46" t="s">
        <v>83</v>
      </c>
      <c r="AJ835" s="46" t="s">
        <v>83</v>
      </c>
      <c r="AK835" s="46" t="s">
        <v>792</v>
      </c>
      <c r="AL835" s="46" t="s">
        <v>137</v>
      </c>
      <c r="AM835" s="46" t="s">
        <v>83</v>
      </c>
      <c r="AN835" s="46" t="s">
        <v>83</v>
      </c>
      <c r="AO835" s="46" t="s">
        <v>83</v>
      </c>
      <c r="AP835" s="46" t="s">
        <v>91</v>
      </c>
      <c r="AQ835" s="46"/>
      <c r="AR835" s="46" t="s">
        <v>81</v>
      </c>
      <c r="AS835" s="46" t="s">
        <v>226</v>
      </c>
      <c r="AT835" s="46"/>
      <c r="AU835" s="48">
        <v>10</v>
      </c>
      <c r="AV835" s="46" t="s">
        <v>80</v>
      </c>
      <c r="AW835" s="46" t="s">
        <v>80</v>
      </c>
      <c r="AX835" s="48">
        <v>450</v>
      </c>
      <c r="AY835" s="48">
        <v>437.8</v>
      </c>
      <c r="AZ835" s="48">
        <v>450</v>
      </c>
      <c r="BA835" s="48">
        <v>450</v>
      </c>
      <c r="BB835" s="46"/>
      <c r="BC835" s="46"/>
      <c r="BD835" s="48">
        <v>71</v>
      </c>
      <c r="BE835" s="48">
        <v>80</v>
      </c>
      <c r="BF835" s="48">
        <v>0.3</v>
      </c>
      <c r="BG835" s="46"/>
      <c r="BH835" s="48">
        <v>0.5</v>
      </c>
      <c r="BI835" s="48">
        <v>0.3</v>
      </c>
      <c r="BJ835" s="46"/>
      <c r="BK835" s="46"/>
      <c r="BL835" s="46"/>
      <c r="BM835" s="46"/>
      <c r="BN835" s="46"/>
      <c r="BO835" s="46"/>
      <c r="BP835" s="46"/>
      <c r="BQ835" s="46"/>
      <c r="BR835" s="46"/>
      <c r="BS835" s="46"/>
      <c r="BT835" s="46"/>
      <c r="BU835" s="48">
        <v>0</v>
      </c>
      <c r="BV835" s="39">
        <v>148</v>
      </c>
      <c r="BW835" s="39">
        <f t="shared" si="78"/>
        <v>5</v>
      </c>
      <c r="BX835" s="39">
        <f>IF(COUNTIF($C$2:C835,C835)=1,1,0)</f>
        <v>1</v>
      </c>
      <c r="BY835" s="39">
        <f t="shared" si="79"/>
        <v>0</v>
      </c>
      <c r="BZ835" s="39" t="b">
        <f t="shared" si="80"/>
        <v>0</v>
      </c>
      <c r="CA835" s="39" t="b">
        <f t="array" ref="CA835">ISNUMBER(SEARCH("Touch Screen",$AI835))</f>
        <v>0</v>
      </c>
      <c r="CB835" s="39" t="b">
        <f t="array" ref="CB835">ISNUMBER(SEARCH("Occupancy Sensor",$AI835))</f>
        <v>0</v>
      </c>
      <c r="CC835" s="39" t="b">
        <f t="array" ref="CC835">ISNUMBER(SEARCH("Full Network Connectivity",$AI835))</f>
        <v>0</v>
      </c>
      <c r="CD835" s="49">
        <f t="shared" si="81"/>
        <v>219.39419999999998</v>
      </c>
      <c r="CE835" s="50">
        <f t="shared" ref="CE835:CE898" si="83">U835</f>
        <v>2.1</v>
      </c>
      <c r="CF835" s="39">
        <f t="shared" si="82"/>
        <v>5</v>
      </c>
      <c r="CG835" s="49">
        <f>IF($BW835=1,($Q835*'2. Monitor Criteria'!$C$4)+('2. Monitor Criteria'!$D$4*'1. Data'!$CE835)+'2. Monitor Criteria'!$C$6,IF('1. Data'!$BW835=2,($Q835*'2. Monitor Criteria'!$C$4)+('2. Monitor Criteria'!$D$4*'1. Data'!$CE835)+'2. Monitor Criteria'!$D$6,IF('1. Data'!$BW835=5,($Q835*'2. Monitor Criteria'!$C$4)+('2. Monitor Criteria'!$D$4*'1. Data'!$CE835)+'2. Monitor Criteria'!$F$6,($Q835*'2. Monitor Criteria'!$C$4)+('2. Monitor Criteria'!$D$4*'1. Data'!$CE835)+'2. Monitor Criteria'!$E$6)))</f>
        <v>118.86500000000001</v>
      </c>
      <c r="CH835" s="51">
        <f>CD835-('2. Monitor Criteria'!$D$4*CE835)</f>
        <v>211.01519999999999</v>
      </c>
      <c r="CI835" s="49">
        <f>IF($BY835=0,CH835,IF($BY835=1,CH835-('2. Monitor Criteria'!$B$10*'1. Data'!CG835),CH835-('2. Monitor Criteria'!$C$10*'1. Data'!CG835)))</f>
        <v>211.01519999999999</v>
      </c>
      <c r="CJ835" s="51">
        <f>IF($CA835=TRUE,CI835-(CG835*'2. Monitor Criteria'!$E$10),CI835)</f>
        <v>211.01519999999999</v>
      </c>
      <c r="CK835" s="51">
        <f>IF($BZ835=TRUE,CJ835-('1. Data'!CG835*'2. Monitor Criteria'!$D$10),CJ835)</f>
        <v>211.01519999999999</v>
      </c>
    </row>
    <row r="836" spans="1:89" x14ac:dyDescent="0.2">
      <c r="A836" s="39">
        <v>149</v>
      </c>
      <c r="B836" s="46" t="s">
        <v>1320</v>
      </c>
      <c r="C836" s="46" t="s">
        <v>1324</v>
      </c>
      <c r="D836" s="47">
        <v>42916</v>
      </c>
      <c r="E836" s="46" t="s">
        <v>1322</v>
      </c>
      <c r="F836" s="46"/>
      <c r="G836" s="46" t="s">
        <v>1307</v>
      </c>
      <c r="H836" s="46" t="s">
        <v>243</v>
      </c>
      <c r="I836" s="46" t="s">
        <v>141</v>
      </c>
      <c r="J836" s="46"/>
      <c r="K836" s="46" t="s">
        <v>77</v>
      </c>
      <c r="L836" s="46"/>
      <c r="M836" s="48">
        <v>4000</v>
      </c>
      <c r="N836" s="48">
        <v>22.5</v>
      </c>
      <c r="O836" s="48">
        <v>40</v>
      </c>
      <c r="P836" s="48">
        <v>46</v>
      </c>
      <c r="Q836" s="48">
        <v>903</v>
      </c>
      <c r="R836" s="48">
        <v>1.78</v>
      </c>
      <c r="S836" s="48">
        <v>1080</v>
      </c>
      <c r="T836" s="48">
        <v>1920</v>
      </c>
      <c r="U836" s="48">
        <v>2.1</v>
      </c>
      <c r="V836" s="48">
        <v>2295</v>
      </c>
      <c r="W836" s="48">
        <v>73000</v>
      </c>
      <c r="X836" s="48">
        <v>0.8</v>
      </c>
      <c r="Y836" s="46" t="s">
        <v>114</v>
      </c>
      <c r="Z836" s="46" t="s">
        <v>83</v>
      </c>
      <c r="AA836" s="46"/>
      <c r="AB836" s="46"/>
      <c r="AC836" s="46" t="s">
        <v>81</v>
      </c>
      <c r="AD836" s="46" t="s">
        <v>81</v>
      </c>
      <c r="AE836" s="46" t="s">
        <v>576</v>
      </c>
      <c r="AF836" s="46" t="s">
        <v>137</v>
      </c>
      <c r="AG836" s="46" t="s">
        <v>83</v>
      </c>
      <c r="AH836" s="46"/>
      <c r="AI836" s="46" t="s">
        <v>83</v>
      </c>
      <c r="AJ836" s="46" t="s">
        <v>83</v>
      </c>
      <c r="AK836" s="46" t="s">
        <v>792</v>
      </c>
      <c r="AL836" s="46" t="s">
        <v>137</v>
      </c>
      <c r="AM836" s="46" t="s">
        <v>83</v>
      </c>
      <c r="AN836" s="46" t="s">
        <v>83</v>
      </c>
      <c r="AO836" s="46" t="s">
        <v>83</v>
      </c>
      <c r="AP836" s="46" t="s">
        <v>91</v>
      </c>
      <c r="AQ836" s="46"/>
      <c r="AR836" s="46" t="s">
        <v>81</v>
      </c>
      <c r="AS836" s="46" t="s">
        <v>226</v>
      </c>
      <c r="AT836" s="46"/>
      <c r="AU836" s="48">
        <v>10</v>
      </c>
      <c r="AV836" s="46" t="s">
        <v>80</v>
      </c>
      <c r="AW836" s="46" t="s">
        <v>80</v>
      </c>
      <c r="AX836" s="48">
        <v>500</v>
      </c>
      <c r="AY836" s="48">
        <v>500</v>
      </c>
      <c r="AZ836" s="48">
        <v>361</v>
      </c>
      <c r="BA836" s="48">
        <v>361</v>
      </c>
      <c r="BB836" s="46"/>
      <c r="BC836" s="46"/>
      <c r="BD836" s="48">
        <v>65.099999999999994</v>
      </c>
      <c r="BE836" s="48">
        <v>93.9</v>
      </c>
      <c r="BF836" s="48">
        <v>0.5</v>
      </c>
      <c r="BG836" s="46"/>
      <c r="BH836" s="48">
        <v>0.5</v>
      </c>
      <c r="BI836" s="48">
        <v>0.1</v>
      </c>
      <c r="BJ836" s="46"/>
      <c r="BK836" s="46"/>
      <c r="BL836" s="46"/>
      <c r="BM836" s="46"/>
      <c r="BN836" s="46"/>
      <c r="BO836" s="46"/>
      <c r="BP836" s="46"/>
      <c r="BQ836" s="46"/>
      <c r="BR836" s="46"/>
      <c r="BS836" s="46"/>
      <c r="BT836" s="46"/>
      <c r="BU836" s="48">
        <v>0</v>
      </c>
      <c r="BV836" s="39">
        <v>149</v>
      </c>
      <c r="BW836" s="39">
        <f t="shared" si="78"/>
        <v>5</v>
      </c>
      <c r="BX836" s="39">
        <f>IF(COUNTIF($C$2:C836,C836)=1,1,0)</f>
        <v>1</v>
      </c>
      <c r="BY836" s="39">
        <f t="shared" si="79"/>
        <v>0</v>
      </c>
      <c r="BZ836" s="39" t="b">
        <f t="shared" si="80"/>
        <v>0</v>
      </c>
      <c r="CA836" s="39" t="b">
        <f t="array" ref="CA836">ISNUMBER(SEARCH("Touch Screen",$AI836))</f>
        <v>0</v>
      </c>
      <c r="CB836" s="39" t="b">
        <f t="array" ref="CB836">ISNUMBER(SEARCH("Occupancy Sensor",$AI836))</f>
        <v>0</v>
      </c>
      <c r="CC836" s="39" t="b">
        <f t="array" ref="CC836">ISNUMBER(SEARCH("Full Network Connectivity",$AI836))</f>
        <v>0</v>
      </c>
      <c r="CD836" s="49">
        <f t="shared" si="81"/>
        <v>202.44359999999995</v>
      </c>
      <c r="CE836" s="50">
        <f t="shared" si="83"/>
        <v>2.1</v>
      </c>
      <c r="CF836" s="39">
        <f t="shared" si="82"/>
        <v>5</v>
      </c>
      <c r="CG836" s="49">
        <f>IF($BW836=1,($Q836*'2. Monitor Criteria'!$C$4)+('2. Monitor Criteria'!$D$4*'1. Data'!$CE836)+'2. Monitor Criteria'!$C$6,IF('1. Data'!$BW836=2,($Q836*'2. Monitor Criteria'!$C$4)+('2. Monitor Criteria'!$D$4*'1. Data'!$CE836)+'2. Monitor Criteria'!$D$6,IF('1. Data'!$BW836=5,($Q836*'2. Monitor Criteria'!$C$4)+('2. Monitor Criteria'!$D$4*'1. Data'!$CE836)+'2. Monitor Criteria'!$F$6,($Q836*'2. Monitor Criteria'!$C$4)+('2. Monitor Criteria'!$D$4*'1. Data'!$CE836)+'2. Monitor Criteria'!$E$6)))</f>
        <v>134.97800000000001</v>
      </c>
      <c r="CH836" s="51">
        <f>CD836-('2. Monitor Criteria'!$D$4*CE836)</f>
        <v>194.06459999999996</v>
      </c>
      <c r="CI836" s="49">
        <f>IF($BY836=0,CH836,IF($BY836=1,CH836-('2. Monitor Criteria'!$B$10*'1. Data'!CG836),CH836-('2. Monitor Criteria'!$C$10*'1. Data'!CG836)))</f>
        <v>194.06459999999996</v>
      </c>
      <c r="CJ836" s="51">
        <f>IF($CA836=TRUE,CI836-(CG836*'2. Monitor Criteria'!$E$10),CI836)</f>
        <v>194.06459999999996</v>
      </c>
      <c r="CK836" s="51">
        <f>IF($BZ836=TRUE,CJ836-('1. Data'!CG836*'2. Monitor Criteria'!$D$10),CJ836)</f>
        <v>194.06459999999996</v>
      </c>
    </row>
    <row r="837" spans="1:89" x14ac:dyDescent="0.2">
      <c r="A837" s="39">
        <v>150</v>
      </c>
      <c r="B837" s="46" t="s">
        <v>1320</v>
      </c>
      <c r="C837" s="46" t="s">
        <v>1325</v>
      </c>
      <c r="D837" s="47">
        <v>42735</v>
      </c>
      <c r="E837" s="46" t="s">
        <v>1322</v>
      </c>
      <c r="F837" s="46"/>
      <c r="G837" s="46" t="s">
        <v>1307</v>
      </c>
      <c r="H837" s="46" t="s">
        <v>243</v>
      </c>
      <c r="I837" s="46" t="s">
        <v>141</v>
      </c>
      <c r="J837" s="46"/>
      <c r="K837" s="46" t="s">
        <v>77</v>
      </c>
      <c r="L837" s="46"/>
      <c r="M837" s="48">
        <v>4000</v>
      </c>
      <c r="N837" s="48">
        <v>24.3</v>
      </c>
      <c r="O837" s="48">
        <v>43</v>
      </c>
      <c r="P837" s="48">
        <v>50</v>
      </c>
      <c r="Q837" s="48">
        <v>1046</v>
      </c>
      <c r="R837" s="48">
        <v>1.78</v>
      </c>
      <c r="S837" s="48">
        <v>1080</v>
      </c>
      <c r="T837" s="48">
        <v>1920</v>
      </c>
      <c r="U837" s="48">
        <v>2.1</v>
      </c>
      <c r="V837" s="48">
        <v>1980</v>
      </c>
      <c r="W837" s="48">
        <v>73000</v>
      </c>
      <c r="X837" s="48">
        <v>0.8</v>
      </c>
      <c r="Y837" s="46" t="s">
        <v>114</v>
      </c>
      <c r="Z837" s="46" t="s">
        <v>83</v>
      </c>
      <c r="AA837" s="46"/>
      <c r="AB837" s="46"/>
      <c r="AC837" s="46" t="s">
        <v>81</v>
      </c>
      <c r="AD837" s="46" t="s">
        <v>81</v>
      </c>
      <c r="AE837" s="46" t="s">
        <v>1323</v>
      </c>
      <c r="AF837" s="46" t="s">
        <v>137</v>
      </c>
      <c r="AG837" s="46" t="s">
        <v>83</v>
      </c>
      <c r="AH837" s="46"/>
      <c r="AI837" s="46" t="s">
        <v>83</v>
      </c>
      <c r="AJ837" s="46" t="s">
        <v>83</v>
      </c>
      <c r="AK837" s="46" t="s">
        <v>792</v>
      </c>
      <c r="AL837" s="46" t="s">
        <v>137</v>
      </c>
      <c r="AM837" s="46" t="s">
        <v>83</v>
      </c>
      <c r="AN837" s="46" t="s">
        <v>83</v>
      </c>
      <c r="AO837" s="46" t="s">
        <v>83</v>
      </c>
      <c r="AP837" s="46" t="s">
        <v>91</v>
      </c>
      <c r="AQ837" s="46"/>
      <c r="AR837" s="46" t="s">
        <v>81</v>
      </c>
      <c r="AS837" s="46" t="s">
        <v>226</v>
      </c>
      <c r="AT837" s="46"/>
      <c r="AU837" s="48">
        <v>10</v>
      </c>
      <c r="AV837" s="46" t="s">
        <v>80</v>
      </c>
      <c r="AW837" s="46" t="s">
        <v>80</v>
      </c>
      <c r="AX837" s="48">
        <v>450</v>
      </c>
      <c r="AY837" s="48">
        <v>451.6</v>
      </c>
      <c r="AZ837" s="48">
        <v>292.5</v>
      </c>
      <c r="BA837" s="48">
        <v>292.5</v>
      </c>
      <c r="BB837" s="46"/>
      <c r="BC837" s="46"/>
      <c r="BD837" s="48">
        <v>86</v>
      </c>
      <c r="BE837" s="48">
        <v>103.5</v>
      </c>
      <c r="BF837" s="48">
        <v>0.2</v>
      </c>
      <c r="BG837" s="46"/>
      <c r="BH837" s="48">
        <v>0.5</v>
      </c>
      <c r="BI837" s="48">
        <v>0.2</v>
      </c>
      <c r="BJ837" s="46"/>
      <c r="BK837" s="46"/>
      <c r="BL837" s="46"/>
      <c r="BM837" s="46"/>
      <c r="BN837" s="46"/>
      <c r="BO837" s="46"/>
      <c r="BP837" s="46"/>
      <c r="BQ837" s="46"/>
      <c r="BR837" s="46"/>
      <c r="BS837" s="46"/>
      <c r="BT837" s="46"/>
      <c r="BU837" s="48">
        <v>0</v>
      </c>
      <c r="BV837" s="39">
        <v>150</v>
      </c>
      <c r="BW837" s="39">
        <f t="shared" si="78"/>
        <v>5</v>
      </c>
      <c r="BX837" s="39">
        <f>IF(COUNTIF($C$2:C837,C837)=1,1,0)</f>
        <v>1</v>
      </c>
      <c r="BY837" s="39">
        <f t="shared" si="79"/>
        <v>0</v>
      </c>
      <c r="BZ837" s="39" t="b">
        <f t="shared" si="80"/>
        <v>0</v>
      </c>
      <c r="CA837" s="39" t="b">
        <f t="array" ref="CA837">ISNUMBER(SEARCH("Touch Screen",$AI837))</f>
        <v>0</v>
      </c>
      <c r="CB837" s="39" t="b">
        <f t="array" ref="CB837">ISNUMBER(SEARCH("Occupancy Sensor",$AI837))</f>
        <v>0</v>
      </c>
      <c r="CC837" s="39" t="b">
        <f t="array" ref="CC837">ISNUMBER(SEARCH("Full Network Connectivity",$AI837))</f>
        <v>0</v>
      </c>
      <c r="CD837" s="49">
        <f t="shared" si="81"/>
        <v>264.81479999999999</v>
      </c>
      <c r="CE837" s="50">
        <f t="shared" si="83"/>
        <v>2.1</v>
      </c>
      <c r="CF837" s="39">
        <f t="shared" si="82"/>
        <v>5</v>
      </c>
      <c r="CG837" s="49">
        <f>IF($BW837=1,($Q837*'2. Monitor Criteria'!$C$4)+('2. Monitor Criteria'!$D$4*'1. Data'!$CE837)+'2. Monitor Criteria'!$C$6,IF('1. Data'!$BW837=2,($Q837*'2. Monitor Criteria'!$C$4)+('2. Monitor Criteria'!$D$4*'1. Data'!$CE837)+'2. Monitor Criteria'!$D$6,IF('1. Data'!$BW837=5,($Q837*'2. Monitor Criteria'!$C$4)+('2. Monitor Criteria'!$D$4*'1. Data'!$CE837)+'2. Monitor Criteria'!$F$6,($Q837*'2. Monitor Criteria'!$C$4)+('2. Monitor Criteria'!$D$4*'1. Data'!$CE837)+'2. Monitor Criteria'!$E$6)))</f>
        <v>152.56699999999998</v>
      </c>
      <c r="CH837" s="51">
        <f>CD837-('2. Monitor Criteria'!$D$4*CE837)</f>
        <v>256.43579999999997</v>
      </c>
      <c r="CI837" s="49">
        <f>IF($BY837=0,CH837,IF($BY837=1,CH837-('2. Monitor Criteria'!$B$10*'1. Data'!CG837),CH837-('2. Monitor Criteria'!$C$10*'1. Data'!CG837)))</f>
        <v>256.43579999999997</v>
      </c>
      <c r="CJ837" s="51">
        <f>IF($CA837=TRUE,CI837-(CG837*'2. Monitor Criteria'!$E$10),CI837)</f>
        <v>256.43579999999997</v>
      </c>
      <c r="CK837" s="51">
        <f>IF($BZ837=TRUE,CJ837-('1. Data'!CG837*'2. Monitor Criteria'!$D$10),CJ837)</f>
        <v>256.43579999999997</v>
      </c>
    </row>
    <row r="838" spans="1:89" x14ac:dyDescent="0.2">
      <c r="A838" s="39">
        <v>151</v>
      </c>
      <c r="B838" s="46" t="s">
        <v>1320</v>
      </c>
      <c r="C838" s="46" t="s">
        <v>1326</v>
      </c>
      <c r="D838" s="47">
        <v>42735</v>
      </c>
      <c r="E838" s="46" t="s">
        <v>1322</v>
      </c>
      <c r="F838" s="46"/>
      <c r="G838" s="46" t="s">
        <v>1307</v>
      </c>
      <c r="H838" s="46" t="s">
        <v>243</v>
      </c>
      <c r="I838" s="46" t="s">
        <v>141</v>
      </c>
      <c r="J838" s="46"/>
      <c r="K838" s="46" t="s">
        <v>77</v>
      </c>
      <c r="L838" s="46"/>
      <c r="M838" s="48">
        <v>4000</v>
      </c>
      <c r="N838" s="48">
        <v>26.9</v>
      </c>
      <c r="O838" s="48">
        <v>47.6</v>
      </c>
      <c r="P838" s="48">
        <v>55</v>
      </c>
      <c r="Q838" s="48">
        <v>1276</v>
      </c>
      <c r="R838" s="48">
        <v>1.78</v>
      </c>
      <c r="S838" s="48">
        <v>1080</v>
      </c>
      <c r="T838" s="48">
        <v>1920</v>
      </c>
      <c r="U838" s="48">
        <v>2.1</v>
      </c>
      <c r="V838" s="48">
        <v>1625</v>
      </c>
      <c r="W838" s="48">
        <v>73000</v>
      </c>
      <c r="X838" s="48">
        <v>0.8</v>
      </c>
      <c r="Y838" s="46" t="s">
        <v>114</v>
      </c>
      <c r="Z838" s="46" t="s">
        <v>83</v>
      </c>
      <c r="AA838" s="46"/>
      <c r="AB838" s="46"/>
      <c r="AC838" s="46" t="s">
        <v>81</v>
      </c>
      <c r="AD838" s="46" t="s">
        <v>81</v>
      </c>
      <c r="AE838" s="46" t="s">
        <v>1323</v>
      </c>
      <c r="AF838" s="46" t="s">
        <v>137</v>
      </c>
      <c r="AG838" s="46" t="s">
        <v>83</v>
      </c>
      <c r="AH838" s="46"/>
      <c r="AI838" s="46" t="s">
        <v>83</v>
      </c>
      <c r="AJ838" s="46" t="s">
        <v>83</v>
      </c>
      <c r="AK838" s="46" t="s">
        <v>792</v>
      </c>
      <c r="AL838" s="46" t="s">
        <v>137</v>
      </c>
      <c r="AM838" s="46" t="s">
        <v>83</v>
      </c>
      <c r="AN838" s="46" t="s">
        <v>83</v>
      </c>
      <c r="AO838" s="46" t="s">
        <v>83</v>
      </c>
      <c r="AP838" s="46" t="s">
        <v>91</v>
      </c>
      <c r="AQ838" s="46"/>
      <c r="AR838" s="46" t="s">
        <v>81</v>
      </c>
      <c r="AS838" s="46" t="s">
        <v>226</v>
      </c>
      <c r="AT838" s="46"/>
      <c r="AU838" s="48">
        <v>10</v>
      </c>
      <c r="AV838" s="46" t="s">
        <v>80</v>
      </c>
      <c r="AW838" s="46" t="s">
        <v>80</v>
      </c>
      <c r="AX838" s="48">
        <v>450</v>
      </c>
      <c r="AY838" s="48">
        <v>517.79999999999995</v>
      </c>
      <c r="AZ838" s="48">
        <v>292.5</v>
      </c>
      <c r="BA838" s="48">
        <v>292.5</v>
      </c>
      <c r="BB838" s="46"/>
      <c r="BC838" s="46"/>
      <c r="BD838" s="48">
        <v>94.4</v>
      </c>
      <c r="BE838" s="48">
        <v>122.1</v>
      </c>
      <c r="BF838" s="48">
        <v>0.3</v>
      </c>
      <c r="BG838" s="46"/>
      <c r="BH838" s="48">
        <v>0.5</v>
      </c>
      <c r="BI838" s="48">
        <v>0.2</v>
      </c>
      <c r="BJ838" s="46"/>
      <c r="BK838" s="46"/>
      <c r="BL838" s="46"/>
      <c r="BM838" s="46"/>
      <c r="BN838" s="46"/>
      <c r="BO838" s="46"/>
      <c r="BP838" s="46"/>
      <c r="BQ838" s="46"/>
      <c r="BR838" s="46"/>
      <c r="BS838" s="46"/>
      <c r="BT838" s="46"/>
      <c r="BU838" s="48">
        <v>0</v>
      </c>
      <c r="BV838" s="39">
        <v>151</v>
      </c>
      <c r="BW838" s="39">
        <f t="shared" si="78"/>
        <v>5</v>
      </c>
      <c r="BX838" s="39">
        <f>IF(COUNTIF($C$2:C838,C838)=1,1,0)</f>
        <v>1</v>
      </c>
      <c r="BY838" s="39">
        <f t="shared" si="79"/>
        <v>0</v>
      </c>
      <c r="BZ838" s="39" t="b">
        <f t="shared" si="80"/>
        <v>0</v>
      </c>
      <c r="CA838" s="39" t="b">
        <f t="array" ref="CA838">ISNUMBER(SEARCH("Touch Screen",$AI838))</f>
        <v>0</v>
      </c>
      <c r="CB838" s="39" t="b">
        <f t="array" ref="CB838">ISNUMBER(SEARCH("Occupancy Sensor",$AI838))</f>
        <v>0</v>
      </c>
      <c r="CC838" s="39" t="b">
        <f t="array" ref="CC838">ISNUMBER(SEARCH("Full Network Connectivity",$AI838))</f>
        <v>0</v>
      </c>
      <c r="CD838" s="49">
        <f t="shared" si="81"/>
        <v>291.1386</v>
      </c>
      <c r="CE838" s="50">
        <f t="shared" si="83"/>
        <v>2.1</v>
      </c>
      <c r="CF838" s="39">
        <f t="shared" si="82"/>
        <v>5</v>
      </c>
      <c r="CG838" s="49">
        <f>IF($BW838=1,($Q838*'2. Monitor Criteria'!$C$4)+('2. Monitor Criteria'!$D$4*'1. Data'!$CE838)+'2. Monitor Criteria'!$C$6,IF('1. Data'!$BW838=2,($Q838*'2. Monitor Criteria'!$C$4)+('2. Monitor Criteria'!$D$4*'1. Data'!$CE838)+'2. Monitor Criteria'!$D$6,IF('1. Data'!$BW838=5,($Q838*'2. Monitor Criteria'!$C$4)+('2. Monitor Criteria'!$D$4*'1. Data'!$CE838)+'2. Monitor Criteria'!$F$6,($Q838*'2. Monitor Criteria'!$C$4)+('2. Monitor Criteria'!$D$4*'1. Data'!$CE838)+'2. Monitor Criteria'!$E$6)))</f>
        <v>180.857</v>
      </c>
      <c r="CH838" s="51">
        <f>CD838-('2. Monitor Criteria'!$D$4*CE838)</f>
        <v>282.75959999999998</v>
      </c>
      <c r="CI838" s="49">
        <f>IF($BY838=0,CH838,IF($BY838=1,CH838-('2. Monitor Criteria'!$B$10*'1. Data'!CG838),CH838-('2. Monitor Criteria'!$C$10*'1. Data'!CG838)))</f>
        <v>282.75959999999998</v>
      </c>
      <c r="CJ838" s="51">
        <f>IF($CA838=TRUE,CI838-(CG838*'2. Monitor Criteria'!$E$10),CI838)</f>
        <v>282.75959999999998</v>
      </c>
      <c r="CK838" s="51">
        <f>IF($BZ838=TRUE,CJ838-('1. Data'!CG838*'2. Monitor Criteria'!$D$10),CJ838)</f>
        <v>282.75959999999998</v>
      </c>
    </row>
    <row r="839" spans="1:89" x14ac:dyDescent="0.2">
      <c r="A839" s="39">
        <v>152</v>
      </c>
      <c r="B839" s="46" t="s">
        <v>1320</v>
      </c>
      <c r="C839" s="46" t="s">
        <v>1327</v>
      </c>
      <c r="D839" s="47">
        <v>42735</v>
      </c>
      <c r="E839" s="46" t="s">
        <v>1322</v>
      </c>
      <c r="F839" s="46"/>
      <c r="G839" s="46" t="s">
        <v>1307</v>
      </c>
      <c r="H839" s="46" t="s">
        <v>243</v>
      </c>
      <c r="I839" s="46" t="s">
        <v>141</v>
      </c>
      <c r="J839" s="46"/>
      <c r="K839" s="46" t="s">
        <v>77</v>
      </c>
      <c r="L839" s="46"/>
      <c r="M839" s="48">
        <v>4000</v>
      </c>
      <c r="N839" s="48">
        <v>31.6</v>
      </c>
      <c r="O839" s="48">
        <v>56.2</v>
      </c>
      <c r="P839" s="48">
        <v>65</v>
      </c>
      <c r="Q839" s="48">
        <v>1779</v>
      </c>
      <c r="R839" s="48">
        <v>1.78</v>
      </c>
      <c r="S839" s="48">
        <v>1080</v>
      </c>
      <c r="T839" s="48">
        <v>1920</v>
      </c>
      <c r="U839" s="48">
        <v>2.1</v>
      </c>
      <c r="V839" s="48">
        <v>1165</v>
      </c>
      <c r="W839" s="48">
        <v>73000</v>
      </c>
      <c r="X839" s="48">
        <v>0.8</v>
      </c>
      <c r="Y839" s="46" t="s">
        <v>114</v>
      </c>
      <c r="Z839" s="46" t="s">
        <v>83</v>
      </c>
      <c r="AA839" s="46"/>
      <c r="AB839" s="46"/>
      <c r="AC839" s="46" t="s">
        <v>81</v>
      </c>
      <c r="AD839" s="46" t="s">
        <v>81</v>
      </c>
      <c r="AE839" s="46" t="s">
        <v>1323</v>
      </c>
      <c r="AF839" s="46" t="s">
        <v>137</v>
      </c>
      <c r="AG839" s="46" t="s">
        <v>83</v>
      </c>
      <c r="AH839" s="46"/>
      <c r="AI839" s="46" t="s">
        <v>83</v>
      </c>
      <c r="AJ839" s="46" t="s">
        <v>83</v>
      </c>
      <c r="AK839" s="46" t="s">
        <v>792</v>
      </c>
      <c r="AL839" s="46" t="s">
        <v>137</v>
      </c>
      <c r="AM839" s="46" t="s">
        <v>83</v>
      </c>
      <c r="AN839" s="46" t="s">
        <v>83</v>
      </c>
      <c r="AO839" s="46" t="s">
        <v>83</v>
      </c>
      <c r="AP839" s="46" t="s">
        <v>91</v>
      </c>
      <c r="AQ839" s="46"/>
      <c r="AR839" s="46" t="s">
        <v>81</v>
      </c>
      <c r="AS839" s="46" t="s">
        <v>226</v>
      </c>
      <c r="AT839" s="46"/>
      <c r="AU839" s="48">
        <v>10</v>
      </c>
      <c r="AV839" s="46" t="s">
        <v>80</v>
      </c>
      <c r="AW839" s="46" t="s">
        <v>80</v>
      </c>
      <c r="AX839" s="48">
        <v>450</v>
      </c>
      <c r="AY839" s="48">
        <v>475.1</v>
      </c>
      <c r="AZ839" s="48">
        <v>292.5</v>
      </c>
      <c r="BA839" s="48">
        <v>292.5</v>
      </c>
      <c r="BB839" s="46"/>
      <c r="BC839" s="46"/>
      <c r="BD839" s="48">
        <v>128</v>
      </c>
      <c r="BE839" s="48">
        <v>145</v>
      </c>
      <c r="BF839" s="48">
        <v>0.4</v>
      </c>
      <c r="BG839" s="46"/>
      <c r="BH839" s="48">
        <v>0.5</v>
      </c>
      <c r="BI839" s="48">
        <v>0.4</v>
      </c>
      <c r="BJ839" s="46"/>
      <c r="BK839" s="46"/>
      <c r="BL839" s="46"/>
      <c r="BM839" s="46"/>
      <c r="BN839" s="46"/>
      <c r="BO839" s="46"/>
      <c r="BP839" s="46"/>
      <c r="BQ839" s="46"/>
      <c r="BR839" s="46"/>
      <c r="BS839" s="46"/>
      <c r="BT839" s="46"/>
      <c r="BU839" s="48">
        <v>0</v>
      </c>
      <c r="BV839" s="39">
        <v>152</v>
      </c>
      <c r="BW839" s="39">
        <f t="shared" si="78"/>
        <v>5</v>
      </c>
      <c r="BX839" s="39">
        <f>IF(COUNTIF($C$2:C839,C839)=1,1,0)</f>
        <v>1</v>
      </c>
      <c r="BY839" s="39">
        <f t="shared" si="79"/>
        <v>0</v>
      </c>
      <c r="BZ839" s="39" t="b">
        <f t="shared" si="80"/>
        <v>0</v>
      </c>
      <c r="CA839" s="39" t="b">
        <f t="array" ref="CA839">ISNUMBER(SEARCH("Touch Screen",$AI839))</f>
        <v>0</v>
      </c>
      <c r="CB839" s="39" t="b">
        <f t="array" ref="CB839">ISNUMBER(SEARCH("Occupancy Sensor",$AI839))</f>
        <v>0</v>
      </c>
      <c r="CC839" s="39" t="b">
        <f t="array" ref="CC839">ISNUMBER(SEARCH("Full Network Connectivity",$AI839))</f>
        <v>0</v>
      </c>
      <c r="CD839" s="49">
        <f t="shared" si="81"/>
        <v>394.72559999999993</v>
      </c>
      <c r="CE839" s="50">
        <f t="shared" si="83"/>
        <v>2.1</v>
      </c>
      <c r="CF839" s="39">
        <f t="shared" si="82"/>
        <v>5</v>
      </c>
      <c r="CG839" s="49">
        <f>IF($BW839=1,($Q839*'2. Monitor Criteria'!$C$4)+('2. Monitor Criteria'!$D$4*'1. Data'!$CE839)+'2. Monitor Criteria'!$C$6,IF('1. Data'!$BW839=2,($Q839*'2. Monitor Criteria'!$C$4)+('2. Monitor Criteria'!$D$4*'1. Data'!$CE839)+'2. Monitor Criteria'!$D$6,IF('1. Data'!$BW839=5,($Q839*'2. Monitor Criteria'!$C$4)+('2. Monitor Criteria'!$D$4*'1. Data'!$CE839)+'2. Monitor Criteria'!$F$6,($Q839*'2. Monitor Criteria'!$C$4)+('2. Monitor Criteria'!$D$4*'1. Data'!$CE839)+'2. Monitor Criteria'!$E$6)))</f>
        <v>242.726</v>
      </c>
      <c r="CH839" s="51">
        <f>CD839-('2. Monitor Criteria'!$D$4*CE839)</f>
        <v>386.34659999999991</v>
      </c>
      <c r="CI839" s="49">
        <f>IF($BY839=0,CH839,IF($BY839=1,CH839-('2. Monitor Criteria'!$B$10*'1. Data'!CG839),CH839-('2. Monitor Criteria'!$C$10*'1. Data'!CG839)))</f>
        <v>386.34659999999991</v>
      </c>
      <c r="CJ839" s="51">
        <f>IF($CA839=TRUE,CI839-(CG839*'2. Monitor Criteria'!$E$10),CI839)</f>
        <v>386.34659999999991</v>
      </c>
      <c r="CK839" s="51">
        <f>IF($BZ839=TRUE,CJ839-('1. Data'!CG839*'2. Monitor Criteria'!$D$10),CJ839)</f>
        <v>386.34659999999991</v>
      </c>
    </row>
    <row r="840" spans="1:89" x14ac:dyDescent="0.2">
      <c r="A840" s="39">
        <v>169</v>
      </c>
      <c r="B840" s="46" t="s">
        <v>289</v>
      </c>
      <c r="C840" s="46" t="s">
        <v>311</v>
      </c>
      <c r="D840" s="47">
        <v>42506</v>
      </c>
      <c r="E840" s="46" t="s">
        <v>74</v>
      </c>
      <c r="F840" s="46" t="s">
        <v>103</v>
      </c>
      <c r="G840" s="46" t="s">
        <v>1307</v>
      </c>
      <c r="H840" s="46" t="s">
        <v>243</v>
      </c>
      <c r="I840" s="46" t="s">
        <v>85</v>
      </c>
      <c r="J840" s="46" t="s">
        <v>119</v>
      </c>
      <c r="K840" s="46" t="s">
        <v>77</v>
      </c>
      <c r="L840" s="46" t="s">
        <v>103</v>
      </c>
      <c r="M840" s="48">
        <v>1400</v>
      </c>
      <c r="N840" s="48">
        <v>26.8</v>
      </c>
      <c r="O840" s="48">
        <v>47.6</v>
      </c>
      <c r="P840" s="48">
        <v>54.6</v>
      </c>
      <c r="Q840" s="48">
        <v>1275.67</v>
      </c>
      <c r="R840" s="48">
        <v>1.78</v>
      </c>
      <c r="S840" s="48">
        <v>1080</v>
      </c>
      <c r="T840" s="48">
        <v>1920</v>
      </c>
      <c r="U840" s="48">
        <v>2.1</v>
      </c>
      <c r="V840" s="48">
        <v>1625</v>
      </c>
      <c r="W840" s="48">
        <v>60</v>
      </c>
      <c r="X840" s="48">
        <v>33.6</v>
      </c>
      <c r="Y840" s="46" t="s">
        <v>78</v>
      </c>
      <c r="Z840" s="46" t="s">
        <v>83</v>
      </c>
      <c r="AA840" s="46"/>
      <c r="AB840" s="46"/>
      <c r="AC840" s="46" t="s">
        <v>81</v>
      </c>
      <c r="AD840" s="46" t="s">
        <v>80</v>
      </c>
      <c r="AE840" s="46" t="s">
        <v>309</v>
      </c>
      <c r="AF840" s="46" t="s">
        <v>310</v>
      </c>
      <c r="AG840" s="46" t="s">
        <v>99</v>
      </c>
      <c r="AH840" s="46" t="s">
        <v>103</v>
      </c>
      <c r="AI840" s="46" t="s">
        <v>99</v>
      </c>
      <c r="AJ840" s="46" t="s">
        <v>83</v>
      </c>
      <c r="AK840" s="46" t="s">
        <v>84</v>
      </c>
      <c r="AL840" s="46" t="s">
        <v>310</v>
      </c>
      <c r="AM840" s="46" t="s">
        <v>83</v>
      </c>
      <c r="AN840" s="46" t="s">
        <v>83</v>
      </c>
      <c r="AO840" s="46" t="s">
        <v>249</v>
      </c>
      <c r="AP840" s="46" t="s">
        <v>91</v>
      </c>
      <c r="AQ840" s="46" t="s">
        <v>103</v>
      </c>
      <c r="AR840" s="46" t="s">
        <v>81</v>
      </c>
      <c r="AS840" s="46" t="s">
        <v>86</v>
      </c>
      <c r="AT840" s="46" t="s">
        <v>103</v>
      </c>
      <c r="AU840" s="48">
        <v>5</v>
      </c>
      <c r="AV840" s="46" t="s">
        <v>81</v>
      </c>
      <c r="AW840" s="46" t="s">
        <v>81</v>
      </c>
      <c r="AX840" s="48">
        <v>500</v>
      </c>
      <c r="AY840" s="48">
        <v>512.4</v>
      </c>
      <c r="AZ840" s="48">
        <v>399.5</v>
      </c>
      <c r="BA840" s="48">
        <v>325</v>
      </c>
      <c r="BB840" s="46"/>
      <c r="BC840" s="46"/>
      <c r="BD840" s="48">
        <v>100.82</v>
      </c>
      <c r="BE840" s="48">
        <v>121.3</v>
      </c>
      <c r="BF840" s="48">
        <v>0.25</v>
      </c>
      <c r="BG840" s="46"/>
      <c r="BH840" s="48">
        <v>0.5</v>
      </c>
      <c r="BI840" s="48">
        <v>0.25</v>
      </c>
      <c r="BJ840" s="46"/>
      <c r="BK840" s="46"/>
      <c r="BL840" s="46"/>
      <c r="BM840" s="46"/>
      <c r="BN840" s="46"/>
      <c r="BO840" s="48">
        <v>0.3</v>
      </c>
      <c r="BP840" s="48">
        <v>0.3</v>
      </c>
      <c r="BQ840" s="46"/>
      <c r="BR840" s="48">
        <v>102.24</v>
      </c>
      <c r="BS840" s="46"/>
      <c r="BT840" s="46"/>
      <c r="BU840" s="48">
        <v>1</v>
      </c>
      <c r="BV840" s="39">
        <v>169</v>
      </c>
      <c r="BW840" s="39">
        <f t="shared" si="78"/>
        <v>5</v>
      </c>
      <c r="BX840" s="39">
        <f>IF(COUNTIF($C$2:C840,C840)=1,1,0)</f>
        <v>1</v>
      </c>
      <c r="BY840" s="39">
        <f t="shared" si="79"/>
        <v>0</v>
      </c>
      <c r="BZ840" s="39" t="b">
        <f t="shared" si="80"/>
        <v>0</v>
      </c>
      <c r="CA840" s="39" t="b">
        <f t="array" ref="CA840">ISNUMBER(SEARCH("Touch Screen",$AI840))</f>
        <v>0</v>
      </c>
      <c r="CB840" s="39" t="b">
        <f t="array" ref="CB840">ISNUMBER(SEARCH("Occupancy Sensor",$AI840))</f>
        <v>0</v>
      </c>
      <c r="CC840" s="39" t="b">
        <f t="array" ref="CC840">ISNUMBER(SEARCH("Full Network Connectivity",$AI840))</f>
        <v>0</v>
      </c>
      <c r="CD840" s="49">
        <f t="shared" si="81"/>
        <v>310.53761999999995</v>
      </c>
      <c r="CE840" s="50">
        <f t="shared" si="83"/>
        <v>2.1</v>
      </c>
      <c r="CF840" s="39">
        <f t="shared" si="82"/>
        <v>5</v>
      </c>
      <c r="CG840" s="49">
        <f>IF($BW840=1,($Q840*'2. Monitor Criteria'!$C$4)+('2. Monitor Criteria'!$D$4*'1. Data'!$CE840)+'2. Monitor Criteria'!$C$6,IF('1. Data'!$BW840=2,($Q840*'2. Monitor Criteria'!$C$4)+('2. Monitor Criteria'!$D$4*'1. Data'!$CE840)+'2. Monitor Criteria'!$D$6,IF('1. Data'!$BW840=5,($Q840*'2. Monitor Criteria'!$C$4)+('2. Monitor Criteria'!$D$4*'1. Data'!$CE840)+'2. Monitor Criteria'!$F$6,($Q840*'2. Monitor Criteria'!$C$4)+('2. Monitor Criteria'!$D$4*'1. Data'!$CE840)+'2. Monitor Criteria'!$E$6)))</f>
        <v>180.81640999999999</v>
      </c>
      <c r="CH840" s="51">
        <f>CD840-('2. Monitor Criteria'!$D$4*CE840)</f>
        <v>302.15861999999993</v>
      </c>
      <c r="CI840" s="49">
        <f>IF($BY840=0,CH840,IF($BY840=1,CH840-('2. Monitor Criteria'!$B$10*'1. Data'!CG840),CH840-('2. Monitor Criteria'!$C$10*'1. Data'!CG840)))</f>
        <v>302.15861999999993</v>
      </c>
      <c r="CJ840" s="51">
        <f>IF($CA840=TRUE,CI840-(CG840*'2. Monitor Criteria'!$E$10),CI840)</f>
        <v>302.15861999999993</v>
      </c>
      <c r="CK840" s="51">
        <f>IF($BZ840=TRUE,CJ840-('1. Data'!CG840*'2. Monitor Criteria'!$D$10),CJ840)</f>
        <v>302.15861999999993</v>
      </c>
    </row>
    <row r="841" spans="1:89" x14ac:dyDescent="0.2">
      <c r="A841" s="39">
        <v>170</v>
      </c>
      <c r="B841" s="46" t="s">
        <v>289</v>
      </c>
      <c r="C841" s="46" t="s">
        <v>1328</v>
      </c>
      <c r="D841" s="47">
        <v>42948</v>
      </c>
      <c r="E841" s="46" t="s">
        <v>74</v>
      </c>
      <c r="F841" s="46" t="s">
        <v>103</v>
      </c>
      <c r="G841" s="46" t="s">
        <v>1309</v>
      </c>
      <c r="H841" s="46" t="s">
        <v>243</v>
      </c>
      <c r="I841" s="46" t="s">
        <v>85</v>
      </c>
      <c r="J841" s="46" t="s">
        <v>119</v>
      </c>
      <c r="K841" s="46" t="s">
        <v>77</v>
      </c>
      <c r="L841" s="46" t="s">
        <v>103</v>
      </c>
      <c r="M841" s="48">
        <v>1400</v>
      </c>
      <c r="N841" s="48">
        <v>26.8</v>
      </c>
      <c r="O841" s="48">
        <v>47.6</v>
      </c>
      <c r="P841" s="48">
        <v>55</v>
      </c>
      <c r="Q841" s="48">
        <v>1275.67</v>
      </c>
      <c r="R841" s="48">
        <v>1.78</v>
      </c>
      <c r="S841" s="48">
        <v>1080</v>
      </c>
      <c r="T841" s="48">
        <v>1920</v>
      </c>
      <c r="U841" s="48">
        <v>2.1</v>
      </c>
      <c r="V841" s="48">
        <v>1625</v>
      </c>
      <c r="W841" s="48">
        <v>60</v>
      </c>
      <c r="X841" s="48">
        <v>33.6</v>
      </c>
      <c r="Y841" s="46" t="s">
        <v>78</v>
      </c>
      <c r="Z841" s="46" t="s">
        <v>83</v>
      </c>
      <c r="AA841" s="46"/>
      <c r="AB841" s="46"/>
      <c r="AC841" s="46" t="s">
        <v>81</v>
      </c>
      <c r="AD841" s="46" t="s">
        <v>80</v>
      </c>
      <c r="AE841" s="46" t="s">
        <v>1329</v>
      </c>
      <c r="AF841" s="46" t="s">
        <v>843</v>
      </c>
      <c r="AG841" s="46" t="s">
        <v>315</v>
      </c>
      <c r="AH841" s="46" t="s">
        <v>103</v>
      </c>
      <c r="AI841" s="46" t="s">
        <v>315</v>
      </c>
      <c r="AJ841" s="46" t="s">
        <v>316</v>
      </c>
      <c r="AK841" s="46" t="s">
        <v>84</v>
      </c>
      <c r="AL841" s="46" t="s">
        <v>843</v>
      </c>
      <c r="AM841" s="46" t="s">
        <v>83</v>
      </c>
      <c r="AN841" s="46" t="s">
        <v>83</v>
      </c>
      <c r="AO841" s="46" t="s">
        <v>249</v>
      </c>
      <c r="AP841" s="46" t="s">
        <v>91</v>
      </c>
      <c r="AQ841" s="46" t="s">
        <v>103</v>
      </c>
      <c r="AR841" s="46" t="s">
        <v>81</v>
      </c>
      <c r="AS841" s="46" t="s">
        <v>86</v>
      </c>
      <c r="AT841" s="46" t="s">
        <v>103</v>
      </c>
      <c r="AU841" s="48">
        <v>5</v>
      </c>
      <c r="AV841" s="46" t="s">
        <v>81</v>
      </c>
      <c r="AW841" s="46" t="s">
        <v>80</v>
      </c>
      <c r="AX841" s="48">
        <v>500</v>
      </c>
      <c r="AY841" s="48">
        <v>406</v>
      </c>
      <c r="AZ841" s="48">
        <v>356</v>
      </c>
      <c r="BA841" s="48">
        <v>325</v>
      </c>
      <c r="BB841" s="46"/>
      <c r="BC841" s="46"/>
      <c r="BD841" s="48">
        <v>87.27</v>
      </c>
      <c r="BE841" s="48">
        <v>115.8</v>
      </c>
      <c r="BF841" s="48">
        <v>1.43</v>
      </c>
      <c r="BG841" s="48">
        <v>1.43</v>
      </c>
      <c r="BH841" s="48">
        <v>3.5</v>
      </c>
      <c r="BI841" s="48">
        <v>0</v>
      </c>
      <c r="BJ841" s="46"/>
      <c r="BK841" s="46"/>
      <c r="BL841" s="46"/>
      <c r="BM841" s="46"/>
      <c r="BN841" s="46"/>
      <c r="BO841" s="48">
        <v>0</v>
      </c>
      <c r="BP841" s="48">
        <v>1.54</v>
      </c>
      <c r="BQ841" s="48">
        <v>1.54</v>
      </c>
      <c r="BR841" s="48">
        <v>90.12</v>
      </c>
      <c r="BS841" s="46"/>
      <c r="BT841" s="46"/>
      <c r="BU841" s="48">
        <v>0</v>
      </c>
      <c r="BV841" s="39">
        <v>170</v>
      </c>
      <c r="BW841" s="39">
        <f t="shared" si="78"/>
        <v>5</v>
      </c>
      <c r="BX841" s="39">
        <f>IF(COUNTIF($C$2:C841,C841)=1,1,0)</f>
        <v>1</v>
      </c>
      <c r="BY841" s="39">
        <f t="shared" si="79"/>
        <v>0</v>
      </c>
      <c r="BZ841" s="39" t="b">
        <f t="shared" si="80"/>
        <v>0</v>
      </c>
      <c r="CA841" s="39" t="b">
        <f t="array" ref="CA841">ISNUMBER(SEARCH("Touch Screen",$AI841))</f>
        <v>0</v>
      </c>
      <c r="CB841" s="39" t="b">
        <f t="array" ref="CB841">ISNUMBER(SEARCH("Occupancy Sensor",$AI841))</f>
        <v>0</v>
      </c>
      <c r="CC841" s="39" t="b">
        <f t="array" ref="CC841">ISNUMBER(SEARCH("Full Network Connectivity",$AI841))</f>
        <v>1</v>
      </c>
      <c r="CD841" s="49">
        <f t="shared" si="81"/>
        <v>275.71223999999995</v>
      </c>
      <c r="CE841" s="50">
        <f t="shared" si="83"/>
        <v>2.1</v>
      </c>
      <c r="CF841" s="39">
        <f t="shared" si="82"/>
        <v>5</v>
      </c>
      <c r="CG841" s="49">
        <f>IF($BW841=1,($Q841*'2. Monitor Criteria'!$C$4)+('2. Monitor Criteria'!$D$4*'1. Data'!$CE841)+'2. Monitor Criteria'!$C$6,IF('1. Data'!$BW841=2,($Q841*'2. Monitor Criteria'!$C$4)+('2. Monitor Criteria'!$D$4*'1. Data'!$CE841)+'2. Monitor Criteria'!$D$6,IF('1. Data'!$BW841=5,($Q841*'2. Monitor Criteria'!$C$4)+('2. Monitor Criteria'!$D$4*'1. Data'!$CE841)+'2. Monitor Criteria'!$F$6,($Q841*'2. Monitor Criteria'!$C$4)+('2. Monitor Criteria'!$D$4*'1. Data'!$CE841)+'2. Monitor Criteria'!$E$6)))</f>
        <v>180.81640999999999</v>
      </c>
      <c r="CH841" s="51">
        <f>CD841-('2. Monitor Criteria'!$D$4*CE841)</f>
        <v>267.33323999999993</v>
      </c>
      <c r="CI841" s="49">
        <f>IF($BY841=0,CH841,IF($BY841=1,CH841-('2. Monitor Criteria'!$B$10*'1. Data'!CG841),CH841-('2. Monitor Criteria'!$C$10*'1. Data'!CG841)))</f>
        <v>267.33323999999993</v>
      </c>
      <c r="CJ841" s="51">
        <f>IF($CA841=TRUE,CI841-(CG841*'2. Monitor Criteria'!$E$10),CI841)</f>
        <v>267.33323999999993</v>
      </c>
      <c r="CK841" s="51">
        <f>IF($BZ841=TRUE,CJ841-('1. Data'!CG841*'2. Monitor Criteria'!$D$10),CJ841)</f>
        <v>267.33323999999993</v>
      </c>
    </row>
    <row r="842" spans="1:89" x14ac:dyDescent="0.2">
      <c r="A842" s="39">
        <v>189</v>
      </c>
      <c r="B842" s="46" t="s">
        <v>334</v>
      </c>
      <c r="C842" s="46" t="s">
        <v>335</v>
      </c>
      <c r="D842" s="47">
        <v>42374</v>
      </c>
      <c r="E842" s="46" t="s">
        <v>74</v>
      </c>
      <c r="F842" s="46" t="s">
        <v>103</v>
      </c>
      <c r="G842" s="46" t="s">
        <v>1307</v>
      </c>
      <c r="H842" s="46" t="s">
        <v>243</v>
      </c>
      <c r="I842" s="46" t="s">
        <v>141</v>
      </c>
      <c r="J842" s="46"/>
      <c r="K842" s="46" t="s">
        <v>77</v>
      </c>
      <c r="L842" s="46"/>
      <c r="M842" s="48">
        <v>4000</v>
      </c>
      <c r="N842" s="48">
        <v>34.1</v>
      </c>
      <c r="O842" s="48">
        <v>60.6</v>
      </c>
      <c r="P842" s="48">
        <v>69.5</v>
      </c>
      <c r="Q842" s="48">
        <v>2064.7399999999998</v>
      </c>
      <c r="R842" s="48">
        <v>1.78</v>
      </c>
      <c r="S842" s="48">
        <v>1080</v>
      </c>
      <c r="T842" s="48">
        <v>1920</v>
      </c>
      <c r="U842" s="48">
        <v>2.1</v>
      </c>
      <c r="V842" s="48">
        <v>1003</v>
      </c>
      <c r="W842" s="48">
        <v>60</v>
      </c>
      <c r="X842" s="48">
        <v>32.9</v>
      </c>
      <c r="Y842" s="46" t="s">
        <v>78</v>
      </c>
      <c r="Z842" s="46" t="s">
        <v>83</v>
      </c>
      <c r="AA842" s="48">
        <v>129</v>
      </c>
      <c r="AB842" s="48">
        <v>152</v>
      </c>
      <c r="AC842" s="46" t="s">
        <v>81</v>
      </c>
      <c r="AD842" s="46" t="s">
        <v>80</v>
      </c>
      <c r="AE842" s="46" t="s">
        <v>336</v>
      </c>
      <c r="AF842" s="46"/>
      <c r="AG842" s="46" t="s">
        <v>337</v>
      </c>
      <c r="AH842" s="46"/>
      <c r="AI842" s="46" t="s">
        <v>337</v>
      </c>
      <c r="AJ842" s="46" t="s">
        <v>83</v>
      </c>
      <c r="AK842" s="46" t="s">
        <v>84</v>
      </c>
      <c r="AL842" s="46"/>
      <c r="AM842" s="46" t="s">
        <v>83</v>
      </c>
      <c r="AN842" s="46" t="s">
        <v>83</v>
      </c>
      <c r="AO842" s="46" t="s">
        <v>83</v>
      </c>
      <c r="AP842" s="46" t="s">
        <v>91</v>
      </c>
      <c r="AQ842" s="46"/>
      <c r="AR842" s="46" t="s">
        <v>81</v>
      </c>
      <c r="AS842" s="46" t="s">
        <v>86</v>
      </c>
      <c r="AT842" s="46"/>
      <c r="AU842" s="48">
        <v>0</v>
      </c>
      <c r="AV842" s="46" t="s">
        <v>81</v>
      </c>
      <c r="AW842" s="46" t="s">
        <v>80</v>
      </c>
      <c r="AX842" s="48">
        <v>400</v>
      </c>
      <c r="AY842" s="48">
        <v>420</v>
      </c>
      <c r="AZ842" s="48">
        <v>280</v>
      </c>
      <c r="BA842" s="48">
        <v>260</v>
      </c>
      <c r="BB842" s="46"/>
      <c r="BC842" s="46"/>
      <c r="BD842" s="48">
        <v>118.53</v>
      </c>
      <c r="BE842" s="48">
        <v>150.4</v>
      </c>
      <c r="BF842" s="48">
        <v>0.27</v>
      </c>
      <c r="BG842" s="46"/>
      <c r="BH842" s="48">
        <v>0.5</v>
      </c>
      <c r="BI842" s="48">
        <v>0.17</v>
      </c>
      <c r="BJ842" s="46"/>
      <c r="BK842" s="46"/>
      <c r="BL842" s="46"/>
      <c r="BM842" s="46"/>
      <c r="BN842" s="46"/>
      <c r="BO842" s="48">
        <v>0.24</v>
      </c>
      <c r="BP842" s="48">
        <v>0.37</v>
      </c>
      <c r="BQ842" s="46"/>
      <c r="BR842" s="48">
        <v>113.6</v>
      </c>
      <c r="BS842" s="46"/>
      <c r="BT842" s="46"/>
      <c r="BU842" s="48">
        <v>0</v>
      </c>
      <c r="BV842" s="39">
        <v>189</v>
      </c>
      <c r="BW842" s="39">
        <f t="shared" si="78"/>
        <v>5</v>
      </c>
      <c r="BX842" s="39">
        <f>IF(COUNTIF($C$2:C842,C842)=1,1,0)</f>
        <v>1</v>
      </c>
      <c r="BY842" s="39">
        <f t="shared" si="79"/>
        <v>0</v>
      </c>
      <c r="BZ842" s="39" t="b">
        <f t="shared" si="80"/>
        <v>0</v>
      </c>
      <c r="CA842" s="39" t="b">
        <f t="array" ref="CA842">ISNUMBER(SEARCH("Touch Screen",$AI842))</f>
        <v>0</v>
      </c>
      <c r="CB842" s="39" t="b">
        <f t="array" ref="CB842">ISNUMBER(SEARCH("Occupancy Sensor",$AI842))</f>
        <v>0</v>
      </c>
      <c r="CC842" s="39" t="b">
        <f t="array" ref="CC842">ISNUMBER(SEARCH("Full Network Connectivity",$AI842))</f>
        <v>0</v>
      </c>
      <c r="CD842" s="49">
        <f t="shared" si="81"/>
        <v>364.95035999999993</v>
      </c>
      <c r="CE842" s="50">
        <f t="shared" si="83"/>
        <v>2.1</v>
      </c>
      <c r="CF842" s="39">
        <f t="shared" si="82"/>
        <v>5</v>
      </c>
      <c r="CG842" s="49">
        <f>IF($BW842=1,($Q842*'2. Monitor Criteria'!$C$4)+('2. Monitor Criteria'!$D$4*'1. Data'!$CE842)+'2. Monitor Criteria'!$C$6,IF('1. Data'!$BW842=2,($Q842*'2. Monitor Criteria'!$C$4)+('2. Monitor Criteria'!$D$4*'1. Data'!$CE842)+'2. Monitor Criteria'!$D$6,IF('1. Data'!$BW842=5,($Q842*'2. Monitor Criteria'!$C$4)+('2. Monitor Criteria'!$D$4*'1. Data'!$CE842)+'2. Monitor Criteria'!$F$6,($Q842*'2. Monitor Criteria'!$C$4)+('2. Monitor Criteria'!$D$4*'1. Data'!$CE842)+'2. Monitor Criteria'!$E$6)))</f>
        <v>277.87201999999996</v>
      </c>
      <c r="CH842" s="51">
        <f>CD842-('2. Monitor Criteria'!$D$4*CE842)</f>
        <v>356.57135999999991</v>
      </c>
      <c r="CI842" s="49">
        <f>IF($BY842=0,CH842,IF($BY842=1,CH842-('2. Monitor Criteria'!$B$10*'1. Data'!CG842),CH842-('2. Monitor Criteria'!$C$10*'1. Data'!CG842)))</f>
        <v>356.57135999999991</v>
      </c>
      <c r="CJ842" s="51">
        <f>IF($CA842=TRUE,CI842-(CG842*'2. Monitor Criteria'!$E$10),CI842)</f>
        <v>356.57135999999991</v>
      </c>
      <c r="CK842" s="51">
        <f>IF($BZ842=TRUE,CJ842-('1. Data'!CG842*'2. Monitor Criteria'!$D$10),CJ842)</f>
        <v>356.57135999999991</v>
      </c>
    </row>
    <row r="843" spans="1:89" x14ac:dyDescent="0.2">
      <c r="A843" s="39">
        <v>190</v>
      </c>
      <c r="B843" s="46" t="s">
        <v>334</v>
      </c>
      <c r="C843" s="46" t="s">
        <v>338</v>
      </c>
      <c r="D843" s="47">
        <v>42374</v>
      </c>
      <c r="E843" s="46" t="s">
        <v>74</v>
      </c>
      <c r="F843" s="46" t="s">
        <v>103</v>
      </c>
      <c r="G843" s="46" t="s">
        <v>1307</v>
      </c>
      <c r="H843" s="46" t="s">
        <v>243</v>
      </c>
      <c r="I843" s="46" t="s">
        <v>141</v>
      </c>
      <c r="J843" s="46" t="s">
        <v>103</v>
      </c>
      <c r="K843" s="46" t="s">
        <v>77</v>
      </c>
      <c r="L843" s="46" t="s">
        <v>103</v>
      </c>
      <c r="M843" s="48">
        <v>4000</v>
      </c>
      <c r="N843" s="48">
        <v>34.1</v>
      </c>
      <c r="O843" s="48">
        <v>60.6</v>
      </c>
      <c r="P843" s="48">
        <v>69.5</v>
      </c>
      <c r="Q843" s="48">
        <v>2064.6999999999998</v>
      </c>
      <c r="R843" s="48">
        <v>1.78</v>
      </c>
      <c r="S843" s="48">
        <v>1080</v>
      </c>
      <c r="T843" s="48">
        <v>1920</v>
      </c>
      <c r="U843" s="48">
        <v>2.1</v>
      </c>
      <c r="V843" s="48">
        <v>1004</v>
      </c>
      <c r="W843" s="48">
        <v>60</v>
      </c>
      <c r="X843" s="48">
        <v>32.9</v>
      </c>
      <c r="Y843" s="46" t="s">
        <v>83</v>
      </c>
      <c r="Z843" s="46" t="s">
        <v>83</v>
      </c>
      <c r="AA843" s="46"/>
      <c r="AB843" s="46"/>
      <c r="AC843" s="46" t="s">
        <v>81</v>
      </c>
      <c r="AD843" s="46" t="s">
        <v>80</v>
      </c>
      <c r="AE843" s="46" t="s">
        <v>339</v>
      </c>
      <c r="AF843" s="46" t="s">
        <v>310</v>
      </c>
      <c r="AG843" s="46" t="s">
        <v>340</v>
      </c>
      <c r="AH843" s="46" t="s">
        <v>103</v>
      </c>
      <c r="AI843" s="46" t="s">
        <v>340</v>
      </c>
      <c r="AJ843" s="46" t="s">
        <v>341</v>
      </c>
      <c r="AK843" s="46" t="s">
        <v>84</v>
      </c>
      <c r="AL843" s="46" t="s">
        <v>310</v>
      </c>
      <c r="AM843" s="46" t="s">
        <v>83</v>
      </c>
      <c r="AN843" s="46" t="s">
        <v>83</v>
      </c>
      <c r="AO843" s="46" t="s">
        <v>249</v>
      </c>
      <c r="AP843" s="46" t="s">
        <v>91</v>
      </c>
      <c r="AQ843" s="46" t="s">
        <v>103</v>
      </c>
      <c r="AR843" s="46" t="s">
        <v>81</v>
      </c>
      <c r="AS843" s="46" t="s">
        <v>86</v>
      </c>
      <c r="AT843" s="46" t="s">
        <v>103</v>
      </c>
      <c r="AU843" s="48">
        <v>0</v>
      </c>
      <c r="AV843" s="46" t="s">
        <v>81</v>
      </c>
      <c r="AW843" s="46" t="s">
        <v>81</v>
      </c>
      <c r="AX843" s="48">
        <v>400</v>
      </c>
      <c r="AY843" s="48">
        <v>427.7</v>
      </c>
      <c r="AZ843" s="48">
        <v>286.39999999999998</v>
      </c>
      <c r="BA843" s="48">
        <v>260</v>
      </c>
      <c r="BB843" s="46"/>
      <c r="BC843" s="46"/>
      <c r="BD843" s="48">
        <v>109.69</v>
      </c>
      <c r="BE843" s="48">
        <v>158</v>
      </c>
      <c r="BF843" s="48">
        <v>0.7</v>
      </c>
      <c r="BG843" s="48">
        <v>0.7</v>
      </c>
      <c r="BH843" s="48">
        <v>5</v>
      </c>
      <c r="BI843" s="48">
        <v>0.17</v>
      </c>
      <c r="BJ843" s="46"/>
      <c r="BK843" s="46"/>
      <c r="BL843" s="46"/>
      <c r="BM843" s="46"/>
      <c r="BN843" s="46"/>
      <c r="BO843" s="48">
        <v>0.27</v>
      </c>
      <c r="BP843" s="48">
        <v>0.8</v>
      </c>
      <c r="BQ843" s="48">
        <v>0.8</v>
      </c>
      <c r="BR843" s="48">
        <v>114.56</v>
      </c>
      <c r="BS843" s="46"/>
      <c r="BT843" s="46"/>
      <c r="BU843" s="48">
        <v>0</v>
      </c>
      <c r="BV843" s="39">
        <v>190</v>
      </c>
      <c r="BW843" s="39">
        <f t="shared" si="78"/>
        <v>5</v>
      </c>
      <c r="BX843" s="39">
        <f>IF(COUNTIF($C$2:C843,C843)=1,1,0)</f>
        <v>1</v>
      </c>
      <c r="BY843" s="39">
        <f t="shared" si="79"/>
        <v>0</v>
      </c>
      <c r="BZ843" s="39" t="b">
        <f t="shared" si="80"/>
        <v>0</v>
      </c>
      <c r="CA843" s="39" t="b">
        <f t="array" ref="CA843">ISNUMBER(SEARCH("Touch Screen",$AI843))</f>
        <v>1</v>
      </c>
      <c r="CB843" s="39" t="b">
        <f t="array" ref="CB843">ISNUMBER(SEARCH("Occupancy Sensor",$AI843))</f>
        <v>0</v>
      </c>
      <c r="CC843" s="39" t="b">
        <f t="array" ref="CC843">ISNUMBER(SEARCH("Full Network Connectivity",$AI843))</f>
        <v>1</v>
      </c>
      <c r="CD843" s="49">
        <f t="shared" si="81"/>
        <v>340.2953399999999</v>
      </c>
      <c r="CE843" s="50">
        <f t="shared" si="83"/>
        <v>2.1</v>
      </c>
      <c r="CF843" s="39">
        <f t="shared" si="82"/>
        <v>5</v>
      </c>
      <c r="CG843" s="49">
        <f>IF($BW843=1,($Q843*'2. Monitor Criteria'!$C$4)+('2. Monitor Criteria'!$D$4*'1. Data'!$CE843)+'2. Monitor Criteria'!$C$6,IF('1. Data'!$BW843=2,($Q843*'2. Monitor Criteria'!$C$4)+('2. Monitor Criteria'!$D$4*'1. Data'!$CE843)+'2. Monitor Criteria'!$D$6,IF('1. Data'!$BW843=5,($Q843*'2. Monitor Criteria'!$C$4)+('2. Monitor Criteria'!$D$4*'1. Data'!$CE843)+'2. Monitor Criteria'!$F$6,($Q843*'2. Monitor Criteria'!$C$4)+('2. Monitor Criteria'!$D$4*'1. Data'!$CE843)+'2. Monitor Criteria'!$E$6)))</f>
        <v>277.86709999999994</v>
      </c>
      <c r="CH843" s="51">
        <f>CD843-('2. Monitor Criteria'!$D$4*CE843)</f>
        <v>331.91633999999988</v>
      </c>
      <c r="CI843" s="49">
        <f>IF($BY843=0,CH843,IF($BY843=1,CH843-('2. Monitor Criteria'!$B$10*'1. Data'!CG843),CH843-('2. Monitor Criteria'!$C$10*'1. Data'!CG843)))</f>
        <v>331.91633999999988</v>
      </c>
      <c r="CJ843" s="51">
        <f>IF($CA843=TRUE,CI843-(CG843*'2. Monitor Criteria'!$E$10),CI843)</f>
        <v>276.34291999999988</v>
      </c>
      <c r="CK843" s="51">
        <f>IF($BZ843=TRUE,CJ843-('1. Data'!CG843*'2. Monitor Criteria'!$D$10),CJ843)</f>
        <v>276.34291999999988</v>
      </c>
    </row>
    <row r="844" spans="1:89" x14ac:dyDescent="0.2">
      <c r="A844" s="39">
        <v>283</v>
      </c>
      <c r="B844" s="46" t="s">
        <v>1343</v>
      </c>
      <c r="C844" s="46" t="s">
        <v>1344</v>
      </c>
      <c r="D844" s="47">
        <v>42887</v>
      </c>
      <c r="E844" s="46" t="s">
        <v>74</v>
      </c>
      <c r="F844" s="46"/>
      <c r="G844" s="46" t="s">
        <v>1309</v>
      </c>
      <c r="H844" s="46" t="s">
        <v>243</v>
      </c>
      <c r="I844" s="46" t="s">
        <v>76</v>
      </c>
      <c r="J844" s="46"/>
      <c r="K844" s="46" t="s">
        <v>77</v>
      </c>
      <c r="L844" s="46"/>
      <c r="M844" s="48">
        <v>1100</v>
      </c>
      <c r="N844" s="48">
        <v>20.8</v>
      </c>
      <c r="O844" s="48">
        <v>37.1</v>
      </c>
      <c r="P844" s="48">
        <v>42.5</v>
      </c>
      <c r="Q844" s="48">
        <v>772.17</v>
      </c>
      <c r="R844" s="48">
        <v>1.78</v>
      </c>
      <c r="S844" s="48">
        <v>1080</v>
      </c>
      <c r="T844" s="48">
        <v>1920</v>
      </c>
      <c r="U844" s="48">
        <v>2.1</v>
      </c>
      <c r="V844" s="48">
        <v>169</v>
      </c>
      <c r="W844" s="48">
        <v>60</v>
      </c>
      <c r="X844" s="48">
        <v>0.3</v>
      </c>
      <c r="Y844" s="46" t="s">
        <v>114</v>
      </c>
      <c r="Z844" s="46" t="s">
        <v>83</v>
      </c>
      <c r="AA844" s="46"/>
      <c r="AB844" s="46"/>
      <c r="AC844" s="46" t="s">
        <v>81</v>
      </c>
      <c r="AD844" s="46" t="s">
        <v>81</v>
      </c>
      <c r="AE844" s="46" t="s">
        <v>1048</v>
      </c>
      <c r="AF844" s="46"/>
      <c r="AG844" s="46" t="s">
        <v>83</v>
      </c>
      <c r="AH844" s="46"/>
      <c r="AI844" s="46" t="s">
        <v>83</v>
      </c>
      <c r="AJ844" s="46" t="s">
        <v>83</v>
      </c>
      <c r="AK844" s="46" t="s">
        <v>792</v>
      </c>
      <c r="AL844" s="46"/>
      <c r="AM844" s="46" t="s">
        <v>83</v>
      </c>
      <c r="AN844" s="46" t="s">
        <v>83</v>
      </c>
      <c r="AO844" s="46" t="s">
        <v>83</v>
      </c>
      <c r="AP844" s="46" t="s">
        <v>91</v>
      </c>
      <c r="AQ844" s="46"/>
      <c r="AR844" s="46" t="s">
        <v>81</v>
      </c>
      <c r="AS844" s="46" t="s">
        <v>86</v>
      </c>
      <c r="AT844" s="46"/>
      <c r="AU844" s="48">
        <v>0</v>
      </c>
      <c r="AV844" s="46" t="s">
        <v>81</v>
      </c>
      <c r="AW844" s="46" t="s">
        <v>81</v>
      </c>
      <c r="AX844" s="48">
        <v>450</v>
      </c>
      <c r="AY844" s="48">
        <v>375.3</v>
      </c>
      <c r="AZ844" s="48">
        <v>369.3</v>
      </c>
      <c r="BA844" s="48">
        <v>0</v>
      </c>
      <c r="BB844" s="46"/>
      <c r="BC844" s="46"/>
      <c r="BD844" s="48">
        <v>56.95</v>
      </c>
      <c r="BE844" s="48">
        <v>78.7</v>
      </c>
      <c r="BF844" s="48">
        <v>1.26</v>
      </c>
      <c r="BG844" s="48">
        <v>0.16</v>
      </c>
      <c r="BH844" s="48">
        <v>0.5</v>
      </c>
      <c r="BI844" s="48">
        <v>0.19</v>
      </c>
      <c r="BJ844" s="48">
        <v>181.76</v>
      </c>
      <c r="BK844" s="48">
        <v>181.76</v>
      </c>
      <c r="BL844" s="48">
        <v>89</v>
      </c>
      <c r="BM844" s="46"/>
      <c r="BN844" s="46"/>
      <c r="BO844" s="48">
        <v>0.33</v>
      </c>
      <c r="BP844" s="48">
        <v>1.38</v>
      </c>
      <c r="BQ844" s="48">
        <v>0.25</v>
      </c>
      <c r="BR844" s="48">
        <v>56.84</v>
      </c>
      <c r="BS844" s="48">
        <v>182.14</v>
      </c>
      <c r="BT844" s="46"/>
      <c r="BU844" s="48">
        <v>0</v>
      </c>
      <c r="BV844" s="39">
        <v>283</v>
      </c>
      <c r="BW844" s="39">
        <f t="shared" si="78"/>
        <v>5</v>
      </c>
      <c r="BX844" s="39">
        <f>IF(COUNTIF($C$2:C844,C844)=1,1,0)</f>
        <v>1</v>
      </c>
      <c r="BY844" s="39">
        <f t="shared" si="79"/>
        <v>0</v>
      </c>
      <c r="BZ844" s="39" t="b">
        <f t="shared" si="80"/>
        <v>0</v>
      </c>
      <c r="CA844" s="39" t="b">
        <f t="array" ref="CA844">ISNUMBER(SEARCH("Touch Screen",$AI844))</f>
        <v>0</v>
      </c>
      <c r="CB844" s="39" t="b">
        <f t="array" ref="CB844">ISNUMBER(SEARCH("Occupancy Sensor",$AI844))</f>
        <v>0</v>
      </c>
      <c r="CC844" s="39" t="b">
        <f t="array" ref="CC844">ISNUMBER(SEARCH("Full Network Connectivity",$AI844))</f>
        <v>0</v>
      </c>
      <c r="CD844" s="49">
        <f t="shared" si="81"/>
        <v>181.78314</v>
      </c>
      <c r="CE844" s="50">
        <f t="shared" si="83"/>
        <v>2.1</v>
      </c>
      <c r="CF844" s="39">
        <f t="shared" si="82"/>
        <v>5</v>
      </c>
      <c r="CG844" s="49">
        <f>IF($BW844=1,($Q844*'2. Monitor Criteria'!$C$4)+('2. Monitor Criteria'!$D$4*'1. Data'!$CE844)+'2. Monitor Criteria'!$C$6,IF('1. Data'!$BW844=2,($Q844*'2. Monitor Criteria'!$C$4)+('2. Monitor Criteria'!$D$4*'1. Data'!$CE844)+'2. Monitor Criteria'!$D$6,IF('1. Data'!$BW844=5,($Q844*'2. Monitor Criteria'!$C$4)+('2. Monitor Criteria'!$D$4*'1. Data'!$CE844)+'2. Monitor Criteria'!$F$6,($Q844*'2. Monitor Criteria'!$C$4)+('2. Monitor Criteria'!$D$4*'1. Data'!$CE844)+'2. Monitor Criteria'!$E$6)))</f>
        <v>118.88591</v>
      </c>
      <c r="CH844" s="51">
        <f>CD844-('2. Monitor Criteria'!$D$4*CE844)</f>
        <v>173.40414000000001</v>
      </c>
      <c r="CI844" s="49">
        <f>IF($BY844=0,CH844,IF($BY844=1,CH844-('2. Monitor Criteria'!$B$10*'1. Data'!CG844),CH844-('2. Monitor Criteria'!$C$10*'1. Data'!CG844)))</f>
        <v>173.40414000000001</v>
      </c>
      <c r="CJ844" s="51">
        <f>IF($CA844=TRUE,CI844-(CG844*'2. Monitor Criteria'!$E$10),CI844)</f>
        <v>173.40414000000001</v>
      </c>
      <c r="CK844" s="51">
        <f>IF($BZ844=TRUE,CJ844-('1. Data'!CG844*'2. Monitor Criteria'!$D$10),CJ844)</f>
        <v>173.40414000000001</v>
      </c>
    </row>
    <row r="845" spans="1:89" x14ac:dyDescent="0.2">
      <c r="A845" s="39">
        <v>284</v>
      </c>
      <c r="B845" s="46" t="s">
        <v>1343</v>
      </c>
      <c r="C845" s="46" t="s">
        <v>1345</v>
      </c>
      <c r="D845" s="47">
        <v>42947</v>
      </c>
      <c r="E845" s="46" t="s">
        <v>323</v>
      </c>
      <c r="F845" s="46"/>
      <c r="G845" s="46" t="s">
        <v>1307</v>
      </c>
      <c r="H845" s="46" t="s">
        <v>243</v>
      </c>
      <c r="I845" s="46" t="s">
        <v>76</v>
      </c>
      <c r="J845" s="46"/>
      <c r="K845" s="46" t="s">
        <v>77</v>
      </c>
      <c r="L845" s="46"/>
      <c r="M845" s="48">
        <v>1100</v>
      </c>
      <c r="N845" s="48">
        <v>26.8</v>
      </c>
      <c r="O845" s="48">
        <v>47.6</v>
      </c>
      <c r="P845" s="48">
        <v>54.6</v>
      </c>
      <c r="Q845" s="48">
        <v>1275.67</v>
      </c>
      <c r="R845" s="48">
        <v>1.78</v>
      </c>
      <c r="S845" s="48">
        <v>1080</v>
      </c>
      <c r="T845" s="48">
        <v>1920</v>
      </c>
      <c r="U845" s="48">
        <v>2.1</v>
      </c>
      <c r="V845" s="48">
        <v>1625</v>
      </c>
      <c r="W845" s="48">
        <v>60</v>
      </c>
      <c r="X845" s="48">
        <v>33.200000000000003</v>
      </c>
      <c r="Y845" s="46" t="s">
        <v>78</v>
      </c>
      <c r="Z845" s="46" t="s">
        <v>83</v>
      </c>
      <c r="AA845" s="46"/>
      <c r="AB845" s="46"/>
      <c r="AC845" s="46" t="s">
        <v>81</v>
      </c>
      <c r="AD845" s="46" t="s">
        <v>80</v>
      </c>
      <c r="AE845" s="46" t="s">
        <v>1346</v>
      </c>
      <c r="AF845" s="46"/>
      <c r="AG845" s="46" t="s">
        <v>83</v>
      </c>
      <c r="AH845" s="46"/>
      <c r="AI845" s="46" t="s">
        <v>83</v>
      </c>
      <c r="AJ845" s="46" t="s">
        <v>83</v>
      </c>
      <c r="AK845" s="46" t="s">
        <v>90</v>
      </c>
      <c r="AL845" s="46"/>
      <c r="AM845" s="46" t="s">
        <v>83</v>
      </c>
      <c r="AN845" s="46" t="s">
        <v>83</v>
      </c>
      <c r="AO845" s="46" t="s">
        <v>83</v>
      </c>
      <c r="AP845" s="46" t="s">
        <v>91</v>
      </c>
      <c r="AQ845" s="46"/>
      <c r="AR845" s="46" t="s">
        <v>81</v>
      </c>
      <c r="AS845" s="46" t="s">
        <v>86</v>
      </c>
      <c r="AT845" s="46"/>
      <c r="AU845" s="48">
        <v>1</v>
      </c>
      <c r="AV845" s="46" t="s">
        <v>81</v>
      </c>
      <c r="AW845" s="46" t="s">
        <v>81</v>
      </c>
      <c r="AX845" s="48">
        <v>450</v>
      </c>
      <c r="AY845" s="48">
        <v>443.7</v>
      </c>
      <c r="AZ845" s="48">
        <v>438.5</v>
      </c>
      <c r="BA845" s="48">
        <v>438.5</v>
      </c>
      <c r="BB845" s="46"/>
      <c r="BC845" s="46"/>
      <c r="BD845" s="48">
        <v>90.66</v>
      </c>
      <c r="BE845" s="48">
        <v>117.8</v>
      </c>
      <c r="BF845" s="48">
        <v>1.67</v>
      </c>
      <c r="BG845" s="46"/>
      <c r="BH845" s="48">
        <v>2</v>
      </c>
      <c r="BI845" s="48">
        <v>0.24</v>
      </c>
      <c r="BJ845" s="46"/>
      <c r="BK845" s="46"/>
      <c r="BL845" s="46"/>
      <c r="BM845" s="46"/>
      <c r="BN845" s="46"/>
      <c r="BO845" s="46"/>
      <c r="BP845" s="46"/>
      <c r="BQ845" s="46"/>
      <c r="BR845" s="46"/>
      <c r="BS845" s="46"/>
      <c r="BT845" s="46"/>
      <c r="BU845" s="48">
        <v>0</v>
      </c>
      <c r="BV845" s="39">
        <v>284</v>
      </c>
      <c r="BW845" s="39">
        <f t="shared" si="78"/>
        <v>5</v>
      </c>
      <c r="BX845" s="39">
        <f>IF(COUNTIF($C$2:C845,C845)=1,1,0)</f>
        <v>1</v>
      </c>
      <c r="BY845" s="39">
        <f t="shared" si="79"/>
        <v>0</v>
      </c>
      <c r="BZ845" s="39" t="b">
        <f t="shared" si="80"/>
        <v>0</v>
      </c>
      <c r="CA845" s="39" t="b">
        <f t="array" ref="CA845">ISNUMBER(SEARCH("Touch Screen",$AI845))</f>
        <v>0</v>
      </c>
      <c r="CB845" s="39" t="b">
        <f t="array" ref="CB845">ISNUMBER(SEARCH("Occupancy Sensor",$AI845))</f>
        <v>0</v>
      </c>
      <c r="CC845" s="39" t="b">
        <f t="array" ref="CC845">ISNUMBER(SEARCH("Full Network Connectivity",$AI845))</f>
        <v>0</v>
      </c>
      <c r="CD845" s="49">
        <f t="shared" si="81"/>
        <v>287.47253999999998</v>
      </c>
      <c r="CE845" s="50">
        <f t="shared" si="83"/>
        <v>2.1</v>
      </c>
      <c r="CF845" s="39">
        <f t="shared" si="82"/>
        <v>5</v>
      </c>
      <c r="CG845" s="49">
        <f>IF($BW845=1,($Q845*'2. Monitor Criteria'!$C$4)+('2. Monitor Criteria'!$D$4*'1. Data'!$CE845)+'2. Monitor Criteria'!$C$6,IF('1. Data'!$BW845=2,($Q845*'2. Monitor Criteria'!$C$4)+('2. Monitor Criteria'!$D$4*'1. Data'!$CE845)+'2. Monitor Criteria'!$D$6,IF('1. Data'!$BW845=5,($Q845*'2. Monitor Criteria'!$C$4)+('2. Monitor Criteria'!$D$4*'1. Data'!$CE845)+'2. Monitor Criteria'!$F$6,($Q845*'2. Monitor Criteria'!$C$4)+('2. Monitor Criteria'!$D$4*'1. Data'!$CE845)+'2. Monitor Criteria'!$E$6)))</f>
        <v>180.81640999999999</v>
      </c>
      <c r="CH845" s="51">
        <f>CD845-('2. Monitor Criteria'!$D$4*CE845)</f>
        <v>279.09353999999996</v>
      </c>
      <c r="CI845" s="49">
        <f>IF($BY845=0,CH845,IF($BY845=1,CH845-('2. Monitor Criteria'!$B$10*'1. Data'!CG845),CH845-('2. Monitor Criteria'!$C$10*'1. Data'!CG845)))</f>
        <v>279.09353999999996</v>
      </c>
      <c r="CJ845" s="51">
        <f>IF($CA845=TRUE,CI845-(CG845*'2. Monitor Criteria'!$E$10),CI845)</f>
        <v>279.09353999999996</v>
      </c>
      <c r="CK845" s="51">
        <f>IF($BZ845=TRUE,CJ845-('1. Data'!CG845*'2. Monitor Criteria'!$D$10),CJ845)</f>
        <v>279.09353999999996</v>
      </c>
    </row>
    <row r="846" spans="1:89" x14ac:dyDescent="0.2">
      <c r="A846" s="39">
        <v>285</v>
      </c>
      <c r="B846" s="46" t="s">
        <v>1343</v>
      </c>
      <c r="C846" s="46" t="s">
        <v>1347</v>
      </c>
      <c r="D846" s="47">
        <v>42887</v>
      </c>
      <c r="E846" s="46" t="s">
        <v>74</v>
      </c>
      <c r="F846" s="46"/>
      <c r="G846" s="46" t="s">
        <v>1309</v>
      </c>
      <c r="H846" s="46" t="s">
        <v>243</v>
      </c>
      <c r="I846" s="46" t="s">
        <v>76</v>
      </c>
      <c r="J846" s="46"/>
      <c r="K846" s="46" t="s">
        <v>77</v>
      </c>
      <c r="L846" s="46"/>
      <c r="M846" s="48">
        <v>1100</v>
      </c>
      <c r="N846" s="48">
        <v>26.8</v>
      </c>
      <c r="O846" s="48">
        <v>47.6</v>
      </c>
      <c r="P846" s="48">
        <v>54.6</v>
      </c>
      <c r="Q846" s="48">
        <v>1275.72</v>
      </c>
      <c r="R846" s="48">
        <v>1.78</v>
      </c>
      <c r="S846" s="48">
        <v>1080</v>
      </c>
      <c r="T846" s="48">
        <v>1920</v>
      </c>
      <c r="U846" s="48">
        <v>2.1</v>
      </c>
      <c r="V846" s="48">
        <v>1625</v>
      </c>
      <c r="W846" s="48">
        <v>60</v>
      </c>
      <c r="X846" s="48">
        <v>0.3</v>
      </c>
      <c r="Y846" s="46" t="s">
        <v>78</v>
      </c>
      <c r="Z846" s="46" t="s">
        <v>83</v>
      </c>
      <c r="AA846" s="46"/>
      <c r="AB846" s="46"/>
      <c r="AC846" s="46" t="s">
        <v>81</v>
      </c>
      <c r="AD846" s="46" t="s">
        <v>81</v>
      </c>
      <c r="AE846" s="46" t="s">
        <v>398</v>
      </c>
      <c r="AF846" s="46" t="s">
        <v>399</v>
      </c>
      <c r="AG846" s="46" t="s">
        <v>83</v>
      </c>
      <c r="AH846" s="46"/>
      <c r="AI846" s="46" t="s">
        <v>83</v>
      </c>
      <c r="AJ846" s="46" t="s">
        <v>83</v>
      </c>
      <c r="AK846" s="46" t="s">
        <v>85</v>
      </c>
      <c r="AL846" s="46" t="s">
        <v>399</v>
      </c>
      <c r="AM846" s="46" t="s">
        <v>83</v>
      </c>
      <c r="AN846" s="46" t="s">
        <v>83</v>
      </c>
      <c r="AO846" s="46" t="s">
        <v>83</v>
      </c>
      <c r="AP846" s="46" t="s">
        <v>91</v>
      </c>
      <c r="AQ846" s="46"/>
      <c r="AR846" s="46" t="s">
        <v>81</v>
      </c>
      <c r="AS846" s="46" t="s">
        <v>86</v>
      </c>
      <c r="AT846" s="46"/>
      <c r="AU846" s="46"/>
      <c r="AV846" s="46" t="s">
        <v>81</v>
      </c>
      <c r="AW846" s="46" t="s">
        <v>81</v>
      </c>
      <c r="AX846" s="48">
        <v>450</v>
      </c>
      <c r="AY846" s="48">
        <v>433.3</v>
      </c>
      <c r="AZ846" s="48">
        <v>433.1</v>
      </c>
      <c r="BA846" s="48">
        <v>433</v>
      </c>
      <c r="BB846" s="46"/>
      <c r="BC846" s="46"/>
      <c r="BD846" s="48">
        <v>84.61</v>
      </c>
      <c r="BE846" s="48">
        <v>117.2</v>
      </c>
      <c r="BF846" s="48">
        <v>1.1299999999999999</v>
      </c>
      <c r="BG846" s="48">
        <v>0.16</v>
      </c>
      <c r="BH846" s="48">
        <v>0.5</v>
      </c>
      <c r="BI846" s="48">
        <v>0.24</v>
      </c>
      <c r="BJ846" s="48">
        <v>265.82</v>
      </c>
      <c r="BK846" s="48">
        <v>265.82</v>
      </c>
      <c r="BL846" s="48">
        <v>89</v>
      </c>
      <c r="BM846" s="46"/>
      <c r="BN846" s="46"/>
      <c r="BO846" s="48">
        <v>0.32</v>
      </c>
      <c r="BP846" s="48">
        <v>1.27</v>
      </c>
      <c r="BQ846" s="48">
        <v>0.25</v>
      </c>
      <c r="BR846" s="48">
        <v>83.9</v>
      </c>
      <c r="BS846" s="48">
        <v>264.45</v>
      </c>
      <c r="BT846" s="46"/>
      <c r="BU846" s="48">
        <v>0</v>
      </c>
      <c r="BV846" s="39">
        <v>285</v>
      </c>
      <c r="BW846" s="39">
        <f t="shared" si="78"/>
        <v>5</v>
      </c>
      <c r="BX846" s="39">
        <f>IF(COUNTIF($C$2:C846,C846)=1,1,0)</f>
        <v>1</v>
      </c>
      <c r="BY846" s="39">
        <f t="shared" si="79"/>
        <v>0</v>
      </c>
      <c r="BZ846" s="39" t="b">
        <f t="shared" si="80"/>
        <v>0</v>
      </c>
      <c r="CA846" s="39" t="b">
        <f t="array" ref="CA846">ISNUMBER(SEARCH("Touch Screen",$AI846))</f>
        <v>0</v>
      </c>
      <c r="CB846" s="39" t="b">
        <f t="array" ref="CB846">ISNUMBER(SEARCH("Occupancy Sensor",$AI846))</f>
        <v>0</v>
      </c>
      <c r="CC846" s="39" t="b">
        <f t="array" ref="CC846">ISNUMBER(SEARCH("Full Network Connectivity",$AI846))</f>
        <v>0</v>
      </c>
      <c r="CD846" s="49">
        <f t="shared" si="81"/>
        <v>265.84848</v>
      </c>
      <c r="CE846" s="50">
        <f t="shared" si="83"/>
        <v>2.1</v>
      </c>
      <c r="CF846" s="39">
        <f t="shared" si="82"/>
        <v>5</v>
      </c>
      <c r="CG846" s="49">
        <f>IF($BW846=1,($Q846*'2. Monitor Criteria'!$C$4)+('2. Monitor Criteria'!$D$4*'1. Data'!$CE846)+'2. Monitor Criteria'!$C$6,IF('1. Data'!$BW846=2,($Q846*'2. Monitor Criteria'!$C$4)+('2. Monitor Criteria'!$D$4*'1. Data'!$CE846)+'2. Monitor Criteria'!$D$6,IF('1. Data'!$BW846=5,($Q846*'2. Monitor Criteria'!$C$4)+('2. Monitor Criteria'!$D$4*'1. Data'!$CE846)+'2. Monitor Criteria'!$F$6,($Q846*'2. Monitor Criteria'!$C$4)+('2. Monitor Criteria'!$D$4*'1. Data'!$CE846)+'2. Monitor Criteria'!$E$6)))</f>
        <v>180.82255999999998</v>
      </c>
      <c r="CH846" s="51">
        <f>CD846-('2. Monitor Criteria'!$D$4*CE846)</f>
        <v>257.46947999999998</v>
      </c>
      <c r="CI846" s="49">
        <f>IF($BY846=0,CH846,IF($BY846=1,CH846-('2. Monitor Criteria'!$B$10*'1. Data'!CG846),CH846-('2. Monitor Criteria'!$C$10*'1. Data'!CG846)))</f>
        <v>257.46947999999998</v>
      </c>
      <c r="CJ846" s="51">
        <f>IF($CA846=TRUE,CI846-(CG846*'2. Monitor Criteria'!$E$10),CI846)</f>
        <v>257.46947999999998</v>
      </c>
      <c r="CK846" s="51">
        <f>IF($BZ846=TRUE,CJ846-('1. Data'!CG846*'2. Monitor Criteria'!$D$10),CJ846)</f>
        <v>257.46947999999998</v>
      </c>
    </row>
    <row r="847" spans="1:89" x14ac:dyDescent="0.2">
      <c r="A847" s="39">
        <v>290</v>
      </c>
      <c r="B847" s="46" t="s">
        <v>463</v>
      </c>
      <c r="C847" s="46" t="s">
        <v>1348</v>
      </c>
      <c r="D847" s="47">
        <v>42992</v>
      </c>
      <c r="E847" s="46" t="s">
        <v>74</v>
      </c>
      <c r="F847" s="46" t="s">
        <v>103</v>
      </c>
      <c r="G847" s="46" t="s">
        <v>1309</v>
      </c>
      <c r="H847" s="46" t="s">
        <v>243</v>
      </c>
      <c r="I847" s="46" t="s">
        <v>85</v>
      </c>
      <c r="J847" s="46" t="s">
        <v>119</v>
      </c>
      <c r="K847" s="46" t="s">
        <v>77</v>
      </c>
      <c r="L847" s="46" t="s">
        <v>103</v>
      </c>
      <c r="M847" s="48">
        <v>1100</v>
      </c>
      <c r="N847" s="48">
        <v>26.8</v>
      </c>
      <c r="O847" s="48">
        <v>47.6</v>
      </c>
      <c r="P847" s="48">
        <v>54.6</v>
      </c>
      <c r="Q847" s="48">
        <v>1275.67</v>
      </c>
      <c r="R847" s="48">
        <v>1.78</v>
      </c>
      <c r="S847" s="48">
        <v>1080</v>
      </c>
      <c r="T847" s="48">
        <v>1920</v>
      </c>
      <c r="U847" s="48">
        <v>2.1</v>
      </c>
      <c r="V847" s="48">
        <v>1625</v>
      </c>
      <c r="W847" s="48">
        <v>60</v>
      </c>
      <c r="X847" s="48">
        <v>33.200000000000003</v>
      </c>
      <c r="Y847" s="46" t="s">
        <v>83</v>
      </c>
      <c r="Z847" s="46" t="s">
        <v>83</v>
      </c>
      <c r="AA847" s="46"/>
      <c r="AB847" s="46"/>
      <c r="AC847" s="46" t="s">
        <v>81</v>
      </c>
      <c r="AD847" s="46" t="s">
        <v>80</v>
      </c>
      <c r="AE847" s="46" t="s">
        <v>568</v>
      </c>
      <c r="AF847" s="46" t="s">
        <v>1349</v>
      </c>
      <c r="AG847" s="46" t="s">
        <v>193</v>
      </c>
      <c r="AH847" s="46" t="s">
        <v>103</v>
      </c>
      <c r="AI847" s="46" t="s">
        <v>193</v>
      </c>
      <c r="AJ847" s="46" t="s">
        <v>83</v>
      </c>
      <c r="AK847" s="46" t="s">
        <v>84</v>
      </c>
      <c r="AL847" s="46" t="s">
        <v>1349</v>
      </c>
      <c r="AM847" s="46" t="s">
        <v>83</v>
      </c>
      <c r="AN847" s="46" t="s">
        <v>83</v>
      </c>
      <c r="AO847" s="46" t="s">
        <v>83</v>
      </c>
      <c r="AP847" s="46" t="s">
        <v>91</v>
      </c>
      <c r="AQ847" s="46" t="s">
        <v>103</v>
      </c>
      <c r="AR847" s="46" t="s">
        <v>81</v>
      </c>
      <c r="AS847" s="46" t="s">
        <v>86</v>
      </c>
      <c r="AT847" s="46" t="s">
        <v>103</v>
      </c>
      <c r="AU847" s="48">
        <v>0</v>
      </c>
      <c r="AV847" s="46" t="s">
        <v>81</v>
      </c>
      <c r="AW847" s="46" t="s">
        <v>81</v>
      </c>
      <c r="AX847" s="48">
        <v>450</v>
      </c>
      <c r="AY847" s="48">
        <v>418</v>
      </c>
      <c r="AZ847" s="48">
        <v>295</v>
      </c>
      <c r="BA847" s="48">
        <v>292.5</v>
      </c>
      <c r="BB847" s="46"/>
      <c r="BC847" s="46"/>
      <c r="BD847" s="48">
        <v>66.069999999999993</v>
      </c>
      <c r="BE847" s="48">
        <v>116.4</v>
      </c>
      <c r="BF847" s="48">
        <v>0.4</v>
      </c>
      <c r="BG847" s="48">
        <v>0.4</v>
      </c>
      <c r="BH847" s="48">
        <v>2</v>
      </c>
      <c r="BI847" s="48">
        <v>0</v>
      </c>
      <c r="BJ847" s="46"/>
      <c r="BK847" s="46"/>
      <c r="BL847" s="46"/>
      <c r="BM847" s="46"/>
      <c r="BN847" s="46"/>
      <c r="BO847" s="48">
        <v>0</v>
      </c>
      <c r="BP847" s="48">
        <v>0.45</v>
      </c>
      <c r="BQ847" s="48">
        <v>0.45</v>
      </c>
      <c r="BR847" s="48">
        <v>65.34</v>
      </c>
      <c r="BS847" s="46"/>
      <c r="BT847" s="46"/>
      <c r="BU847" s="48">
        <v>0</v>
      </c>
      <c r="BV847" s="39">
        <v>290</v>
      </c>
      <c r="BW847" s="39">
        <f t="shared" si="78"/>
        <v>5</v>
      </c>
      <c r="BX847" s="39">
        <f>IF(COUNTIF($C$2:C847,C847)=1,1,0)</f>
        <v>1</v>
      </c>
      <c r="BY847" s="39">
        <f t="shared" si="79"/>
        <v>0</v>
      </c>
      <c r="BZ847" s="39" t="b">
        <f t="shared" si="80"/>
        <v>0</v>
      </c>
      <c r="CA847" s="39" t="b">
        <f t="array" ref="CA847">ISNUMBER(SEARCH("Touch Screen",$AI847))</f>
        <v>1</v>
      </c>
      <c r="CB847" s="39" t="b">
        <f t="array" ref="CB847">ISNUMBER(SEARCH("Occupancy Sensor",$AI847))</f>
        <v>0</v>
      </c>
      <c r="CC847" s="39" t="b">
        <f t="array" ref="CC847">ISNUMBER(SEARCH("Full Network Connectivity",$AI847))</f>
        <v>0</v>
      </c>
      <c r="CD847" s="49">
        <f t="shared" si="81"/>
        <v>204.84822</v>
      </c>
      <c r="CE847" s="50">
        <f t="shared" si="83"/>
        <v>2.1</v>
      </c>
      <c r="CF847" s="39">
        <f t="shared" si="82"/>
        <v>5</v>
      </c>
      <c r="CG847" s="49">
        <f>IF($BW847=1,($Q847*'2. Monitor Criteria'!$C$4)+('2. Monitor Criteria'!$D$4*'1. Data'!$CE847)+'2. Monitor Criteria'!$C$6,IF('1. Data'!$BW847=2,($Q847*'2. Monitor Criteria'!$C$4)+('2. Monitor Criteria'!$D$4*'1. Data'!$CE847)+'2. Monitor Criteria'!$D$6,IF('1. Data'!$BW847=5,($Q847*'2. Monitor Criteria'!$C$4)+('2. Monitor Criteria'!$D$4*'1. Data'!$CE847)+'2. Monitor Criteria'!$F$6,($Q847*'2. Monitor Criteria'!$C$4)+('2. Monitor Criteria'!$D$4*'1. Data'!$CE847)+'2. Monitor Criteria'!$E$6)))</f>
        <v>180.81640999999999</v>
      </c>
      <c r="CH847" s="51">
        <f>CD847-('2. Monitor Criteria'!$D$4*CE847)</f>
        <v>196.46922000000001</v>
      </c>
      <c r="CI847" s="49">
        <f>IF($BY847=0,CH847,IF($BY847=1,CH847-('2. Monitor Criteria'!$B$10*'1. Data'!CG847),CH847-('2. Monitor Criteria'!$C$10*'1. Data'!CG847)))</f>
        <v>196.46922000000001</v>
      </c>
      <c r="CJ847" s="49">
        <f>IF($CA847=TRUE,CI847-(CG847*'2. Monitor Criteria'!$E$10),CI847)</f>
        <v>160.305938</v>
      </c>
      <c r="CK847" s="49">
        <f>IF($BZ847=TRUE,CJ847-('1. Data'!CG847*'2. Monitor Criteria'!$D$10),CJ847)</f>
        <v>160.305938</v>
      </c>
    </row>
    <row r="848" spans="1:89" x14ac:dyDescent="0.2">
      <c r="A848" s="39">
        <v>550</v>
      </c>
      <c r="B848" s="46" t="s">
        <v>656</v>
      </c>
      <c r="C848" s="46" t="s">
        <v>1376</v>
      </c>
      <c r="D848" s="47">
        <v>42840</v>
      </c>
      <c r="E848" s="46" t="s">
        <v>74</v>
      </c>
      <c r="F848" s="46"/>
      <c r="G848" s="46" t="s">
        <v>1307</v>
      </c>
      <c r="H848" s="46" t="s">
        <v>243</v>
      </c>
      <c r="I848" s="46" t="s">
        <v>76</v>
      </c>
      <c r="J848" s="46"/>
      <c r="K848" s="46" t="s">
        <v>77</v>
      </c>
      <c r="L848" s="46"/>
      <c r="M848" s="48">
        <v>1100</v>
      </c>
      <c r="N848" s="48">
        <v>15.5</v>
      </c>
      <c r="O848" s="48">
        <v>27.5</v>
      </c>
      <c r="P848" s="48">
        <v>31.6</v>
      </c>
      <c r="Q848" s="48">
        <v>425.27</v>
      </c>
      <c r="R848" s="48">
        <v>1.78</v>
      </c>
      <c r="S848" s="48">
        <v>1080</v>
      </c>
      <c r="T848" s="48">
        <v>1920</v>
      </c>
      <c r="U848" s="48">
        <v>2.1</v>
      </c>
      <c r="V848" s="48">
        <v>4876</v>
      </c>
      <c r="W848" s="48">
        <v>60</v>
      </c>
      <c r="X848" s="48">
        <v>68</v>
      </c>
      <c r="Y848" s="46" t="s">
        <v>114</v>
      </c>
      <c r="Z848" s="46" t="s">
        <v>83</v>
      </c>
      <c r="AA848" s="46"/>
      <c r="AB848" s="46"/>
      <c r="AC848" s="46" t="s">
        <v>81</v>
      </c>
      <c r="AD848" s="46" t="s">
        <v>80</v>
      </c>
      <c r="AE848" s="46" t="s">
        <v>1377</v>
      </c>
      <c r="AF848" s="46" t="s">
        <v>665</v>
      </c>
      <c r="AG848" s="46" t="s">
        <v>712</v>
      </c>
      <c r="AH848" s="46"/>
      <c r="AI848" s="46" t="s">
        <v>316</v>
      </c>
      <c r="AJ848" s="46" t="s">
        <v>316</v>
      </c>
      <c r="AK848" s="46" t="s">
        <v>90</v>
      </c>
      <c r="AL848" s="46" t="s">
        <v>665</v>
      </c>
      <c r="AM848" s="46" t="s">
        <v>83</v>
      </c>
      <c r="AN848" s="46" t="s">
        <v>83</v>
      </c>
      <c r="AO848" s="46" t="s">
        <v>249</v>
      </c>
      <c r="AP848" s="46" t="s">
        <v>91</v>
      </c>
      <c r="AQ848" s="46"/>
      <c r="AR848" s="46" t="s">
        <v>81</v>
      </c>
      <c r="AS848" s="46" t="s">
        <v>100</v>
      </c>
      <c r="AT848" s="46"/>
      <c r="AU848" s="46"/>
      <c r="AV848" s="46" t="s">
        <v>81</v>
      </c>
      <c r="AW848" s="46" t="s">
        <v>81</v>
      </c>
      <c r="AX848" s="48">
        <v>300</v>
      </c>
      <c r="AY848" s="48">
        <v>287.3</v>
      </c>
      <c r="AZ848" s="48">
        <v>236.5</v>
      </c>
      <c r="BA848" s="48">
        <v>236.5</v>
      </c>
      <c r="BB848" s="46"/>
      <c r="BC848" s="46"/>
      <c r="BD848" s="48">
        <v>38.700000000000003</v>
      </c>
      <c r="BE848" s="48">
        <v>44.5</v>
      </c>
      <c r="BF848" s="48">
        <v>0.39</v>
      </c>
      <c r="BG848" s="48">
        <v>0.39</v>
      </c>
      <c r="BH848" s="48">
        <v>3.5</v>
      </c>
      <c r="BI848" s="46"/>
      <c r="BJ848" s="46"/>
      <c r="BK848" s="46"/>
      <c r="BL848" s="46"/>
      <c r="BM848" s="46"/>
      <c r="BN848" s="46"/>
      <c r="BO848" s="46"/>
      <c r="BP848" s="48">
        <v>0.49</v>
      </c>
      <c r="BQ848" s="48">
        <v>0.49</v>
      </c>
      <c r="BR848" s="48">
        <v>38.33</v>
      </c>
      <c r="BS848" s="46"/>
      <c r="BT848" s="46"/>
      <c r="BU848" s="48">
        <v>0</v>
      </c>
      <c r="BV848" s="39">
        <v>550</v>
      </c>
      <c r="BW848" s="39">
        <f t="shared" si="78"/>
        <v>5</v>
      </c>
      <c r="BX848" s="39">
        <f>IF(COUNTIF($C$2:C848,C848)=1,1,0)</f>
        <v>1</v>
      </c>
      <c r="BY848" s="39">
        <f t="shared" si="79"/>
        <v>0</v>
      </c>
      <c r="BZ848" s="39" t="b">
        <f t="shared" si="80"/>
        <v>0</v>
      </c>
      <c r="CA848" s="39" t="b">
        <f t="array" ref="CA848">ISNUMBER(SEARCH("Touch Screen",$AI848))</f>
        <v>0</v>
      </c>
      <c r="CB848" s="39" t="b">
        <f t="array" ref="CB848">ISNUMBER(SEARCH("Occupancy Sensor",$AI848))</f>
        <v>0</v>
      </c>
      <c r="CC848" s="39" t="b">
        <f t="array" ref="CC848">ISNUMBER(SEARCH("Full Network Connectivity",$AI848))</f>
        <v>1</v>
      </c>
      <c r="CD848" s="49">
        <f t="shared" si="81"/>
        <v>120.87486</v>
      </c>
      <c r="CE848" s="50">
        <f t="shared" si="83"/>
        <v>2.1</v>
      </c>
      <c r="CF848" s="39">
        <f t="shared" si="82"/>
        <v>5</v>
      </c>
      <c r="CG848" s="49">
        <f>IF($BW848=1,($Q848*'2. Monitor Criteria'!$C$4)+('2. Monitor Criteria'!$D$4*'1. Data'!$CE848)+'2. Monitor Criteria'!$C$6,IF('1. Data'!$BW848=2,($Q848*'2. Monitor Criteria'!$C$4)+('2. Monitor Criteria'!$D$4*'1. Data'!$CE848)+'2. Monitor Criteria'!$D$6,IF('1. Data'!$BW848=5,($Q848*'2. Monitor Criteria'!$C$4)+('2. Monitor Criteria'!$D$4*'1. Data'!$CE848)+'2. Monitor Criteria'!$F$6,($Q848*'2. Monitor Criteria'!$C$4)+('2. Monitor Criteria'!$D$4*'1. Data'!$CE848)+'2. Monitor Criteria'!$E$6)))</f>
        <v>76.217209999999994</v>
      </c>
      <c r="CH848" s="51">
        <f>CD848-('2. Monitor Criteria'!$D$4*CE848)</f>
        <v>112.49585999999999</v>
      </c>
      <c r="CI848" s="49">
        <f>IF($BY848=0,CH848,IF($BY848=1,CH848-('2. Monitor Criteria'!$B$10*'1. Data'!CG848),CH848-('2. Monitor Criteria'!$C$10*'1. Data'!CG848)))</f>
        <v>112.49585999999999</v>
      </c>
      <c r="CJ848" s="51">
        <f>IF($CA848=TRUE,CI848-(CG848*'2. Monitor Criteria'!$E$10),CI848)</f>
        <v>112.49585999999999</v>
      </c>
      <c r="CK848" s="51">
        <f>IF($BZ848=TRUE,CJ848-('1. Data'!CG848*'2. Monitor Criteria'!$D$10),CJ848)</f>
        <v>112.49585999999999</v>
      </c>
    </row>
    <row r="849" spans="1:89" x14ac:dyDescent="0.2">
      <c r="A849" s="39">
        <v>551</v>
      </c>
      <c r="B849" s="46" t="s">
        <v>656</v>
      </c>
      <c r="C849" s="46" t="s">
        <v>710</v>
      </c>
      <c r="D849" s="47">
        <v>42129</v>
      </c>
      <c r="E849" s="46" t="s">
        <v>74</v>
      </c>
      <c r="F849" s="46"/>
      <c r="G849" s="46" t="s">
        <v>1307</v>
      </c>
      <c r="H849" s="46" t="s">
        <v>243</v>
      </c>
      <c r="I849" s="46" t="s">
        <v>76</v>
      </c>
      <c r="J849" s="46"/>
      <c r="K849" s="46" t="s">
        <v>77</v>
      </c>
      <c r="L849" s="46"/>
      <c r="M849" s="48">
        <v>1300</v>
      </c>
      <c r="N849" s="48">
        <v>15.5</v>
      </c>
      <c r="O849" s="48">
        <v>27.5</v>
      </c>
      <c r="P849" s="48">
        <v>31.6</v>
      </c>
      <c r="Q849" s="48">
        <v>425.32</v>
      </c>
      <c r="R849" s="48">
        <v>1.78</v>
      </c>
      <c r="S849" s="48">
        <v>1080</v>
      </c>
      <c r="T849" s="48">
        <v>1920</v>
      </c>
      <c r="U849" s="48">
        <v>2.1</v>
      </c>
      <c r="V849" s="48">
        <v>4876</v>
      </c>
      <c r="W849" s="48">
        <v>60</v>
      </c>
      <c r="X849" s="48">
        <v>68</v>
      </c>
      <c r="Y849" s="46" t="s">
        <v>114</v>
      </c>
      <c r="Z849" s="46" t="s">
        <v>83</v>
      </c>
      <c r="AA849" s="46"/>
      <c r="AB849" s="46"/>
      <c r="AC849" s="46" t="s">
        <v>81</v>
      </c>
      <c r="AD849" s="46" t="s">
        <v>80</v>
      </c>
      <c r="AE849" s="46" t="s">
        <v>711</v>
      </c>
      <c r="AF849" s="46" t="s">
        <v>665</v>
      </c>
      <c r="AG849" s="46" t="s">
        <v>712</v>
      </c>
      <c r="AH849" s="46"/>
      <c r="AI849" s="46" t="s">
        <v>316</v>
      </c>
      <c r="AJ849" s="46" t="s">
        <v>316</v>
      </c>
      <c r="AK849" s="46" t="s">
        <v>84</v>
      </c>
      <c r="AL849" s="46" t="s">
        <v>665</v>
      </c>
      <c r="AM849" s="46" t="s">
        <v>83</v>
      </c>
      <c r="AN849" s="46" t="s">
        <v>83</v>
      </c>
      <c r="AO849" s="46" t="s">
        <v>249</v>
      </c>
      <c r="AP849" s="46" t="s">
        <v>91</v>
      </c>
      <c r="AQ849" s="46"/>
      <c r="AR849" s="46" t="s">
        <v>81</v>
      </c>
      <c r="AS849" s="46" t="s">
        <v>100</v>
      </c>
      <c r="AT849" s="46"/>
      <c r="AU849" s="46"/>
      <c r="AV849" s="46" t="s">
        <v>81</v>
      </c>
      <c r="AW849" s="46" t="s">
        <v>81</v>
      </c>
      <c r="AX849" s="48">
        <v>382</v>
      </c>
      <c r="AY849" s="48">
        <v>335</v>
      </c>
      <c r="AZ849" s="48">
        <v>243.6</v>
      </c>
      <c r="BA849" s="48">
        <v>243.6</v>
      </c>
      <c r="BB849" s="46"/>
      <c r="BC849" s="46"/>
      <c r="BD849" s="48">
        <v>41.17</v>
      </c>
      <c r="BE849" s="48">
        <v>45.3</v>
      </c>
      <c r="BF849" s="48">
        <v>0.53</v>
      </c>
      <c r="BG849" s="48">
        <v>0.53</v>
      </c>
      <c r="BH849" s="48">
        <v>3.5</v>
      </c>
      <c r="BI849" s="46"/>
      <c r="BJ849" s="46"/>
      <c r="BK849" s="46"/>
      <c r="BL849" s="46"/>
      <c r="BM849" s="46"/>
      <c r="BN849" s="46"/>
      <c r="BO849" s="46"/>
      <c r="BP849" s="48">
        <v>0.67</v>
      </c>
      <c r="BQ849" s="48">
        <v>0.67</v>
      </c>
      <c r="BR849" s="48">
        <v>44.38</v>
      </c>
      <c r="BS849" s="46"/>
      <c r="BT849" s="46"/>
      <c r="BU849" s="48">
        <v>0</v>
      </c>
      <c r="BV849" s="39">
        <v>551</v>
      </c>
      <c r="BW849" s="39">
        <f t="shared" si="78"/>
        <v>5</v>
      </c>
      <c r="BX849" s="39">
        <f>IF(COUNTIF($C$2:C849,C849)=1,1,0)</f>
        <v>1</v>
      </c>
      <c r="BY849" s="39">
        <f t="shared" si="79"/>
        <v>0</v>
      </c>
      <c r="BZ849" s="39" t="b">
        <f t="shared" si="80"/>
        <v>0</v>
      </c>
      <c r="CA849" s="39" t="b">
        <f t="array" ref="CA849">ISNUMBER(SEARCH("Touch Screen",$AI849))</f>
        <v>0</v>
      </c>
      <c r="CB849" s="39" t="b">
        <f t="array" ref="CB849">ISNUMBER(SEARCH("Occupancy Sensor",$AI849))</f>
        <v>0</v>
      </c>
      <c r="CC849" s="39" t="b">
        <f t="array" ref="CC849">ISNUMBER(SEARCH("Full Network Connectivity",$AI849))</f>
        <v>1</v>
      </c>
      <c r="CD849" s="49">
        <f t="shared" si="81"/>
        <v>129.24503999999999</v>
      </c>
      <c r="CE849" s="50">
        <f t="shared" si="83"/>
        <v>2.1</v>
      </c>
      <c r="CF849" s="39">
        <f t="shared" si="82"/>
        <v>5</v>
      </c>
      <c r="CG849" s="49">
        <f>IF($BW849=1,($Q849*'2. Monitor Criteria'!$C$4)+('2. Monitor Criteria'!$D$4*'1. Data'!$CE849)+'2. Monitor Criteria'!$C$6,IF('1. Data'!$BW849=2,($Q849*'2. Monitor Criteria'!$C$4)+('2. Monitor Criteria'!$D$4*'1. Data'!$CE849)+'2. Monitor Criteria'!$D$6,IF('1. Data'!$BW849=5,($Q849*'2. Monitor Criteria'!$C$4)+('2. Monitor Criteria'!$D$4*'1. Data'!$CE849)+'2. Monitor Criteria'!$F$6,($Q849*'2. Monitor Criteria'!$C$4)+('2. Monitor Criteria'!$D$4*'1. Data'!$CE849)+'2. Monitor Criteria'!$E$6)))</f>
        <v>76.22336</v>
      </c>
      <c r="CH849" s="51">
        <f>CD849-('2. Monitor Criteria'!$D$4*CE849)</f>
        <v>120.86603999999998</v>
      </c>
      <c r="CI849" s="49">
        <f>IF($BY849=0,CH849,IF($BY849=1,CH849-('2. Monitor Criteria'!$B$10*'1. Data'!CG849),CH849-('2. Monitor Criteria'!$C$10*'1. Data'!CG849)))</f>
        <v>120.86603999999998</v>
      </c>
      <c r="CJ849" s="51">
        <f>IF($CA849=TRUE,CI849-(CG849*'2. Monitor Criteria'!$E$10),CI849)</f>
        <v>120.86603999999998</v>
      </c>
      <c r="CK849" s="51">
        <f>IF($BZ849=TRUE,CJ849-('1. Data'!CG849*'2. Monitor Criteria'!$D$10),CJ849)</f>
        <v>120.86603999999998</v>
      </c>
    </row>
    <row r="850" spans="1:89" x14ac:dyDescent="0.2">
      <c r="A850" s="39">
        <v>552</v>
      </c>
      <c r="B850" s="46" t="s">
        <v>656</v>
      </c>
      <c r="C850" s="46" t="s">
        <v>713</v>
      </c>
      <c r="D850" s="47">
        <v>42675</v>
      </c>
      <c r="E850" s="46" t="s">
        <v>277</v>
      </c>
      <c r="F850" s="46"/>
      <c r="G850" s="46" t="s">
        <v>1307</v>
      </c>
      <c r="H850" s="46" t="s">
        <v>243</v>
      </c>
      <c r="I850" s="46" t="s">
        <v>76</v>
      </c>
      <c r="J850" s="46"/>
      <c r="K850" s="46" t="s">
        <v>77</v>
      </c>
      <c r="L850" s="46"/>
      <c r="M850" s="48">
        <v>1100</v>
      </c>
      <c r="N850" s="48">
        <v>15.5</v>
      </c>
      <c r="O850" s="48">
        <v>27.5</v>
      </c>
      <c r="P850" s="48">
        <v>31.6</v>
      </c>
      <c r="Q850" s="48">
        <v>425.3</v>
      </c>
      <c r="R850" s="48">
        <v>1.78</v>
      </c>
      <c r="S850" s="48">
        <v>1080</v>
      </c>
      <c r="T850" s="48">
        <v>1920</v>
      </c>
      <c r="U850" s="48">
        <v>2.1</v>
      </c>
      <c r="V850" s="48">
        <v>4876</v>
      </c>
      <c r="W850" s="48">
        <v>60</v>
      </c>
      <c r="X850" s="48">
        <v>68</v>
      </c>
      <c r="Y850" s="46" t="s">
        <v>114</v>
      </c>
      <c r="Z850" s="46" t="s">
        <v>83</v>
      </c>
      <c r="AA850" s="46"/>
      <c r="AB850" s="46"/>
      <c r="AC850" s="46" t="s">
        <v>81</v>
      </c>
      <c r="AD850" s="46" t="s">
        <v>80</v>
      </c>
      <c r="AE850" s="46" t="s">
        <v>714</v>
      </c>
      <c r="AF850" s="46" t="s">
        <v>665</v>
      </c>
      <c r="AG850" s="46" t="s">
        <v>715</v>
      </c>
      <c r="AH850" s="46"/>
      <c r="AI850" s="46" t="s">
        <v>716</v>
      </c>
      <c r="AJ850" s="46" t="s">
        <v>316</v>
      </c>
      <c r="AK850" s="46" t="s">
        <v>84</v>
      </c>
      <c r="AL850" s="46" t="s">
        <v>665</v>
      </c>
      <c r="AM850" s="46" t="s">
        <v>717</v>
      </c>
      <c r="AN850" s="46" t="s">
        <v>225</v>
      </c>
      <c r="AO850" s="46" t="s">
        <v>249</v>
      </c>
      <c r="AP850" s="46" t="s">
        <v>91</v>
      </c>
      <c r="AQ850" s="46"/>
      <c r="AR850" s="46" t="s">
        <v>81</v>
      </c>
      <c r="AS850" s="46" t="s">
        <v>100</v>
      </c>
      <c r="AT850" s="46"/>
      <c r="AU850" s="46"/>
      <c r="AV850" s="46" t="s">
        <v>81</v>
      </c>
      <c r="AW850" s="46" t="s">
        <v>81</v>
      </c>
      <c r="AX850" s="48">
        <v>340</v>
      </c>
      <c r="AY850" s="48">
        <v>317.2</v>
      </c>
      <c r="AZ850" s="48">
        <v>260.3</v>
      </c>
      <c r="BA850" s="48">
        <v>260.3</v>
      </c>
      <c r="BB850" s="46"/>
      <c r="BC850" s="46"/>
      <c r="BD850" s="48">
        <v>44.82</v>
      </c>
      <c r="BE850" s="48">
        <v>45</v>
      </c>
      <c r="BF850" s="48">
        <v>0.31</v>
      </c>
      <c r="BG850" s="48">
        <v>0.31</v>
      </c>
      <c r="BH850" s="48">
        <v>3.5</v>
      </c>
      <c r="BI850" s="46"/>
      <c r="BJ850" s="46"/>
      <c r="BK850" s="46"/>
      <c r="BL850" s="46"/>
      <c r="BM850" s="46"/>
      <c r="BN850" s="46"/>
      <c r="BO850" s="46"/>
      <c r="BP850" s="46"/>
      <c r="BQ850" s="46"/>
      <c r="BR850" s="46"/>
      <c r="BS850" s="46"/>
      <c r="BT850" s="46"/>
      <c r="BU850" s="48">
        <v>0</v>
      </c>
      <c r="BV850" s="39">
        <v>552</v>
      </c>
      <c r="BW850" s="39">
        <f t="shared" si="78"/>
        <v>5</v>
      </c>
      <c r="BX850" s="39">
        <f>IF(COUNTIF($C$2:C850,C850)=1,1,0)</f>
        <v>1</v>
      </c>
      <c r="BY850" s="39">
        <f t="shared" si="79"/>
        <v>0</v>
      </c>
      <c r="BZ850" s="39" t="b">
        <f t="shared" si="80"/>
        <v>0</v>
      </c>
      <c r="CA850" s="39" t="b">
        <f t="array" ref="CA850">ISNUMBER(SEARCH("Touch Screen",$AI850))</f>
        <v>0</v>
      </c>
      <c r="CB850" s="39" t="b">
        <f t="array" ref="CB850">ISNUMBER(SEARCH("Occupancy Sensor",$AI850))</f>
        <v>0</v>
      </c>
      <c r="CC850" s="39" t="b">
        <f t="array" ref="CC850">ISNUMBER(SEARCH("Full Network Connectivity",$AI850))</f>
        <v>1</v>
      </c>
      <c r="CD850" s="49">
        <f t="shared" si="81"/>
        <v>139.18325999999999</v>
      </c>
      <c r="CE850" s="50">
        <f t="shared" si="83"/>
        <v>2.1</v>
      </c>
      <c r="CF850" s="39">
        <f t="shared" si="82"/>
        <v>5</v>
      </c>
      <c r="CG850" s="49">
        <f>IF($BW850=1,($Q850*'2. Monitor Criteria'!$C$4)+('2. Monitor Criteria'!$D$4*'1. Data'!$CE850)+'2. Monitor Criteria'!$C$6,IF('1. Data'!$BW850=2,($Q850*'2. Monitor Criteria'!$C$4)+('2. Monitor Criteria'!$D$4*'1. Data'!$CE850)+'2. Monitor Criteria'!$D$6,IF('1. Data'!$BW850=5,($Q850*'2. Monitor Criteria'!$C$4)+('2. Monitor Criteria'!$D$4*'1. Data'!$CE850)+'2. Monitor Criteria'!$F$6,($Q850*'2. Monitor Criteria'!$C$4)+('2. Monitor Criteria'!$D$4*'1. Data'!$CE850)+'2. Monitor Criteria'!$E$6)))</f>
        <v>76.2209</v>
      </c>
      <c r="CH850" s="51">
        <f>CD850-('2. Monitor Criteria'!$D$4*CE850)</f>
        <v>130.80426</v>
      </c>
      <c r="CI850" s="49">
        <f>IF($BY850=0,CH850,IF($BY850=1,CH850-('2. Monitor Criteria'!$B$10*'1. Data'!CG850),CH850-('2. Monitor Criteria'!$C$10*'1. Data'!CG850)))</f>
        <v>130.80426</v>
      </c>
      <c r="CJ850" s="51">
        <f>IF($CA850=TRUE,CI850-(CG850*'2. Monitor Criteria'!$E$10),CI850)</f>
        <v>130.80426</v>
      </c>
      <c r="CK850" s="51">
        <f>IF($BZ850=TRUE,CJ850-('1. Data'!CG850*'2. Monitor Criteria'!$D$10),CJ850)</f>
        <v>130.80426</v>
      </c>
    </row>
    <row r="851" spans="1:89" x14ac:dyDescent="0.2">
      <c r="A851" s="39">
        <v>553</v>
      </c>
      <c r="B851" s="46" t="s">
        <v>656</v>
      </c>
      <c r="C851" s="46" t="s">
        <v>1378</v>
      </c>
      <c r="D851" s="47">
        <v>42840</v>
      </c>
      <c r="E851" s="46" t="s">
        <v>74</v>
      </c>
      <c r="F851" s="46"/>
      <c r="G851" s="46" t="s">
        <v>1307</v>
      </c>
      <c r="H851" s="46" t="s">
        <v>243</v>
      </c>
      <c r="I851" s="46" t="s">
        <v>76</v>
      </c>
      <c r="J851" s="46"/>
      <c r="K851" s="46" t="s">
        <v>77</v>
      </c>
      <c r="L851" s="46"/>
      <c r="M851" s="48">
        <v>1100</v>
      </c>
      <c r="N851" s="48">
        <v>15.5</v>
      </c>
      <c r="O851" s="48">
        <v>27.5</v>
      </c>
      <c r="P851" s="48">
        <v>31.6</v>
      </c>
      <c r="Q851" s="48">
        <v>425.27</v>
      </c>
      <c r="R851" s="48">
        <v>1.78</v>
      </c>
      <c r="S851" s="48">
        <v>1080</v>
      </c>
      <c r="T851" s="48">
        <v>1920</v>
      </c>
      <c r="U851" s="48">
        <v>2.1</v>
      </c>
      <c r="V851" s="48">
        <v>4876</v>
      </c>
      <c r="W851" s="48">
        <v>60</v>
      </c>
      <c r="X851" s="48">
        <v>68</v>
      </c>
      <c r="Y851" s="46" t="s">
        <v>114</v>
      </c>
      <c r="Z851" s="46" t="s">
        <v>83</v>
      </c>
      <c r="AA851" s="46"/>
      <c r="AB851" s="46"/>
      <c r="AC851" s="46" t="s">
        <v>81</v>
      </c>
      <c r="AD851" s="46" t="s">
        <v>80</v>
      </c>
      <c r="AE851" s="46" t="s">
        <v>478</v>
      </c>
      <c r="AF851" s="46" t="s">
        <v>665</v>
      </c>
      <c r="AG851" s="46" t="s">
        <v>715</v>
      </c>
      <c r="AH851" s="46"/>
      <c r="AI851" s="46" t="s">
        <v>716</v>
      </c>
      <c r="AJ851" s="46" t="s">
        <v>316</v>
      </c>
      <c r="AK851" s="46" t="s">
        <v>84</v>
      </c>
      <c r="AL851" s="46" t="s">
        <v>665</v>
      </c>
      <c r="AM851" s="46" t="s">
        <v>717</v>
      </c>
      <c r="AN851" s="46" t="s">
        <v>225</v>
      </c>
      <c r="AO851" s="46" t="s">
        <v>249</v>
      </c>
      <c r="AP851" s="46" t="s">
        <v>91</v>
      </c>
      <c r="AQ851" s="46"/>
      <c r="AR851" s="46" t="s">
        <v>81</v>
      </c>
      <c r="AS851" s="46" t="s">
        <v>100</v>
      </c>
      <c r="AT851" s="46"/>
      <c r="AU851" s="46"/>
      <c r="AV851" s="46" t="s">
        <v>81</v>
      </c>
      <c r="AW851" s="46" t="s">
        <v>81</v>
      </c>
      <c r="AX851" s="48">
        <v>336</v>
      </c>
      <c r="AY851" s="48">
        <v>335.9</v>
      </c>
      <c r="AZ851" s="48">
        <v>260</v>
      </c>
      <c r="BA851" s="48">
        <v>260</v>
      </c>
      <c r="BB851" s="46"/>
      <c r="BC851" s="46"/>
      <c r="BD851" s="48">
        <v>45.11</v>
      </c>
      <c r="BE851" s="48">
        <v>45.3</v>
      </c>
      <c r="BF851" s="48">
        <v>0.3</v>
      </c>
      <c r="BG851" s="48">
        <v>0.3</v>
      </c>
      <c r="BH851" s="48">
        <v>3.5</v>
      </c>
      <c r="BI851" s="46"/>
      <c r="BJ851" s="46"/>
      <c r="BK851" s="46"/>
      <c r="BL851" s="46"/>
      <c r="BM851" s="46"/>
      <c r="BN851" s="46"/>
      <c r="BO851" s="46"/>
      <c r="BP851" s="48">
        <v>0.4</v>
      </c>
      <c r="BQ851" s="48">
        <v>0.4</v>
      </c>
      <c r="BR851" s="48">
        <v>45.15</v>
      </c>
      <c r="BS851" s="46"/>
      <c r="BT851" s="46"/>
      <c r="BU851" s="48">
        <v>0</v>
      </c>
      <c r="BV851" s="39">
        <v>553</v>
      </c>
      <c r="BW851" s="39">
        <f t="shared" si="78"/>
        <v>5</v>
      </c>
      <c r="BX851" s="39">
        <f>IF(COUNTIF($C$2:C851,C851)=1,1,0)</f>
        <v>1</v>
      </c>
      <c r="BY851" s="39">
        <f t="shared" si="79"/>
        <v>0</v>
      </c>
      <c r="BZ851" s="39" t="b">
        <f t="shared" si="80"/>
        <v>0</v>
      </c>
      <c r="CA851" s="39" t="b">
        <f t="array" ref="CA851">ISNUMBER(SEARCH("Touch Screen",$AI851))</f>
        <v>0</v>
      </c>
      <c r="CB851" s="39" t="b">
        <f t="array" ref="CB851">ISNUMBER(SEARCH("Occupancy Sensor",$AI851))</f>
        <v>0</v>
      </c>
      <c r="CC851" s="39" t="b">
        <f t="array" ref="CC851">ISNUMBER(SEARCH("Full Network Connectivity",$AI851))</f>
        <v>1</v>
      </c>
      <c r="CD851" s="49">
        <f t="shared" si="81"/>
        <v>140.01545999999999</v>
      </c>
      <c r="CE851" s="50">
        <f t="shared" si="83"/>
        <v>2.1</v>
      </c>
      <c r="CF851" s="39">
        <f t="shared" si="82"/>
        <v>5</v>
      </c>
      <c r="CG851" s="49">
        <f>IF($BW851=1,($Q851*'2. Monitor Criteria'!$C$4)+('2. Monitor Criteria'!$D$4*'1. Data'!$CE851)+'2. Monitor Criteria'!$C$6,IF('1. Data'!$BW851=2,($Q851*'2. Monitor Criteria'!$C$4)+('2. Monitor Criteria'!$D$4*'1. Data'!$CE851)+'2. Monitor Criteria'!$D$6,IF('1. Data'!$BW851=5,($Q851*'2. Monitor Criteria'!$C$4)+('2. Monitor Criteria'!$D$4*'1. Data'!$CE851)+'2. Monitor Criteria'!$F$6,($Q851*'2. Monitor Criteria'!$C$4)+('2. Monitor Criteria'!$D$4*'1. Data'!$CE851)+'2. Monitor Criteria'!$E$6)))</f>
        <v>76.217209999999994</v>
      </c>
      <c r="CH851" s="51">
        <f>CD851-('2. Monitor Criteria'!$D$4*CE851)</f>
        <v>131.63646</v>
      </c>
      <c r="CI851" s="49">
        <f>IF($BY851=0,CH851,IF($BY851=1,CH851-('2. Monitor Criteria'!$B$10*'1. Data'!CG851),CH851-('2. Monitor Criteria'!$C$10*'1. Data'!CG851)))</f>
        <v>131.63646</v>
      </c>
      <c r="CJ851" s="51">
        <f>IF($CA851=TRUE,CI851-(CG851*'2. Monitor Criteria'!$E$10),CI851)</f>
        <v>131.63646</v>
      </c>
      <c r="CK851" s="51">
        <f>IF($BZ851=TRUE,CJ851-('1. Data'!CG851*'2. Monitor Criteria'!$D$10),CJ851)</f>
        <v>131.63646</v>
      </c>
    </row>
    <row r="852" spans="1:89" x14ac:dyDescent="0.2">
      <c r="A852" s="39">
        <v>564</v>
      </c>
      <c r="B852" s="46" t="s">
        <v>656</v>
      </c>
      <c r="C852" s="46" t="s">
        <v>1379</v>
      </c>
      <c r="D852" s="47">
        <v>42795</v>
      </c>
      <c r="E852" s="46" t="s">
        <v>74</v>
      </c>
      <c r="F852" s="46"/>
      <c r="G852" s="46" t="s">
        <v>1307</v>
      </c>
      <c r="H852" s="46" t="s">
        <v>243</v>
      </c>
      <c r="I852" s="46" t="s">
        <v>76</v>
      </c>
      <c r="J852" s="46"/>
      <c r="K852" s="46" t="s">
        <v>77</v>
      </c>
      <c r="L852" s="46"/>
      <c r="M852" s="48">
        <v>1300</v>
      </c>
      <c r="N852" s="48">
        <v>20.6</v>
      </c>
      <c r="O852" s="48">
        <v>36.5</v>
      </c>
      <c r="P852" s="48">
        <v>41.9</v>
      </c>
      <c r="Q852" s="48">
        <v>750.74</v>
      </c>
      <c r="R852" s="48">
        <v>1.78</v>
      </c>
      <c r="S852" s="48">
        <v>1080</v>
      </c>
      <c r="T852" s="48">
        <v>1920</v>
      </c>
      <c r="U852" s="48">
        <v>2.1</v>
      </c>
      <c r="V852" s="48">
        <v>2762</v>
      </c>
      <c r="W852" s="48">
        <v>60</v>
      </c>
      <c r="X852" s="48">
        <v>72</v>
      </c>
      <c r="Y852" s="46" t="s">
        <v>114</v>
      </c>
      <c r="Z852" s="46" t="s">
        <v>83</v>
      </c>
      <c r="AA852" s="46"/>
      <c r="AB852" s="46"/>
      <c r="AC852" s="46" t="s">
        <v>81</v>
      </c>
      <c r="AD852" s="46" t="s">
        <v>80</v>
      </c>
      <c r="AE852" s="46" t="s">
        <v>307</v>
      </c>
      <c r="AF852" s="46" t="s">
        <v>665</v>
      </c>
      <c r="AG852" s="46" t="s">
        <v>747</v>
      </c>
      <c r="AH852" s="46"/>
      <c r="AI852" s="46" t="s">
        <v>316</v>
      </c>
      <c r="AJ852" s="46" t="s">
        <v>316</v>
      </c>
      <c r="AK852" s="46" t="s">
        <v>84</v>
      </c>
      <c r="AL852" s="46" t="s">
        <v>665</v>
      </c>
      <c r="AM852" s="46" t="s">
        <v>83</v>
      </c>
      <c r="AN852" s="46" t="s">
        <v>83</v>
      </c>
      <c r="AO852" s="46" t="s">
        <v>249</v>
      </c>
      <c r="AP852" s="46" t="s">
        <v>91</v>
      </c>
      <c r="AQ852" s="46"/>
      <c r="AR852" s="46" t="s">
        <v>81</v>
      </c>
      <c r="AS852" s="46" t="s">
        <v>100</v>
      </c>
      <c r="AT852" s="46"/>
      <c r="AU852" s="46"/>
      <c r="AV852" s="46" t="s">
        <v>81</v>
      </c>
      <c r="AW852" s="46" t="s">
        <v>81</v>
      </c>
      <c r="AX852" s="48">
        <v>425</v>
      </c>
      <c r="AY852" s="48">
        <v>382.5</v>
      </c>
      <c r="AZ852" s="48">
        <v>278.89999999999998</v>
      </c>
      <c r="BA852" s="48">
        <v>278.89999999999998</v>
      </c>
      <c r="BB852" s="46"/>
      <c r="BC852" s="46"/>
      <c r="BD852" s="48">
        <v>76.73</v>
      </c>
      <c r="BE852" s="48">
        <v>77.099999999999994</v>
      </c>
      <c r="BF852" s="48">
        <v>0.4</v>
      </c>
      <c r="BG852" s="48">
        <v>0.4</v>
      </c>
      <c r="BH852" s="48">
        <v>3.5</v>
      </c>
      <c r="BI852" s="46"/>
      <c r="BJ852" s="46"/>
      <c r="BK852" s="46"/>
      <c r="BL852" s="46"/>
      <c r="BM852" s="46"/>
      <c r="BN852" s="46"/>
      <c r="BO852" s="46"/>
      <c r="BP852" s="48">
        <v>0.51</v>
      </c>
      <c r="BQ852" s="48">
        <v>0.51</v>
      </c>
      <c r="BR852" s="48">
        <v>75.19</v>
      </c>
      <c r="BS852" s="46"/>
      <c r="BT852" s="46"/>
      <c r="BU852" s="48">
        <v>0</v>
      </c>
      <c r="BV852" s="39">
        <v>564</v>
      </c>
      <c r="BW852" s="39">
        <f t="shared" si="78"/>
        <v>5</v>
      </c>
      <c r="BX852" s="39">
        <f>IF(COUNTIF($C$2:C852,C852)=1,1,0)</f>
        <v>1</v>
      </c>
      <c r="BY852" s="39">
        <f t="shared" si="79"/>
        <v>0</v>
      </c>
      <c r="BZ852" s="39" t="b">
        <f t="shared" si="80"/>
        <v>0</v>
      </c>
      <c r="CA852" s="39" t="b">
        <f t="array" ref="CA852">ISNUMBER(SEARCH("Touch Screen",$AI852))</f>
        <v>0</v>
      </c>
      <c r="CB852" s="39" t="b">
        <f t="array" ref="CB852">ISNUMBER(SEARCH("Occupancy Sensor",$AI852))</f>
        <v>0</v>
      </c>
      <c r="CC852" s="39" t="b">
        <f t="array" ref="CC852">ISNUMBER(SEARCH("Full Network Connectivity",$AI852))</f>
        <v>1</v>
      </c>
      <c r="CD852" s="49">
        <f t="shared" si="81"/>
        <v>237.53178</v>
      </c>
      <c r="CE852" s="50">
        <f t="shared" si="83"/>
        <v>2.1</v>
      </c>
      <c r="CF852" s="39">
        <f t="shared" si="82"/>
        <v>5</v>
      </c>
      <c r="CG852" s="49">
        <f>IF($BW852=1,($Q852*'2. Monitor Criteria'!$C$4)+('2. Monitor Criteria'!$D$4*'1. Data'!$CE852)+'2. Monitor Criteria'!$C$6,IF('1. Data'!$BW852=2,($Q852*'2. Monitor Criteria'!$C$4)+('2. Monitor Criteria'!$D$4*'1. Data'!$CE852)+'2. Monitor Criteria'!$D$6,IF('1. Data'!$BW852=5,($Q852*'2. Monitor Criteria'!$C$4)+('2. Monitor Criteria'!$D$4*'1. Data'!$CE852)+'2. Monitor Criteria'!$F$6,($Q852*'2. Monitor Criteria'!$C$4)+('2. Monitor Criteria'!$D$4*'1. Data'!$CE852)+'2. Monitor Criteria'!$E$6)))</f>
        <v>116.25002000000001</v>
      </c>
      <c r="CH852" s="51">
        <f>CD852-('2. Monitor Criteria'!$D$4*CE852)</f>
        <v>229.15278000000001</v>
      </c>
      <c r="CI852" s="49">
        <f>IF($BY852=0,CH852,IF($BY852=1,CH852-('2. Monitor Criteria'!$B$10*'1. Data'!CG852),CH852-('2. Monitor Criteria'!$C$10*'1. Data'!CG852)))</f>
        <v>229.15278000000001</v>
      </c>
      <c r="CJ852" s="51">
        <f>IF($CA852=TRUE,CI852-(CG852*'2. Monitor Criteria'!$E$10),CI852)</f>
        <v>229.15278000000001</v>
      </c>
      <c r="CK852" s="51">
        <f>IF($BZ852=TRUE,CJ852-('1. Data'!CG852*'2. Monitor Criteria'!$D$10),CJ852)</f>
        <v>229.15278000000001</v>
      </c>
    </row>
    <row r="853" spans="1:89" x14ac:dyDescent="0.2">
      <c r="A853" s="39">
        <v>565</v>
      </c>
      <c r="B853" s="46" t="s">
        <v>656</v>
      </c>
      <c r="C853" s="46" t="s">
        <v>730</v>
      </c>
      <c r="D853" s="47">
        <v>42129</v>
      </c>
      <c r="E853" s="46" t="s">
        <v>74</v>
      </c>
      <c r="F853" s="46"/>
      <c r="G853" s="46" t="s">
        <v>1307</v>
      </c>
      <c r="H853" s="46" t="s">
        <v>243</v>
      </c>
      <c r="I853" s="46" t="s">
        <v>76</v>
      </c>
      <c r="J853" s="46"/>
      <c r="K853" s="46" t="s">
        <v>77</v>
      </c>
      <c r="L853" s="46"/>
      <c r="M853" s="48">
        <v>1100</v>
      </c>
      <c r="N853" s="48">
        <v>20.8</v>
      </c>
      <c r="O853" s="48">
        <v>37.1</v>
      </c>
      <c r="P853" s="48">
        <v>42.5</v>
      </c>
      <c r="Q853" s="48">
        <v>772.33</v>
      </c>
      <c r="R853" s="48">
        <v>1.78</v>
      </c>
      <c r="S853" s="48">
        <v>1080</v>
      </c>
      <c r="T853" s="48">
        <v>1920</v>
      </c>
      <c r="U853" s="48">
        <v>2.1</v>
      </c>
      <c r="V853" s="48">
        <v>2685</v>
      </c>
      <c r="W853" s="48">
        <v>60</v>
      </c>
      <c r="X853" s="48">
        <v>68</v>
      </c>
      <c r="Y853" s="46" t="s">
        <v>114</v>
      </c>
      <c r="Z853" s="46" t="s">
        <v>83</v>
      </c>
      <c r="AA853" s="46"/>
      <c r="AB853" s="46"/>
      <c r="AC853" s="46" t="s">
        <v>81</v>
      </c>
      <c r="AD853" s="46" t="s">
        <v>80</v>
      </c>
      <c r="AE853" s="46" t="s">
        <v>731</v>
      </c>
      <c r="AF853" s="46" t="s">
        <v>665</v>
      </c>
      <c r="AG853" s="46" t="s">
        <v>712</v>
      </c>
      <c r="AH853" s="46"/>
      <c r="AI853" s="46" t="s">
        <v>316</v>
      </c>
      <c r="AJ853" s="46" t="s">
        <v>316</v>
      </c>
      <c r="AK853" s="46" t="s">
        <v>90</v>
      </c>
      <c r="AL853" s="46" t="s">
        <v>665</v>
      </c>
      <c r="AM853" s="46" t="s">
        <v>83</v>
      </c>
      <c r="AN853" s="46" t="s">
        <v>83</v>
      </c>
      <c r="AO853" s="46" t="s">
        <v>249</v>
      </c>
      <c r="AP853" s="46" t="s">
        <v>91</v>
      </c>
      <c r="AQ853" s="46"/>
      <c r="AR853" s="46" t="s">
        <v>81</v>
      </c>
      <c r="AS853" s="46" t="s">
        <v>100</v>
      </c>
      <c r="AT853" s="46"/>
      <c r="AU853" s="46"/>
      <c r="AV853" s="46" t="s">
        <v>81</v>
      </c>
      <c r="AW853" s="46" t="s">
        <v>81</v>
      </c>
      <c r="AX853" s="48">
        <v>297</v>
      </c>
      <c r="AY853" s="48">
        <v>314.7</v>
      </c>
      <c r="AZ853" s="48">
        <v>243</v>
      </c>
      <c r="BA853" s="48">
        <v>243</v>
      </c>
      <c r="BB853" s="46"/>
      <c r="BC853" s="46"/>
      <c r="BD853" s="48">
        <v>48.05</v>
      </c>
      <c r="BE853" s="48">
        <v>76.900000000000006</v>
      </c>
      <c r="BF853" s="48">
        <v>0.51</v>
      </c>
      <c r="BG853" s="48">
        <v>0.51</v>
      </c>
      <c r="BH853" s="48">
        <v>3.5</v>
      </c>
      <c r="BI853" s="46"/>
      <c r="BJ853" s="46"/>
      <c r="BK853" s="46"/>
      <c r="BL853" s="46"/>
      <c r="BM853" s="46"/>
      <c r="BN853" s="46"/>
      <c r="BO853" s="46"/>
      <c r="BP853" s="48">
        <v>0.6</v>
      </c>
      <c r="BQ853" s="48">
        <v>0.6</v>
      </c>
      <c r="BR853" s="48">
        <v>47.52</v>
      </c>
      <c r="BS853" s="46"/>
      <c r="BT853" s="46"/>
      <c r="BU853" s="48">
        <v>0</v>
      </c>
      <c r="BV853" s="39">
        <v>565</v>
      </c>
      <c r="BW853" s="39">
        <f t="shared" si="78"/>
        <v>5</v>
      </c>
      <c r="BX853" s="39">
        <f>IF(COUNTIF($C$2:C853,C853)=1,1,0)</f>
        <v>1</v>
      </c>
      <c r="BY853" s="39">
        <f t="shared" si="79"/>
        <v>0</v>
      </c>
      <c r="BZ853" s="39" t="b">
        <f t="shared" si="80"/>
        <v>0</v>
      </c>
      <c r="CA853" s="39" t="b">
        <f t="array" ref="CA853">ISNUMBER(SEARCH("Touch Screen",$AI853))</f>
        <v>0</v>
      </c>
      <c r="CB853" s="39" t="b">
        <f t="array" ref="CB853">ISNUMBER(SEARCH("Occupancy Sensor",$AI853))</f>
        <v>0</v>
      </c>
      <c r="CC853" s="39" t="b">
        <f t="array" ref="CC853">ISNUMBER(SEARCH("Full Network Connectivity",$AI853))</f>
        <v>1</v>
      </c>
      <c r="CD853" s="49">
        <f t="shared" si="81"/>
        <v>150.22523999999999</v>
      </c>
      <c r="CE853" s="50">
        <f t="shared" si="83"/>
        <v>2.1</v>
      </c>
      <c r="CF853" s="39">
        <f t="shared" si="82"/>
        <v>5</v>
      </c>
      <c r="CG853" s="49">
        <f>IF($BW853=1,($Q853*'2. Monitor Criteria'!$C$4)+('2. Monitor Criteria'!$D$4*'1. Data'!$CE853)+'2. Monitor Criteria'!$C$6,IF('1. Data'!$BW853=2,($Q853*'2. Monitor Criteria'!$C$4)+('2. Monitor Criteria'!$D$4*'1. Data'!$CE853)+'2. Monitor Criteria'!$D$6,IF('1. Data'!$BW853=5,($Q853*'2. Monitor Criteria'!$C$4)+('2. Monitor Criteria'!$D$4*'1. Data'!$CE853)+'2. Monitor Criteria'!$F$6,($Q853*'2. Monitor Criteria'!$C$4)+('2. Monitor Criteria'!$D$4*'1. Data'!$CE853)+'2. Monitor Criteria'!$E$6)))</f>
        <v>118.90559</v>
      </c>
      <c r="CH853" s="51">
        <f>CD853-('2. Monitor Criteria'!$D$4*CE853)</f>
        <v>141.84623999999999</v>
      </c>
      <c r="CI853" s="49">
        <f>IF($BY853=0,CH853,IF($BY853=1,CH853-('2. Monitor Criteria'!$B$10*'1. Data'!CG853),CH853-('2. Monitor Criteria'!$C$10*'1. Data'!CG853)))</f>
        <v>141.84623999999999</v>
      </c>
      <c r="CJ853" s="51">
        <f>IF($CA853=TRUE,CI853-(CG853*'2. Monitor Criteria'!$E$10),CI853)</f>
        <v>141.84623999999999</v>
      </c>
      <c r="CK853" s="51">
        <f>IF($BZ853=TRUE,CJ853-('1. Data'!CG853*'2. Monitor Criteria'!$D$10),CJ853)</f>
        <v>141.84623999999999</v>
      </c>
    </row>
    <row r="854" spans="1:89" x14ac:dyDescent="0.2">
      <c r="A854" s="39">
        <v>566</v>
      </c>
      <c r="B854" s="46" t="s">
        <v>656</v>
      </c>
      <c r="C854" s="46" t="s">
        <v>1380</v>
      </c>
      <c r="D854" s="47">
        <v>42566</v>
      </c>
      <c r="E854" s="46" t="s">
        <v>74</v>
      </c>
      <c r="F854" s="46"/>
      <c r="G854" s="46" t="s">
        <v>1307</v>
      </c>
      <c r="H854" s="46" t="s">
        <v>243</v>
      </c>
      <c r="I854" s="46" t="s">
        <v>76</v>
      </c>
      <c r="J854" s="46"/>
      <c r="K854" s="46" t="s">
        <v>77</v>
      </c>
      <c r="L854" s="46"/>
      <c r="M854" s="48">
        <v>1000</v>
      </c>
      <c r="N854" s="48">
        <v>20.8</v>
      </c>
      <c r="O854" s="48">
        <v>37.1</v>
      </c>
      <c r="P854" s="48">
        <v>42.5</v>
      </c>
      <c r="Q854" s="48">
        <v>772.33</v>
      </c>
      <c r="R854" s="48">
        <v>1.78</v>
      </c>
      <c r="S854" s="48">
        <v>1080</v>
      </c>
      <c r="T854" s="48">
        <v>1920</v>
      </c>
      <c r="U854" s="48">
        <v>2.1</v>
      </c>
      <c r="V854" s="48">
        <v>2685</v>
      </c>
      <c r="W854" s="48">
        <v>60</v>
      </c>
      <c r="X854" s="48">
        <v>68</v>
      </c>
      <c r="Y854" s="46" t="s">
        <v>114</v>
      </c>
      <c r="Z854" s="46" t="s">
        <v>83</v>
      </c>
      <c r="AA854" s="46"/>
      <c r="AB854" s="46"/>
      <c r="AC854" s="46" t="s">
        <v>81</v>
      </c>
      <c r="AD854" s="46" t="s">
        <v>80</v>
      </c>
      <c r="AE854" s="46" t="s">
        <v>731</v>
      </c>
      <c r="AF854" s="46" t="s">
        <v>665</v>
      </c>
      <c r="AG854" s="46" t="s">
        <v>712</v>
      </c>
      <c r="AH854" s="46"/>
      <c r="AI854" s="46" t="s">
        <v>316</v>
      </c>
      <c r="AJ854" s="46" t="s">
        <v>316</v>
      </c>
      <c r="AK854" s="46" t="s">
        <v>90</v>
      </c>
      <c r="AL854" s="46" t="s">
        <v>665</v>
      </c>
      <c r="AM854" s="46" t="s">
        <v>83</v>
      </c>
      <c r="AN854" s="46" t="s">
        <v>83</v>
      </c>
      <c r="AO854" s="46" t="s">
        <v>249</v>
      </c>
      <c r="AP854" s="46" t="s">
        <v>91</v>
      </c>
      <c r="AQ854" s="46"/>
      <c r="AR854" s="46" t="s">
        <v>81</v>
      </c>
      <c r="AS854" s="46" t="s">
        <v>100</v>
      </c>
      <c r="AT854" s="46"/>
      <c r="AU854" s="46"/>
      <c r="AV854" s="46" t="s">
        <v>81</v>
      </c>
      <c r="AW854" s="46" t="s">
        <v>81</v>
      </c>
      <c r="AX854" s="48">
        <v>255</v>
      </c>
      <c r="AY854" s="48">
        <v>245.6</v>
      </c>
      <c r="AZ854" s="48">
        <v>210.4</v>
      </c>
      <c r="BA854" s="48">
        <v>210.4</v>
      </c>
      <c r="BB854" s="46"/>
      <c r="BC854" s="46"/>
      <c r="BD854" s="48">
        <v>51.31</v>
      </c>
      <c r="BE854" s="48">
        <v>72.7</v>
      </c>
      <c r="BF854" s="48">
        <v>0.32</v>
      </c>
      <c r="BG854" s="48">
        <v>0.32</v>
      </c>
      <c r="BH854" s="48">
        <v>3.5</v>
      </c>
      <c r="BI854" s="46"/>
      <c r="BJ854" s="46"/>
      <c r="BK854" s="46"/>
      <c r="BL854" s="46"/>
      <c r="BM854" s="46"/>
      <c r="BN854" s="46"/>
      <c r="BO854" s="46"/>
      <c r="BP854" s="48">
        <v>0.37</v>
      </c>
      <c r="BQ854" s="48">
        <v>0.37</v>
      </c>
      <c r="BR854" s="48">
        <v>50.73</v>
      </c>
      <c r="BS854" s="46"/>
      <c r="BT854" s="46"/>
      <c r="BU854" s="48">
        <v>0</v>
      </c>
      <c r="BV854" s="39">
        <v>566</v>
      </c>
      <c r="BW854" s="39">
        <f t="shared" si="78"/>
        <v>5</v>
      </c>
      <c r="BX854" s="39">
        <f>IF(COUNTIF($C$2:C854,C854)=1,1,0)</f>
        <v>1</v>
      </c>
      <c r="BY854" s="39">
        <f t="shared" si="79"/>
        <v>0</v>
      </c>
      <c r="BZ854" s="39" t="b">
        <f t="shared" si="80"/>
        <v>0</v>
      </c>
      <c r="CA854" s="39" t="b">
        <f t="array" ref="CA854">ISNUMBER(SEARCH("Touch Screen",$AI854))</f>
        <v>0</v>
      </c>
      <c r="CB854" s="39" t="b">
        <f t="array" ref="CB854">ISNUMBER(SEARCH("Occupancy Sensor",$AI854))</f>
        <v>0</v>
      </c>
      <c r="CC854" s="39" t="b">
        <f t="array" ref="CC854">ISNUMBER(SEARCH("Full Network Connectivity",$AI854))</f>
        <v>1</v>
      </c>
      <c r="CD854" s="49">
        <f t="shared" si="81"/>
        <v>159.13853999999998</v>
      </c>
      <c r="CE854" s="50">
        <f t="shared" si="83"/>
        <v>2.1</v>
      </c>
      <c r="CF854" s="39">
        <f t="shared" si="82"/>
        <v>5</v>
      </c>
      <c r="CG854" s="49">
        <f>IF($BW854=1,($Q854*'2. Monitor Criteria'!$C$4)+('2. Monitor Criteria'!$D$4*'1. Data'!$CE854)+'2. Monitor Criteria'!$C$6,IF('1. Data'!$BW854=2,($Q854*'2. Monitor Criteria'!$C$4)+('2. Monitor Criteria'!$D$4*'1. Data'!$CE854)+'2. Monitor Criteria'!$D$6,IF('1. Data'!$BW854=5,($Q854*'2. Monitor Criteria'!$C$4)+('2. Monitor Criteria'!$D$4*'1. Data'!$CE854)+'2. Monitor Criteria'!$F$6,($Q854*'2. Monitor Criteria'!$C$4)+('2. Monitor Criteria'!$D$4*'1. Data'!$CE854)+'2. Monitor Criteria'!$E$6)))</f>
        <v>118.90559</v>
      </c>
      <c r="CH854" s="51">
        <f>CD854-('2. Monitor Criteria'!$D$4*CE854)</f>
        <v>150.75953999999999</v>
      </c>
      <c r="CI854" s="49">
        <f>IF($BY854=0,CH854,IF($BY854=1,CH854-('2. Monitor Criteria'!$B$10*'1. Data'!CG854),CH854-('2. Monitor Criteria'!$C$10*'1. Data'!CG854)))</f>
        <v>150.75953999999999</v>
      </c>
      <c r="CJ854" s="51">
        <f>IF($CA854=TRUE,CI854-(CG854*'2. Monitor Criteria'!$E$10),CI854)</f>
        <v>150.75953999999999</v>
      </c>
      <c r="CK854" s="51">
        <f>IF($BZ854=TRUE,CJ854-('1. Data'!CG854*'2. Monitor Criteria'!$D$10),CJ854)</f>
        <v>150.75953999999999</v>
      </c>
    </row>
    <row r="855" spans="1:89" x14ac:dyDescent="0.2">
      <c r="A855" s="39">
        <v>567</v>
      </c>
      <c r="B855" s="46" t="s">
        <v>656</v>
      </c>
      <c r="C855" s="46" t="s">
        <v>1381</v>
      </c>
      <c r="D855" s="47">
        <v>42840</v>
      </c>
      <c r="E855" s="46" t="s">
        <v>74</v>
      </c>
      <c r="F855" s="46"/>
      <c r="G855" s="46" t="s">
        <v>1307</v>
      </c>
      <c r="H855" s="46" t="s">
        <v>243</v>
      </c>
      <c r="I855" s="46" t="s">
        <v>76</v>
      </c>
      <c r="J855" s="46"/>
      <c r="K855" s="46" t="s">
        <v>77</v>
      </c>
      <c r="L855" s="46"/>
      <c r="M855" s="48">
        <v>1000</v>
      </c>
      <c r="N855" s="48">
        <v>20.8</v>
      </c>
      <c r="O855" s="48">
        <v>37.1</v>
      </c>
      <c r="P855" s="48">
        <v>42.5</v>
      </c>
      <c r="Q855" s="48">
        <v>772.33</v>
      </c>
      <c r="R855" s="48">
        <v>1.78</v>
      </c>
      <c r="S855" s="48">
        <v>1080</v>
      </c>
      <c r="T855" s="48">
        <v>1920</v>
      </c>
      <c r="U855" s="48">
        <v>2.1</v>
      </c>
      <c r="V855" s="48">
        <v>2685</v>
      </c>
      <c r="W855" s="48">
        <v>60</v>
      </c>
      <c r="X855" s="48">
        <v>68</v>
      </c>
      <c r="Y855" s="46" t="s">
        <v>114</v>
      </c>
      <c r="Z855" s="46" t="s">
        <v>83</v>
      </c>
      <c r="AA855" s="46"/>
      <c r="AB855" s="46"/>
      <c r="AC855" s="46" t="s">
        <v>81</v>
      </c>
      <c r="AD855" s="46" t="s">
        <v>80</v>
      </c>
      <c r="AE855" s="46" t="s">
        <v>1377</v>
      </c>
      <c r="AF855" s="46" t="s">
        <v>665</v>
      </c>
      <c r="AG855" s="46" t="s">
        <v>712</v>
      </c>
      <c r="AH855" s="46"/>
      <c r="AI855" s="46" t="s">
        <v>316</v>
      </c>
      <c r="AJ855" s="46" t="s">
        <v>316</v>
      </c>
      <c r="AK855" s="46" t="s">
        <v>90</v>
      </c>
      <c r="AL855" s="46" t="s">
        <v>665</v>
      </c>
      <c r="AM855" s="46" t="s">
        <v>83</v>
      </c>
      <c r="AN855" s="46" t="s">
        <v>83</v>
      </c>
      <c r="AO855" s="46" t="s">
        <v>249</v>
      </c>
      <c r="AP855" s="46" t="s">
        <v>91</v>
      </c>
      <c r="AQ855" s="46"/>
      <c r="AR855" s="46" t="s">
        <v>81</v>
      </c>
      <c r="AS855" s="46" t="s">
        <v>100</v>
      </c>
      <c r="AT855" s="46"/>
      <c r="AU855" s="46"/>
      <c r="AV855" s="46" t="s">
        <v>81</v>
      </c>
      <c r="AW855" s="46" t="s">
        <v>81</v>
      </c>
      <c r="AX855" s="48">
        <v>297</v>
      </c>
      <c r="AY855" s="48">
        <v>287.7</v>
      </c>
      <c r="AZ855" s="48">
        <v>213.4</v>
      </c>
      <c r="BA855" s="48">
        <v>213.4</v>
      </c>
      <c r="BB855" s="46"/>
      <c r="BC855" s="46"/>
      <c r="BD855" s="48">
        <v>47.4</v>
      </c>
      <c r="BE855" s="48">
        <v>76</v>
      </c>
      <c r="BF855" s="48">
        <v>0.48</v>
      </c>
      <c r="BG855" s="48">
        <v>0.48</v>
      </c>
      <c r="BH855" s="48">
        <v>3.5</v>
      </c>
      <c r="BI855" s="46"/>
      <c r="BJ855" s="46"/>
      <c r="BK855" s="46"/>
      <c r="BL855" s="46"/>
      <c r="BM855" s="46"/>
      <c r="BN855" s="46"/>
      <c r="BO855" s="46"/>
      <c r="BP855" s="48">
        <v>0.54</v>
      </c>
      <c r="BQ855" s="48">
        <v>0.54</v>
      </c>
      <c r="BR855" s="48">
        <v>46.91</v>
      </c>
      <c r="BS855" s="46"/>
      <c r="BT855" s="46"/>
      <c r="BU855" s="48">
        <v>0</v>
      </c>
      <c r="BV855" s="39">
        <v>567</v>
      </c>
      <c r="BW855" s="39">
        <f t="shared" si="78"/>
        <v>5</v>
      </c>
      <c r="BX855" s="39">
        <f>IF(COUNTIF($C$2:C855,C855)=1,1,0)</f>
        <v>1</v>
      </c>
      <c r="BY855" s="39">
        <f t="shared" si="79"/>
        <v>0</v>
      </c>
      <c r="BZ855" s="39" t="b">
        <f t="shared" si="80"/>
        <v>0</v>
      </c>
      <c r="CA855" s="39" t="b">
        <f t="array" ref="CA855">ISNUMBER(SEARCH("Touch Screen",$AI855))</f>
        <v>0</v>
      </c>
      <c r="CB855" s="39" t="b">
        <f t="array" ref="CB855">ISNUMBER(SEARCH("Occupancy Sensor",$AI855))</f>
        <v>0</v>
      </c>
      <c r="CC855" s="39" t="b">
        <f t="array" ref="CC855">ISNUMBER(SEARCH("Full Network Connectivity",$AI855))</f>
        <v>1</v>
      </c>
      <c r="CD855" s="49">
        <f t="shared" si="81"/>
        <v>148.06152</v>
      </c>
      <c r="CE855" s="50">
        <f t="shared" si="83"/>
        <v>2.1</v>
      </c>
      <c r="CF855" s="39">
        <f t="shared" si="82"/>
        <v>5</v>
      </c>
      <c r="CG855" s="49">
        <f>IF($BW855=1,($Q855*'2. Monitor Criteria'!$C$4)+('2. Monitor Criteria'!$D$4*'1. Data'!$CE855)+'2. Monitor Criteria'!$C$6,IF('1. Data'!$BW855=2,($Q855*'2. Monitor Criteria'!$C$4)+('2. Monitor Criteria'!$D$4*'1. Data'!$CE855)+'2. Monitor Criteria'!$D$6,IF('1. Data'!$BW855=5,($Q855*'2. Monitor Criteria'!$C$4)+('2. Monitor Criteria'!$D$4*'1. Data'!$CE855)+'2. Monitor Criteria'!$F$6,($Q855*'2. Monitor Criteria'!$C$4)+('2. Monitor Criteria'!$D$4*'1. Data'!$CE855)+'2. Monitor Criteria'!$E$6)))</f>
        <v>118.90559</v>
      </c>
      <c r="CH855" s="51">
        <f>CD855-('2. Monitor Criteria'!$D$4*CE855)</f>
        <v>139.68252000000001</v>
      </c>
      <c r="CI855" s="49">
        <f>IF($BY855=0,CH855,IF($BY855=1,CH855-('2. Monitor Criteria'!$B$10*'1. Data'!CG855),CH855-('2. Monitor Criteria'!$C$10*'1. Data'!CG855)))</f>
        <v>139.68252000000001</v>
      </c>
      <c r="CJ855" s="51">
        <f>IF($CA855=TRUE,CI855-(CG855*'2. Monitor Criteria'!$E$10),CI855)</f>
        <v>139.68252000000001</v>
      </c>
      <c r="CK855" s="51">
        <f>IF($BZ855=TRUE,CJ855-('1. Data'!CG855*'2. Monitor Criteria'!$D$10),CJ855)</f>
        <v>139.68252000000001</v>
      </c>
    </row>
    <row r="856" spans="1:89" x14ac:dyDescent="0.2">
      <c r="A856" s="39">
        <v>568</v>
      </c>
      <c r="B856" s="46" t="s">
        <v>656</v>
      </c>
      <c r="C856" s="46" t="s">
        <v>732</v>
      </c>
      <c r="D856" s="47">
        <v>42129</v>
      </c>
      <c r="E856" s="46" t="s">
        <v>74</v>
      </c>
      <c r="F856" s="46"/>
      <c r="G856" s="46" t="s">
        <v>1307</v>
      </c>
      <c r="H856" s="46" t="s">
        <v>243</v>
      </c>
      <c r="I856" s="46" t="s">
        <v>76</v>
      </c>
      <c r="J856" s="46"/>
      <c r="K856" s="46" t="s">
        <v>77</v>
      </c>
      <c r="L856" s="46"/>
      <c r="M856" s="48">
        <v>1100</v>
      </c>
      <c r="N856" s="48">
        <v>20.8</v>
      </c>
      <c r="O856" s="48">
        <v>37.1</v>
      </c>
      <c r="P856" s="48">
        <v>42.5</v>
      </c>
      <c r="Q856" s="48">
        <v>772.33</v>
      </c>
      <c r="R856" s="48">
        <v>1.78</v>
      </c>
      <c r="S856" s="48">
        <v>1080</v>
      </c>
      <c r="T856" s="48">
        <v>1920</v>
      </c>
      <c r="U856" s="48">
        <v>2.1</v>
      </c>
      <c r="V856" s="48">
        <v>2685</v>
      </c>
      <c r="W856" s="48">
        <v>60</v>
      </c>
      <c r="X856" s="48">
        <v>68</v>
      </c>
      <c r="Y856" s="46" t="s">
        <v>114</v>
      </c>
      <c r="Z856" s="46" t="s">
        <v>83</v>
      </c>
      <c r="AA856" s="46"/>
      <c r="AB856" s="46"/>
      <c r="AC856" s="46" t="s">
        <v>81</v>
      </c>
      <c r="AD856" s="46" t="s">
        <v>80</v>
      </c>
      <c r="AE856" s="46" t="s">
        <v>731</v>
      </c>
      <c r="AF856" s="46" t="s">
        <v>665</v>
      </c>
      <c r="AG856" s="46" t="s">
        <v>712</v>
      </c>
      <c r="AH856" s="46"/>
      <c r="AI856" s="46" t="s">
        <v>316</v>
      </c>
      <c r="AJ856" s="46" t="s">
        <v>316</v>
      </c>
      <c r="AK856" s="46" t="s">
        <v>90</v>
      </c>
      <c r="AL856" s="46" t="s">
        <v>665</v>
      </c>
      <c r="AM856" s="46" t="s">
        <v>83</v>
      </c>
      <c r="AN856" s="46" t="s">
        <v>83</v>
      </c>
      <c r="AO856" s="46" t="s">
        <v>249</v>
      </c>
      <c r="AP856" s="46" t="s">
        <v>91</v>
      </c>
      <c r="AQ856" s="46"/>
      <c r="AR856" s="46" t="s">
        <v>81</v>
      </c>
      <c r="AS856" s="46" t="s">
        <v>100</v>
      </c>
      <c r="AT856" s="46"/>
      <c r="AU856" s="46"/>
      <c r="AV856" s="46" t="s">
        <v>81</v>
      </c>
      <c r="AW856" s="46" t="s">
        <v>81</v>
      </c>
      <c r="AX856" s="48">
        <v>383</v>
      </c>
      <c r="AY856" s="48">
        <v>359.6</v>
      </c>
      <c r="AZ856" s="48">
        <v>260.10000000000002</v>
      </c>
      <c r="BA856" s="48">
        <v>260.10000000000002</v>
      </c>
      <c r="BB856" s="46"/>
      <c r="BC856" s="46"/>
      <c r="BD856" s="48">
        <v>52.74</v>
      </c>
      <c r="BE856" s="48">
        <v>78.3</v>
      </c>
      <c r="BF856" s="48">
        <v>0.44</v>
      </c>
      <c r="BG856" s="48">
        <v>0.44</v>
      </c>
      <c r="BH856" s="48">
        <v>3.5</v>
      </c>
      <c r="BI856" s="46"/>
      <c r="BJ856" s="46"/>
      <c r="BK856" s="46"/>
      <c r="BL856" s="46"/>
      <c r="BM856" s="46"/>
      <c r="BN856" s="46"/>
      <c r="BO856" s="46"/>
      <c r="BP856" s="48">
        <v>0.53</v>
      </c>
      <c r="BQ856" s="48">
        <v>0.53</v>
      </c>
      <c r="BR856" s="48">
        <v>53.02</v>
      </c>
      <c r="BS856" s="46"/>
      <c r="BT856" s="46"/>
      <c r="BU856" s="48">
        <v>0</v>
      </c>
      <c r="BV856" s="39">
        <v>568</v>
      </c>
      <c r="BW856" s="39">
        <f t="shared" si="78"/>
        <v>5</v>
      </c>
      <c r="BX856" s="39">
        <f>IF(COUNTIF($C$2:C856,C856)=1,1,0)</f>
        <v>1</v>
      </c>
      <c r="BY856" s="39">
        <f t="shared" si="79"/>
        <v>0</v>
      </c>
      <c r="BZ856" s="39" t="b">
        <f t="shared" si="80"/>
        <v>0</v>
      </c>
      <c r="CA856" s="39" t="b">
        <f t="array" ref="CA856">ISNUMBER(SEARCH("Touch Screen",$AI856))</f>
        <v>0</v>
      </c>
      <c r="CB856" s="39" t="b">
        <f t="array" ref="CB856">ISNUMBER(SEARCH("Occupancy Sensor",$AI856))</f>
        <v>0</v>
      </c>
      <c r="CC856" s="39" t="b">
        <f t="array" ref="CC856">ISNUMBER(SEARCH("Full Network Connectivity",$AI856))</f>
        <v>1</v>
      </c>
      <c r="CD856" s="49">
        <f t="shared" si="81"/>
        <v>164.2062</v>
      </c>
      <c r="CE856" s="50">
        <f t="shared" si="83"/>
        <v>2.1</v>
      </c>
      <c r="CF856" s="39">
        <f t="shared" si="82"/>
        <v>5</v>
      </c>
      <c r="CG856" s="49">
        <f>IF($BW856=1,($Q856*'2. Monitor Criteria'!$C$4)+('2. Monitor Criteria'!$D$4*'1. Data'!$CE856)+'2. Monitor Criteria'!$C$6,IF('1. Data'!$BW856=2,($Q856*'2. Monitor Criteria'!$C$4)+('2. Monitor Criteria'!$D$4*'1. Data'!$CE856)+'2. Monitor Criteria'!$D$6,IF('1. Data'!$BW856=5,($Q856*'2. Monitor Criteria'!$C$4)+('2. Monitor Criteria'!$D$4*'1. Data'!$CE856)+'2. Monitor Criteria'!$F$6,($Q856*'2. Monitor Criteria'!$C$4)+('2. Monitor Criteria'!$D$4*'1. Data'!$CE856)+'2. Monitor Criteria'!$E$6)))</f>
        <v>118.90559</v>
      </c>
      <c r="CH856" s="51">
        <f>CD856-('2. Monitor Criteria'!$D$4*CE856)</f>
        <v>155.8272</v>
      </c>
      <c r="CI856" s="49">
        <f>IF($BY856=0,CH856,IF($BY856=1,CH856-('2. Monitor Criteria'!$B$10*'1. Data'!CG856),CH856-('2. Monitor Criteria'!$C$10*'1. Data'!CG856)))</f>
        <v>155.8272</v>
      </c>
      <c r="CJ856" s="51">
        <f>IF($CA856=TRUE,CI856-(CG856*'2. Monitor Criteria'!$E$10),CI856)</f>
        <v>155.8272</v>
      </c>
      <c r="CK856" s="51">
        <f>IF($BZ856=TRUE,CJ856-('1. Data'!CG856*'2. Monitor Criteria'!$D$10),CJ856)</f>
        <v>155.8272</v>
      </c>
    </row>
    <row r="857" spans="1:89" x14ac:dyDescent="0.2">
      <c r="A857" s="39">
        <v>569</v>
      </c>
      <c r="B857" s="46" t="s">
        <v>656</v>
      </c>
      <c r="C857" s="46" t="s">
        <v>733</v>
      </c>
      <c r="D857" s="47">
        <v>42597</v>
      </c>
      <c r="E857" s="46" t="s">
        <v>74</v>
      </c>
      <c r="F857" s="46"/>
      <c r="G857" s="46" t="s">
        <v>1307</v>
      </c>
      <c r="H857" s="46" t="s">
        <v>243</v>
      </c>
      <c r="I857" s="46" t="s">
        <v>76</v>
      </c>
      <c r="J857" s="46"/>
      <c r="K857" s="46" t="s">
        <v>77</v>
      </c>
      <c r="L857" s="46"/>
      <c r="M857" s="48">
        <v>1100</v>
      </c>
      <c r="N857" s="48">
        <v>20.8</v>
      </c>
      <c r="O857" s="48">
        <v>37.1</v>
      </c>
      <c r="P857" s="48">
        <v>42.5</v>
      </c>
      <c r="Q857" s="48">
        <v>772.33</v>
      </c>
      <c r="R857" s="48">
        <v>1.78</v>
      </c>
      <c r="S857" s="48">
        <v>1080</v>
      </c>
      <c r="T857" s="48">
        <v>1920</v>
      </c>
      <c r="U857" s="48">
        <v>2.1</v>
      </c>
      <c r="V857" s="48">
        <v>2685</v>
      </c>
      <c r="W857" s="48">
        <v>60</v>
      </c>
      <c r="X857" s="48">
        <v>68</v>
      </c>
      <c r="Y857" s="46" t="s">
        <v>114</v>
      </c>
      <c r="Z857" s="46" t="s">
        <v>83</v>
      </c>
      <c r="AA857" s="46"/>
      <c r="AB857" s="46"/>
      <c r="AC857" s="46" t="s">
        <v>81</v>
      </c>
      <c r="AD857" s="46" t="s">
        <v>80</v>
      </c>
      <c r="AE857" s="46" t="s">
        <v>714</v>
      </c>
      <c r="AF857" s="46" t="s">
        <v>665</v>
      </c>
      <c r="AG857" s="46" t="s">
        <v>715</v>
      </c>
      <c r="AH857" s="46"/>
      <c r="AI857" s="46" t="s">
        <v>716</v>
      </c>
      <c r="AJ857" s="46" t="s">
        <v>316</v>
      </c>
      <c r="AK857" s="46" t="s">
        <v>84</v>
      </c>
      <c r="AL857" s="46" t="s">
        <v>665</v>
      </c>
      <c r="AM857" s="46" t="s">
        <v>717</v>
      </c>
      <c r="AN857" s="46" t="s">
        <v>225</v>
      </c>
      <c r="AO857" s="46" t="s">
        <v>249</v>
      </c>
      <c r="AP857" s="46" t="s">
        <v>91</v>
      </c>
      <c r="AQ857" s="46"/>
      <c r="AR857" s="46" t="s">
        <v>81</v>
      </c>
      <c r="AS857" s="46" t="s">
        <v>100</v>
      </c>
      <c r="AT857" s="46"/>
      <c r="AU857" s="46"/>
      <c r="AV857" s="46" t="s">
        <v>81</v>
      </c>
      <c r="AW857" s="46" t="s">
        <v>81</v>
      </c>
      <c r="AX857" s="48">
        <v>297</v>
      </c>
      <c r="AY857" s="48">
        <v>363.7</v>
      </c>
      <c r="AZ857" s="48">
        <v>277.7</v>
      </c>
      <c r="BA857" s="48">
        <v>277.7</v>
      </c>
      <c r="BB857" s="46"/>
      <c r="BC857" s="46"/>
      <c r="BD857" s="48">
        <v>66.36</v>
      </c>
      <c r="BE857" s="48">
        <v>78.400000000000006</v>
      </c>
      <c r="BF857" s="48">
        <v>0.32</v>
      </c>
      <c r="BG857" s="48">
        <v>0.32</v>
      </c>
      <c r="BH857" s="48">
        <v>3.5</v>
      </c>
      <c r="BI857" s="46"/>
      <c r="BJ857" s="46"/>
      <c r="BK857" s="46"/>
      <c r="BL857" s="46"/>
      <c r="BM857" s="46"/>
      <c r="BN857" s="46"/>
      <c r="BO857" s="46"/>
      <c r="BP857" s="48">
        <v>0.39</v>
      </c>
      <c r="BQ857" s="48">
        <v>0.39</v>
      </c>
      <c r="BR857" s="48">
        <v>64.83</v>
      </c>
      <c r="BS857" s="46"/>
      <c r="BT857" s="46"/>
      <c r="BU857" s="48">
        <v>0</v>
      </c>
      <c r="BV857" s="39">
        <v>569</v>
      </c>
      <c r="BW857" s="39">
        <f t="shared" si="78"/>
        <v>5</v>
      </c>
      <c r="BX857" s="39">
        <f>IF(COUNTIF($C$2:C857,C857)=1,1,0)</f>
        <v>1</v>
      </c>
      <c r="BY857" s="39">
        <f t="shared" si="79"/>
        <v>0</v>
      </c>
      <c r="BZ857" s="39" t="b">
        <f t="shared" si="80"/>
        <v>0</v>
      </c>
      <c r="CA857" s="39" t="b">
        <f t="array" ref="CA857">ISNUMBER(SEARCH("Touch Screen",$AI857))</f>
        <v>0</v>
      </c>
      <c r="CB857" s="39" t="b">
        <f t="array" ref="CB857">ISNUMBER(SEARCH("Occupancy Sensor",$AI857))</f>
        <v>0</v>
      </c>
      <c r="CC857" s="39" t="b">
        <f t="array" ref="CC857">ISNUMBER(SEARCH("Full Network Connectivity",$AI857))</f>
        <v>1</v>
      </c>
      <c r="CD857" s="49">
        <f t="shared" si="81"/>
        <v>205.28183999999996</v>
      </c>
      <c r="CE857" s="50">
        <f t="shared" si="83"/>
        <v>2.1</v>
      </c>
      <c r="CF857" s="39">
        <f t="shared" si="82"/>
        <v>5</v>
      </c>
      <c r="CG857" s="49">
        <f>IF($BW857=1,($Q857*'2. Monitor Criteria'!$C$4)+('2. Monitor Criteria'!$D$4*'1. Data'!$CE857)+'2. Monitor Criteria'!$C$6,IF('1. Data'!$BW857=2,($Q857*'2. Monitor Criteria'!$C$4)+('2. Monitor Criteria'!$D$4*'1. Data'!$CE857)+'2. Monitor Criteria'!$D$6,IF('1. Data'!$BW857=5,($Q857*'2. Monitor Criteria'!$C$4)+('2. Monitor Criteria'!$D$4*'1. Data'!$CE857)+'2. Monitor Criteria'!$F$6,($Q857*'2. Monitor Criteria'!$C$4)+('2. Monitor Criteria'!$D$4*'1. Data'!$CE857)+'2. Monitor Criteria'!$E$6)))</f>
        <v>118.90559</v>
      </c>
      <c r="CH857" s="51">
        <f>CD857-('2. Monitor Criteria'!$D$4*CE857)</f>
        <v>196.90283999999997</v>
      </c>
      <c r="CI857" s="49">
        <f>IF($BY857=0,CH857,IF($BY857=1,CH857-('2. Monitor Criteria'!$B$10*'1. Data'!CG857),CH857-('2. Monitor Criteria'!$C$10*'1. Data'!CG857)))</f>
        <v>196.90283999999997</v>
      </c>
      <c r="CJ857" s="51">
        <f>IF($CA857=TRUE,CI857-(CG857*'2. Monitor Criteria'!$E$10),CI857)</f>
        <v>196.90283999999997</v>
      </c>
      <c r="CK857" s="51">
        <f>IF($BZ857=TRUE,CJ857-('1. Data'!CG857*'2. Monitor Criteria'!$D$10),CJ857)</f>
        <v>196.90283999999997</v>
      </c>
    </row>
    <row r="858" spans="1:89" x14ac:dyDescent="0.2">
      <c r="A858" s="39">
        <v>570</v>
      </c>
      <c r="B858" s="46" t="s">
        <v>656</v>
      </c>
      <c r="C858" s="46" t="s">
        <v>1382</v>
      </c>
      <c r="D858" s="47">
        <v>42901</v>
      </c>
      <c r="E858" s="46" t="s">
        <v>74</v>
      </c>
      <c r="F858" s="46"/>
      <c r="G858" s="46" t="s">
        <v>1307</v>
      </c>
      <c r="H858" s="46" t="s">
        <v>243</v>
      </c>
      <c r="I858" s="46" t="s">
        <v>76</v>
      </c>
      <c r="J858" s="46"/>
      <c r="K858" s="46" t="s">
        <v>77</v>
      </c>
      <c r="L858" s="46"/>
      <c r="M858" s="48">
        <v>1100</v>
      </c>
      <c r="N858" s="48">
        <v>20.8</v>
      </c>
      <c r="O858" s="48">
        <v>37.1</v>
      </c>
      <c r="P858" s="48">
        <v>42.5</v>
      </c>
      <c r="Q858" s="48">
        <v>772.33</v>
      </c>
      <c r="R858" s="48">
        <v>1.78</v>
      </c>
      <c r="S858" s="48">
        <v>1080</v>
      </c>
      <c r="T858" s="48">
        <v>1920</v>
      </c>
      <c r="U858" s="48">
        <v>2.1</v>
      </c>
      <c r="V858" s="48">
        <v>2685</v>
      </c>
      <c r="W858" s="48">
        <v>60</v>
      </c>
      <c r="X858" s="48">
        <v>68</v>
      </c>
      <c r="Y858" s="46" t="s">
        <v>114</v>
      </c>
      <c r="Z858" s="46" t="s">
        <v>83</v>
      </c>
      <c r="AA858" s="46"/>
      <c r="AB858" s="46"/>
      <c r="AC858" s="46" t="s">
        <v>81</v>
      </c>
      <c r="AD858" s="46" t="s">
        <v>80</v>
      </c>
      <c r="AE858" s="46" t="s">
        <v>478</v>
      </c>
      <c r="AF858" s="46" t="s">
        <v>665</v>
      </c>
      <c r="AG858" s="46" t="s">
        <v>715</v>
      </c>
      <c r="AH858" s="46"/>
      <c r="AI858" s="46" t="s">
        <v>716</v>
      </c>
      <c r="AJ858" s="46" t="s">
        <v>316</v>
      </c>
      <c r="AK858" s="46" t="s">
        <v>84</v>
      </c>
      <c r="AL858" s="46" t="s">
        <v>665</v>
      </c>
      <c r="AM858" s="46" t="s">
        <v>717</v>
      </c>
      <c r="AN858" s="46" t="s">
        <v>225</v>
      </c>
      <c r="AO858" s="46" t="s">
        <v>249</v>
      </c>
      <c r="AP858" s="46" t="s">
        <v>91</v>
      </c>
      <c r="AQ858" s="46"/>
      <c r="AR858" s="46" t="s">
        <v>81</v>
      </c>
      <c r="AS858" s="46" t="s">
        <v>100</v>
      </c>
      <c r="AT858" s="46"/>
      <c r="AU858" s="46"/>
      <c r="AV858" s="46" t="s">
        <v>81</v>
      </c>
      <c r="AW858" s="46" t="s">
        <v>81</v>
      </c>
      <c r="AX858" s="48">
        <v>294</v>
      </c>
      <c r="AY858" s="48">
        <v>265.10000000000002</v>
      </c>
      <c r="AZ858" s="48">
        <v>225.5</v>
      </c>
      <c r="BA858" s="48">
        <v>225.5</v>
      </c>
      <c r="BB858" s="46"/>
      <c r="BC858" s="46"/>
      <c r="BD858" s="48">
        <v>57.8</v>
      </c>
      <c r="BE858" s="48">
        <v>75.3</v>
      </c>
      <c r="BF858" s="48">
        <v>0.47</v>
      </c>
      <c r="BG858" s="48">
        <v>0.47</v>
      </c>
      <c r="BH858" s="48">
        <v>3.5</v>
      </c>
      <c r="BI858" s="46"/>
      <c r="BJ858" s="46"/>
      <c r="BK858" s="46"/>
      <c r="BL858" s="46"/>
      <c r="BM858" s="46"/>
      <c r="BN858" s="46"/>
      <c r="BO858" s="46"/>
      <c r="BP858" s="48">
        <v>0.53</v>
      </c>
      <c r="BQ858" s="48">
        <v>0.53</v>
      </c>
      <c r="BR858" s="48">
        <v>56.88</v>
      </c>
      <c r="BS858" s="46"/>
      <c r="BT858" s="46"/>
      <c r="BU858" s="48">
        <v>0</v>
      </c>
      <c r="BV858" s="39">
        <v>570</v>
      </c>
      <c r="BW858" s="39">
        <f t="shared" si="78"/>
        <v>5</v>
      </c>
      <c r="BX858" s="39">
        <f>IF(COUNTIF($C$2:C858,C858)=1,1,0)</f>
        <v>1</v>
      </c>
      <c r="BY858" s="39">
        <f t="shared" si="79"/>
        <v>0</v>
      </c>
      <c r="BZ858" s="39" t="b">
        <f t="shared" si="80"/>
        <v>0</v>
      </c>
      <c r="CA858" s="39" t="b">
        <f t="array" ref="CA858">ISNUMBER(SEARCH("Touch Screen",$AI858))</f>
        <v>0</v>
      </c>
      <c r="CB858" s="39" t="b">
        <f t="array" ref="CB858">ISNUMBER(SEARCH("Occupancy Sensor",$AI858))</f>
        <v>0</v>
      </c>
      <c r="CC858" s="39" t="b">
        <f t="array" ref="CC858">ISNUMBER(SEARCH("Full Network Connectivity",$AI858))</f>
        <v>1</v>
      </c>
      <c r="CD858" s="49">
        <f t="shared" si="81"/>
        <v>179.89097999999996</v>
      </c>
      <c r="CE858" s="50">
        <f t="shared" si="83"/>
        <v>2.1</v>
      </c>
      <c r="CF858" s="39">
        <f t="shared" si="82"/>
        <v>5</v>
      </c>
      <c r="CG858" s="49">
        <f>IF($BW858=1,($Q858*'2. Monitor Criteria'!$C$4)+('2. Monitor Criteria'!$D$4*'1. Data'!$CE858)+'2. Monitor Criteria'!$C$6,IF('1. Data'!$BW858=2,($Q858*'2. Monitor Criteria'!$C$4)+('2. Monitor Criteria'!$D$4*'1. Data'!$CE858)+'2. Monitor Criteria'!$D$6,IF('1. Data'!$BW858=5,($Q858*'2. Monitor Criteria'!$C$4)+('2. Monitor Criteria'!$D$4*'1. Data'!$CE858)+'2. Monitor Criteria'!$F$6,($Q858*'2. Monitor Criteria'!$C$4)+('2. Monitor Criteria'!$D$4*'1. Data'!$CE858)+'2. Monitor Criteria'!$E$6)))</f>
        <v>118.90559</v>
      </c>
      <c r="CH858" s="51">
        <f>CD858-('2. Monitor Criteria'!$D$4*CE858)</f>
        <v>171.51197999999997</v>
      </c>
      <c r="CI858" s="49">
        <f>IF($BY858=0,CH858,IF($BY858=1,CH858-('2. Monitor Criteria'!$B$10*'1. Data'!CG858),CH858-('2. Monitor Criteria'!$C$10*'1. Data'!CG858)))</f>
        <v>171.51197999999997</v>
      </c>
      <c r="CJ858" s="51">
        <f>IF($CA858=TRUE,CI858-(CG858*'2. Monitor Criteria'!$E$10),CI858)</f>
        <v>171.51197999999997</v>
      </c>
      <c r="CK858" s="51">
        <f>IF($BZ858=TRUE,CJ858-('1. Data'!CG858*'2. Monitor Criteria'!$D$10),CJ858)</f>
        <v>171.51197999999997</v>
      </c>
    </row>
    <row r="859" spans="1:89" x14ac:dyDescent="0.2">
      <c r="A859" s="39">
        <v>571</v>
      </c>
      <c r="B859" s="46" t="s">
        <v>656</v>
      </c>
      <c r="C859" s="46" t="s">
        <v>733</v>
      </c>
      <c r="D859" s="47">
        <v>42597</v>
      </c>
      <c r="E859" s="46" t="s">
        <v>74</v>
      </c>
      <c r="F859" s="46"/>
      <c r="G859" s="46" t="s">
        <v>1307</v>
      </c>
      <c r="H859" s="46" t="s">
        <v>243</v>
      </c>
      <c r="I859" s="46" t="s">
        <v>76</v>
      </c>
      <c r="J859" s="46"/>
      <c r="K859" s="46" t="s">
        <v>77</v>
      </c>
      <c r="L859" s="46"/>
      <c r="M859" s="48">
        <v>1100</v>
      </c>
      <c r="N859" s="48">
        <v>20.8</v>
      </c>
      <c r="O859" s="48">
        <v>37.1</v>
      </c>
      <c r="P859" s="48">
        <v>42.5</v>
      </c>
      <c r="Q859" s="48">
        <v>772.33</v>
      </c>
      <c r="R859" s="48">
        <v>1.78</v>
      </c>
      <c r="S859" s="48">
        <v>1080</v>
      </c>
      <c r="T859" s="48">
        <v>1920</v>
      </c>
      <c r="U859" s="48">
        <v>2.1</v>
      </c>
      <c r="V859" s="48">
        <v>2685</v>
      </c>
      <c r="W859" s="48">
        <v>60</v>
      </c>
      <c r="X859" s="48">
        <v>68</v>
      </c>
      <c r="Y859" s="46" t="s">
        <v>114</v>
      </c>
      <c r="Z859" s="46" t="s">
        <v>83</v>
      </c>
      <c r="AA859" s="46"/>
      <c r="AB859" s="46"/>
      <c r="AC859" s="46" t="s">
        <v>81</v>
      </c>
      <c r="AD859" s="46" t="s">
        <v>80</v>
      </c>
      <c r="AE859" s="46" t="s">
        <v>714</v>
      </c>
      <c r="AF859" s="46" t="s">
        <v>665</v>
      </c>
      <c r="AG859" s="46" t="s">
        <v>715</v>
      </c>
      <c r="AH859" s="46"/>
      <c r="AI859" s="46" t="s">
        <v>716</v>
      </c>
      <c r="AJ859" s="46" t="s">
        <v>316</v>
      </c>
      <c r="AK859" s="46" t="s">
        <v>84</v>
      </c>
      <c r="AL859" s="46" t="s">
        <v>665</v>
      </c>
      <c r="AM859" s="46" t="s">
        <v>734</v>
      </c>
      <c r="AN859" s="46" t="s">
        <v>225</v>
      </c>
      <c r="AO859" s="46" t="s">
        <v>249</v>
      </c>
      <c r="AP859" s="46" t="s">
        <v>91</v>
      </c>
      <c r="AQ859" s="46"/>
      <c r="AR859" s="46" t="s">
        <v>81</v>
      </c>
      <c r="AS859" s="46" t="s">
        <v>100</v>
      </c>
      <c r="AT859" s="46"/>
      <c r="AU859" s="46"/>
      <c r="AV859" s="46" t="s">
        <v>81</v>
      </c>
      <c r="AW859" s="46" t="s">
        <v>81</v>
      </c>
      <c r="AX859" s="48">
        <v>383</v>
      </c>
      <c r="AY859" s="48">
        <v>363.7</v>
      </c>
      <c r="AZ859" s="48">
        <v>277.7</v>
      </c>
      <c r="BA859" s="48">
        <v>277.7</v>
      </c>
      <c r="BB859" s="46"/>
      <c r="BC859" s="46"/>
      <c r="BD859" s="48">
        <v>66.36</v>
      </c>
      <c r="BE859" s="48">
        <v>78.400000000000006</v>
      </c>
      <c r="BF859" s="48">
        <v>0.32</v>
      </c>
      <c r="BG859" s="48">
        <v>0.32</v>
      </c>
      <c r="BH859" s="48">
        <v>3.5</v>
      </c>
      <c r="BI859" s="46"/>
      <c r="BJ859" s="46"/>
      <c r="BK859" s="46"/>
      <c r="BL859" s="46"/>
      <c r="BM859" s="46"/>
      <c r="BN859" s="46"/>
      <c r="BO859" s="46"/>
      <c r="BP859" s="48">
        <v>0.39</v>
      </c>
      <c r="BQ859" s="48">
        <v>0.39</v>
      </c>
      <c r="BR859" s="48">
        <v>64.83</v>
      </c>
      <c r="BS859" s="46"/>
      <c r="BT859" s="46"/>
      <c r="BU859" s="48">
        <v>0</v>
      </c>
      <c r="BV859" s="39">
        <v>571</v>
      </c>
      <c r="BW859" s="39">
        <f t="shared" si="78"/>
        <v>5</v>
      </c>
      <c r="BX859" s="39">
        <f>IF(COUNTIF($C$2:C859,C859)=1,1,0)</f>
        <v>0</v>
      </c>
      <c r="BY859" s="39">
        <f t="shared" si="79"/>
        <v>0</v>
      </c>
      <c r="BZ859" s="39" t="b">
        <f t="shared" si="80"/>
        <v>0</v>
      </c>
      <c r="CA859" s="39" t="b">
        <f t="array" ref="CA859">ISNUMBER(SEARCH("Touch Screen",$AI859))</f>
        <v>0</v>
      </c>
      <c r="CB859" s="39" t="b">
        <f t="array" ref="CB859">ISNUMBER(SEARCH("Occupancy Sensor",$AI859))</f>
        <v>0</v>
      </c>
      <c r="CC859" s="39" t="b">
        <f t="array" ref="CC859">ISNUMBER(SEARCH("Full Network Connectivity",$AI859))</f>
        <v>1</v>
      </c>
      <c r="CD859" s="49">
        <f t="shared" si="81"/>
        <v>205.28183999999996</v>
      </c>
      <c r="CE859" s="50">
        <f t="shared" si="83"/>
        <v>2.1</v>
      </c>
      <c r="CF859" s="39">
        <f t="shared" si="82"/>
        <v>5</v>
      </c>
      <c r="CG859" s="49">
        <f>IF($BW859=1,($Q859*'2. Monitor Criteria'!$C$4)+('2. Monitor Criteria'!$D$4*'1. Data'!$CE859)+'2. Monitor Criteria'!$C$6,IF('1. Data'!$BW859=2,($Q859*'2. Monitor Criteria'!$C$4)+('2. Monitor Criteria'!$D$4*'1. Data'!$CE859)+'2. Monitor Criteria'!$D$6,IF('1. Data'!$BW859=5,($Q859*'2. Monitor Criteria'!$C$4)+('2. Monitor Criteria'!$D$4*'1. Data'!$CE859)+'2. Monitor Criteria'!$F$6,($Q859*'2. Monitor Criteria'!$C$4)+('2. Monitor Criteria'!$D$4*'1. Data'!$CE859)+'2. Monitor Criteria'!$E$6)))</f>
        <v>118.90559</v>
      </c>
      <c r="CH859" s="51">
        <f>CD859-('2. Monitor Criteria'!$D$4*CE859)</f>
        <v>196.90283999999997</v>
      </c>
      <c r="CI859" s="49">
        <f>IF($BY859=0,CH859,IF($BY859=1,CH859-('2. Monitor Criteria'!$B$10*'1. Data'!CG859),CH859-('2. Monitor Criteria'!$C$10*'1. Data'!CG859)))</f>
        <v>196.90283999999997</v>
      </c>
      <c r="CJ859" s="51">
        <f>IF($CA859=TRUE,CI859-(CG859*'2. Monitor Criteria'!$E$10),CI859)</f>
        <v>196.90283999999997</v>
      </c>
      <c r="CK859" s="51">
        <f>IF($BZ859=TRUE,CJ859-('1. Data'!CG859*'2. Monitor Criteria'!$D$10),CJ859)</f>
        <v>196.90283999999997</v>
      </c>
    </row>
    <row r="860" spans="1:89" x14ac:dyDescent="0.2">
      <c r="A860" s="39">
        <v>572</v>
      </c>
      <c r="B860" s="46" t="s">
        <v>656</v>
      </c>
      <c r="C860" s="46" t="s">
        <v>1383</v>
      </c>
      <c r="D860" s="47">
        <v>42840</v>
      </c>
      <c r="E860" s="46" t="s">
        <v>74</v>
      </c>
      <c r="F860" s="46"/>
      <c r="G860" s="46" t="s">
        <v>1307</v>
      </c>
      <c r="H860" s="46" t="s">
        <v>243</v>
      </c>
      <c r="I860" s="46" t="s">
        <v>76</v>
      </c>
      <c r="J860" s="46"/>
      <c r="K860" s="46" t="s">
        <v>77</v>
      </c>
      <c r="L860" s="46"/>
      <c r="M860" s="48">
        <v>1100</v>
      </c>
      <c r="N860" s="48">
        <v>20.8</v>
      </c>
      <c r="O860" s="48">
        <v>37.1</v>
      </c>
      <c r="P860" s="48">
        <v>42.5</v>
      </c>
      <c r="Q860" s="48">
        <v>772.33</v>
      </c>
      <c r="R860" s="48">
        <v>1.78</v>
      </c>
      <c r="S860" s="48">
        <v>1080</v>
      </c>
      <c r="T860" s="48">
        <v>1920</v>
      </c>
      <c r="U860" s="48">
        <v>2.1</v>
      </c>
      <c r="V860" s="48">
        <v>2685</v>
      </c>
      <c r="W860" s="48">
        <v>60</v>
      </c>
      <c r="X860" s="48">
        <v>68</v>
      </c>
      <c r="Y860" s="46" t="s">
        <v>114</v>
      </c>
      <c r="Z860" s="46" t="s">
        <v>83</v>
      </c>
      <c r="AA860" s="46"/>
      <c r="AB860" s="46"/>
      <c r="AC860" s="46" t="s">
        <v>81</v>
      </c>
      <c r="AD860" s="46" t="s">
        <v>80</v>
      </c>
      <c r="AE860" s="46" t="s">
        <v>478</v>
      </c>
      <c r="AF860" s="46" t="s">
        <v>665</v>
      </c>
      <c r="AG860" s="46" t="s">
        <v>715</v>
      </c>
      <c r="AH860" s="46"/>
      <c r="AI860" s="46" t="s">
        <v>716</v>
      </c>
      <c r="AJ860" s="46" t="s">
        <v>316</v>
      </c>
      <c r="AK860" s="46" t="s">
        <v>84</v>
      </c>
      <c r="AL860" s="46" t="s">
        <v>665</v>
      </c>
      <c r="AM860" s="46" t="s">
        <v>717</v>
      </c>
      <c r="AN860" s="46" t="s">
        <v>225</v>
      </c>
      <c r="AO860" s="46" t="s">
        <v>249</v>
      </c>
      <c r="AP860" s="46" t="s">
        <v>91</v>
      </c>
      <c r="AQ860" s="46"/>
      <c r="AR860" s="46" t="s">
        <v>81</v>
      </c>
      <c r="AS860" s="46" t="s">
        <v>100</v>
      </c>
      <c r="AT860" s="46"/>
      <c r="AU860" s="46"/>
      <c r="AV860" s="46" t="s">
        <v>81</v>
      </c>
      <c r="AW860" s="46" t="s">
        <v>81</v>
      </c>
      <c r="AX860" s="48">
        <v>378</v>
      </c>
      <c r="AY860" s="48">
        <v>287.5</v>
      </c>
      <c r="AZ860" s="48">
        <v>247.2</v>
      </c>
      <c r="BA860" s="48">
        <v>247.2</v>
      </c>
      <c r="BB860" s="46"/>
      <c r="BC860" s="46"/>
      <c r="BD860" s="48">
        <v>66.73</v>
      </c>
      <c r="BE860" s="48">
        <v>76</v>
      </c>
      <c r="BF860" s="48">
        <v>0.32</v>
      </c>
      <c r="BG860" s="48">
        <v>0.32</v>
      </c>
      <c r="BH860" s="48">
        <v>3.5</v>
      </c>
      <c r="BI860" s="46"/>
      <c r="BJ860" s="46"/>
      <c r="BK860" s="46"/>
      <c r="BL860" s="46"/>
      <c r="BM860" s="46"/>
      <c r="BN860" s="46"/>
      <c r="BO860" s="46"/>
      <c r="BP860" s="48">
        <v>0.38</v>
      </c>
      <c r="BQ860" s="48">
        <v>0.38</v>
      </c>
      <c r="BR860" s="48">
        <v>64.959999999999994</v>
      </c>
      <c r="BS860" s="46"/>
      <c r="BT860" s="46"/>
      <c r="BU860" s="48">
        <v>0</v>
      </c>
      <c r="BV860" s="39">
        <v>572</v>
      </c>
      <c r="BW860" s="39">
        <f t="shared" si="78"/>
        <v>5</v>
      </c>
      <c r="BX860" s="39">
        <f>IF(COUNTIF($C$2:C860,C860)=1,1,0)</f>
        <v>1</v>
      </c>
      <c r="BY860" s="39">
        <f t="shared" si="79"/>
        <v>0</v>
      </c>
      <c r="BZ860" s="39" t="b">
        <f t="shared" si="80"/>
        <v>0</v>
      </c>
      <c r="CA860" s="39" t="b">
        <f t="array" ref="CA860">ISNUMBER(SEARCH("Touch Screen",$AI860))</f>
        <v>0</v>
      </c>
      <c r="CB860" s="39" t="b">
        <f t="array" ref="CB860">ISNUMBER(SEARCH("Occupancy Sensor",$AI860))</f>
        <v>0</v>
      </c>
      <c r="CC860" s="39" t="b">
        <f t="array" ref="CC860">ISNUMBER(SEARCH("Full Network Connectivity",$AI860))</f>
        <v>1</v>
      </c>
      <c r="CD860" s="49">
        <f t="shared" si="81"/>
        <v>206.41625999999997</v>
      </c>
      <c r="CE860" s="50">
        <f t="shared" si="83"/>
        <v>2.1</v>
      </c>
      <c r="CF860" s="39">
        <f t="shared" si="82"/>
        <v>5</v>
      </c>
      <c r="CG860" s="49">
        <f>IF($BW860=1,($Q860*'2. Monitor Criteria'!$C$4)+('2. Monitor Criteria'!$D$4*'1. Data'!$CE860)+'2. Monitor Criteria'!$C$6,IF('1. Data'!$BW860=2,($Q860*'2. Monitor Criteria'!$C$4)+('2. Monitor Criteria'!$D$4*'1. Data'!$CE860)+'2. Monitor Criteria'!$D$6,IF('1. Data'!$BW860=5,($Q860*'2. Monitor Criteria'!$C$4)+('2. Monitor Criteria'!$D$4*'1. Data'!$CE860)+'2. Monitor Criteria'!$F$6,($Q860*'2. Monitor Criteria'!$C$4)+('2. Monitor Criteria'!$D$4*'1. Data'!$CE860)+'2. Monitor Criteria'!$E$6)))</f>
        <v>118.90559</v>
      </c>
      <c r="CH860" s="51">
        <f>CD860-('2. Monitor Criteria'!$D$4*CE860)</f>
        <v>198.03725999999997</v>
      </c>
      <c r="CI860" s="49">
        <f>IF($BY860=0,CH860,IF($BY860=1,CH860-('2. Monitor Criteria'!$B$10*'1. Data'!CG860),CH860-('2. Monitor Criteria'!$C$10*'1. Data'!CG860)))</f>
        <v>198.03725999999997</v>
      </c>
      <c r="CJ860" s="51">
        <f>IF($CA860=TRUE,CI860-(CG860*'2. Monitor Criteria'!$E$10),CI860)</f>
        <v>198.03725999999997</v>
      </c>
      <c r="CK860" s="51">
        <f>IF($BZ860=TRUE,CJ860-('1. Data'!CG860*'2. Monitor Criteria'!$D$10),CJ860)</f>
        <v>198.03725999999997</v>
      </c>
    </row>
    <row r="861" spans="1:89" x14ac:dyDescent="0.2">
      <c r="A861" s="39">
        <v>573</v>
      </c>
      <c r="B861" s="46" t="s">
        <v>656</v>
      </c>
      <c r="C861" s="46" t="s">
        <v>735</v>
      </c>
      <c r="D861" s="47">
        <v>42129</v>
      </c>
      <c r="E861" s="46" t="s">
        <v>74</v>
      </c>
      <c r="F861" s="46"/>
      <c r="G861" s="46" t="s">
        <v>1307</v>
      </c>
      <c r="H861" s="46" t="s">
        <v>243</v>
      </c>
      <c r="I861" s="46" t="s">
        <v>76</v>
      </c>
      <c r="J861" s="46"/>
      <c r="K861" s="46" t="s">
        <v>77</v>
      </c>
      <c r="L861" s="46"/>
      <c r="M861" s="48">
        <v>1200</v>
      </c>
      <c r="N861" s="48">
        <v>23</v>
      </c>
      <c r="O861" s="48">
        <v>40.9</v>
      </c>
      <c r="P861" s="48">
        <v>47</v>
      </c>
      <c r="Q861" s="48">
        <v>943.2</v>
      </c>
      <c r="R861" s="48">
        <v>1.78</v>
      </c>
      <c r="S861" s="48">
        <v>1080</v>
      </c>
      <c r="T861" s="48">
        <v>1920</v>
      </c>
      <c r="U861" s="48">
        <v>2.1</v>
      </c>
      <c r="V861" s="48">
        <v>2198</v>
      </c>
      <c r="W861" s="48">
        <v>60</v>
      </c>
      <c r="X861" s="48">
        <v>68</v>
      </c>
      <c r="Y861" s="46" t="s">
        <v>114</v>
      </c>
      <c r="Z861" s="46" t="s">
        <v>83</v>
      </c>
      <c r="AA861" s="46"/>
      <c r="AB861" s="46"/>
      <c r="AC861" s="46" t="s">
        <v>81</v>
      </c>
      <c r="AD861" s="46" t="s">
        <v>80</v>
      </c>
      <c r="AE861" s="46" t="s">
        <v>731</v>
      </c>
      <c r="AF861" s="46" t="s">
        <v>665</v>
      </c>
      <c r="AG861" s="46" t="s">
        <v>712</v>
      </c>
      <c r="AH861" s="46"/>
      <c r="AI861" s="46" t="s">
        <v>316</v>
      </c>
      <c r="AJ861" s="46" t="s">
        <v>316</v>
      </c>
      <c r="AK861" s="46" t="s">
        <v>90</v>
      </c>
      <c r="AL861" s="46" t="s">
        <v>665</v>
      </c>
      <c r="AM861" s="46" t="s">
        <v>83</v>
      </c>
      <c r="AN861" s="46" t="s">
        <v>83</v>
      </c>
      <c r="AO861" s="46" t="s">
        <v>249</v>
      </c>
      <c r="AP861" s="46" t="s">
        <v>91</v>
      </c>
      <c r="AQ861" s="46"/>
      <c r="AR861" s="46" t="s">
        <v>81</v>
      </c>
      <c r="AS861" s="46" t="s">
        <v>100</v>
      </c>
      <c r="AT861" s="46"/>
      <c r="AU861" s="46"/>
      <c r="AV861" s="46" t="s">
        <v>81</v>
      </c>
      <c r="AW861" s="46" t="s">
        <v>81</v>
      </c>
      <c r="AX861" s="48">
        <v>382</v>
      </c>
      <c r="AY861" s="48">
        <v>448.1</v>
      </c>
      <c r="AZ861" s="48">
        <v>334.9</v>
      </c>
      <c r="BA861" s="48">
        <v>334.9</v>
      </c>
      <c r="BB861" s="46"/>
      <c r="BC861" s="46"/>
      <c r="BD861" s="48">
        <v>89.37</v>
      </c>
      <c r="BE861" s="48">
        <v>95.1</v>
      </c>
      <c r="BF861" s="48">
        <v>0.39</v>
      </c>
      <c r="BG861" s="48">
        <v>0.39</v>
      </c>
      <c r="BH861" s="48">
        <v>3.5</v>
      </c>
      <c r="BI861" s="46"/>
      <c r="BJ861" s="46"/>
      <c r="BK861" s="46"/>
      <c r="BL861" s="46"/>
      <c r="BM861" s="46"/>
      <c r="BN861" s="46"/>
      <c r="BO861" s="46"/>
      <c r="BP861" s="48">
        <v>0.56000000000000005</v>
      </c>
      <c r="BQ861" s="48">
        <v>0.56000000000000005</v>
      </c>
      <c r="BR861" s="48">
        <v>87.15</v>
      </c>
      <c r="BS861" s="46"/>
      <c r="BT861" s="46"/>
      <c r="BU861" s="48">
        <v>0</v>
      </c>
      <c r="BV861" s="39">
        <v>573</v>
      </c>
      <c r="BW861" s="39">
        <f t="shared" si="78"/>
        <v>5</v>
      </c>
      <c r="BX861" s="39">
        <f>IF(COUNTIF($C$2:C861,C861)=1,1,0)</f>
        <v>1</v>
      </c>
      <c r="BY861" s="39">
        <f t="shared" si="79"/>
        <v>0</v>
      </c>
      <c r="BZ861" s="39" t="b">
        <f t="shared" si="80"/>
        <v>0</v>
      </c>
      <c r="CA861" s="39" t="b">
        <f t="array" ref="CA861">ISNUMBER(SEARCH("Touch Screen",$AI861))</f>
        <v>0</v>
      </c>
      <c r="CB861" s="39" t="b">
        <f t="array" ref="CB861">ISNUMBER(SEARCH("Occupancy Sensor",$AI861))</f>
        <v>0</v>
      </c>
      <c r="CC861" s="39" t="b">
        <f t="array" ref="CC861">ISNUMBER(SEARCH("Full Network Connectivity",$AI861))</f>
        <v>1</v>
      </c>
      <c r="CD861" s="49">
        <f t="shared" si="81"/>
        <v>276.22907999999995</v>
      </c>
      <c r="CE861" s="50">
        <f t="shared" si="83"/>
        <v>2.1</v>
      </c>
      <c r="CF861" s="39">
        <f t="shared" si="82"/>
        <v>5</v>
      </c>
      <c r="CG861" s="49">
        <f>IF($BW861=1,($Q861*'2. Monitor Criteria'!$C$4)+('2. Monitor Criteria'!$D$4*'1. Data'!$CE861)+'2. Monitor Criteria'!$C$6,IF('1. Data'!$BW861=2,($Q861*'2. Monitor Criteria'!$C$4)+('2. Monitor Criteria'!$D$4*'1. Data'!$CE861)+'2. Monitor Criteria'!$D$6,IF('1. Data'!$BW861=5,($Q861*'2. Monitor Criteria'!$C$4)+('2. Monitor Criteria'!$D$4*'1. Data'!$CE861)+'2. Monitor Criteria'!$F$6,($Q861*'2. Monitor Criteria'!$C$4)+('2. Monitor Criteria'!$D$4*'1. Data'!$CE861)+'2. Monitor Criteria'!$E$6)))</f>
        <v>139.92260000000002</v>
      </c>
      <c r="CH861" s="51">
        <f>CD861-('2. Monitor Criteria'!$D$4*CE861)</f>
        <v>267.85007999999993</v>
      </c>
      <c r="CI861" s="49">
        <f>IF($BY861=0,CH861,IF($BY861=1,CH861-('2. Monitor Criteria'!$B$10*'1. Data'!CG861),CH861-('2. Monitor Criteria'!$C$10*'1. Data'!CG861)))</f>
        <v>267.85007999999993</v>
      </c>
      <c r="CJ861" s="51">
        <f>IF($CA861=TRUE,CI861-(CG861*'2. Monitor Criteria'!$E$10),CI861)</f>
        <v>267.85007999999993</v>
      </c>
      <c r="CK861" s="51">
        <f>IF($BZ861=TRUE,CJ861-('1. Data'!CG861*'2. Monitor Criteria'!$D$10),CJ861)</f>
        <v>267.85007999999993</v>
      </c>
    </row>
    <row r="862" spans="1:89" x14ac:dyDescent="0.2">
      <c r="A862" s="39">
        <v>574</v>
      </c>
      <c r="B862" s="46" t="s">
        <v>656</v>
      </c>
      <c r="C862" s="46" t="s">
        <v>736</v>
      </c>
      <c r="D862" s="47">
        <v>42129</v>
      </c>
      <c r="E862" s="46" t="s">
        <v>74</v>
      </c>
      <c r="F862" s="46"/>
      <c r="G862" s="46" t="s">
        <v>1307</v>
      </c>
      <c r="H862" s="46" t="s">
        <v>243</v>
      </c>
      <c r="I862" s="46" t="s">
        <v>76</v>
      </c>
      <c r="J862" s="46"/>
      <c r="K862" s="46" t="s">
        <v>77</v>
      </c>
      <c r="L862" s="46"/>
      <c r="M862" s="48">
        <v>1400</v>
      </c>
      <c r="N862" s="48">
        <v>23</v>
      </c>
      <c r="O862" s="48">
        <v>40.9</v>
      </c>
      <c r="P862" s="48">
        <v>47</v>
      </c>
      <c r="Q862" s="48">
        <v>942.44</v>
      </c>
      <c r="R862" s="48">
        <v>1.78</v>
      </c>
      <c r="S862" s="48">
        <v>1080</v>
      </c>
      <c r="T862" s="48">
        <v>1920</v>
      </c>
      <c r="U862" s="48">
        <v>2.1</v>
      </c>
      <c r="V862" s="48">
        <v>2200</v>
      </c>
      <c r="W862" s="48">
        <v>60</v>
      </c>
      <c r="X862" s="48">
        <v>68</v>
      </c>
      <c r="Y862" s="46" t="s">
        <v>114</v>
      </c>
      <c r="Z862" s="46" t="s">
        <v>83</v>
      </c>
      <c r="AA862" s="46"/>
      <c r="AB862" s="46"/>
      <c r="AC862" s="46" t="s">
        <v>81</v>
      </c>
      <c r="AD862" s="46" t="s">
        <v>80</v>
      </c>
      <c r="AE862" s="46" t="s">
        <v>737</v>
      </c>
      <c r="AF862" s="46" t="s">
        <v>665</v>
      </c>
      <c r="AG862" s="46" t="s">
        <v>712</v>
      </c>
      <c r="AH862" s="46"/>
      <c r="AI862" s="46" t="s">
        <v>316</v>
      </c>
      <c r="AJ862" s="46" t="s">
        <v>316</v>
      </c>
      <c r="AK862" s="46" t="s">
        <v>84</v>
      </c>
      <c r="AL862" s="46" t="s">
        <v>665</v>
      </c>
      <c r="AM862" s="46" t="s">
        <v>83</v>
      </c>
      <c r="AN862" s="46" t="s">
        <v>83</v>
      </c>
      <c r="AO862" s="46" t="s">
        <v>249</v>
      </c>
      <c r="AP862" s="46" t="s">
        <v>91</v>
      </c>
      <c r="AQ862" s="46"/>
      <c r="AR862" s="46" t="s">
        <v>81</v>
      </c>
      <c r="AS862" s="46" t="s">
        <v>100</v>
      </c>
      <c r="AT862" s="46"/>
      <c r="AU862" s="46"/>
      <c r="AV862" s="46" t="s">
        <v>81</v>
      </c>
      <c r="AW862" s="46" t="s">
        <v>81</v>
      </c>
      <c r="AX862" s="48">
        <v>425</v>
      </c>
      <c r="AY862" s="48">
        <v>430</v>
      </c>
      <c r="AZ862" s="48">
        <v>321.60000000000002</v>
      </c>
      <c r="BA862" s="48">
        <v>321.60000000000002</v>
      </c>
      <c r="BB862" s="46"/>
      <c r="BC862" s="46"/>
      <c r="BD862" s="48">
        <v>67.77</v>
      </c>
      <c r="BE862" s="48">
        <v>94.4</v>
      </c>
      <c r="BF862" s="48">
        <v>0.39</v>
      </c>
      <c r="BG862" s="48">
        <v>0.39</v>
      </c>
      <c r="BH862" s="48">
        <v>3.5</v>
      </c>
      <c r="BI862" s="46"/>
      <c r="BJ862" s="46"/>
      <c r="BK862" s="46"/>
      <c r="BL862" s="46"/>
      <c r="BM862" s="46"/>
      <c r="BN862" s="46"/>
      <c r="BO862" s="46"/>
      <c r="BP862" s="48">
        <v>0.55000000000000004</v>
      </c>
      <c r="BQ862" s="48">
        <v>0.55000000000000004</v>
      </c>
      <c r="BR862" s="48">
        <v>69.489999999999995</v>
      </c>
      <c r="BS862" s="46"/>
      <c r="BT862" s="46"/>
      <c r="BU862" s="48">
        <v>0</v>
      </c>
      <c r="BV862" s="39">
        <v>574</v>
      </c>
      <c r="BW862" s="39">
        <f t="shared" si="78"/>
        <v>5</v>
      </c>
      <c r="BX862" s="39">
        <f>IF(COUNTIF($C$2:C862,C862)=1,1,0)</f>
        <v>1</v>
      </c>
      <c r="BY862" s="39">
        <f t="shared" si="79"/>
        <v>0</v>
      </c>
      <c r="BZ862" s="39" t="b">
        <f t="shared" si="80"/>
        <v>0</v>
      </c>
      <c r="CA862" s="39" t="b">
        <f t="array" ref="CA862">ISNUMBER(SEARCH("Touch Screen",$AI862))</f>
        <v>0</v>
      </c>
      <c r="CB862" s="39" t="b">
        <f t="array" ref="CB862">ISNUMBER(SEARCH("Occupancy Sensor",$AI862))</f>
        <v>0</v>
      </c>
      <c r="CC862" s="39" t="b">
        <f t="array" ref="CC862">ISNUMBER(SEARCH("Full Network Connectivity",$AI862))</f>
        <v>1</v>
      </c>
      <c r="CD862" s="49">
        <f t="shared" si="81"/>
        <v>210.00347999999997</v>
      </c>
      <c r="CE862" s="50">
        <f t="shared" si="83"/>
        <v>2.1</v>
      </c>
      <c r="CF862" s="39">
        <f t="shared" si="82"/>
        <v>5</v>
      </c>
      <c r="CG862" s="49">
        <f>IF($BW862=1,($Q862*'2. Monitor Criteria'!$C$4)+('2. Monitor Criteria'!$D$4*'1. Data'!$CE862)+'2. Monitor Criteria'!$C$6,IF('1. Data'!$BW862=2,($Q862*'2. Monitor Criteria'!$C$4)+('2. Monitor Criteria'!$D$4*'1. Data'!$CE862)+'2. Monitor Criteria'!$D$6,IF('1. Data'!$BW862=5,($Q862*'2. Monitor Criteria'!$C$4)+('2. Monitor Criteria'!$D$4*'1. Data'!$CE862)+'2. Monitor Criteria'!$F$6,($Q862*'2. Monitor Criteria'!$C$4)+('2. Monitor Criteria'!$D$4*'1. Data'!$CE862)+'2. Monitor Criteria'!$E$6)))</f>
        <v>139.82912000000002</v>
      </c>
      <c r="CH862" s="51">
        <f>CD862-('2. Monitor Criteria'!$D$4*CE862)</f>
        <v>201.62447999999998</v>
      </c>
      <c r="CI862" s="49">
        <f>IF($BY862=0,CH862,IF($BY862=1,CH862-('2. Monitor Criteria'!$B$10*'1. Data'!CG862),CH862-('2. Monitor Criteria'!$C$10*'1. Data'!CG862)))</f>
        <v>201.62447999999998</v>
      </c>
      <c r="CJ862" s="51">
        <f>IF($CA862=TRUE,CI862-(CG862*'2. Monitor Criteria'!$E$10),CI862)</f>
        <v>201.62447999999998</v>
      </c>
      <c r="CK862" s="51">
        <f>IF($BZ862=TRUE,CJ862-('1. Data'!CG862*'2. Monitor Criteria'!$D$10),CJ862)</f>
        <v>201.62447999999998</v>
      </c>
    </row>
    <row r="863" spans="1:89" x14ac:dyDescent="0.2">
      <c r="A863" s="39">
        <v>575</v>
      </c>
      <c r="B863" s="46" t="s">
        <v>656</v>
      </c>
      <c r="C863" s="46" t="s">
        <v>738</v>
      </c>
      <c r="D863" s="47">
        <v>42129</v>
      </c>
      <c r="E863" s="46" t="s">
        <v>74</v>
      </c>
      <c r="F863" s="46"/>
      <c r="G863" s="46" t="s">
        <v>1307</v>
      </c>
      <c r="H863" s="46" t="s">
        <v>243</v>
      </c>
      <c r="I863" s="46" t="s">
        <v>76</v>
      </c>
      <c r="J863" s="46"/>
      <c r="K863" s="46" t="s">
        <v>77</v>
      </c>
      <c r="L863" s="46"/>
      <c r="M863" s="48">
        <v>1400</v>
      </c>
      <c r="N863" s="48">
        <v>23</v>
      </c>
      <c r="O863" s="48">
        <v>40.9</v>
      </c>
      <c r="P863" s="48">
        <v>47</v>
      </c>
      <c r="Q863" s="48">
        <v>942.44</v>
      </c>
      <c r="R863" s="48">
        <v>1.78</v>
      </c>
      <c r="S863" s="48">
        <v>1080</v>
      </c>
      <c r="T863" s="48">
        <v>1920</v>
      </c>
      <c r="U863" s="48">
        <v>2.1</v>
      </c>
      <c r="V863" s="48">
        <v>2200</v>
      </c>
      <c r="W863" s="48">
        <v>60</v>
      </c>
      <c r="X863" s="48">
        <v>68</v>
      </c>
      <c r="Y863" s="46" t="s">
        <v>114</v>
      </c>
      <c r="Z863" s="46" t="s">
        <v>83</v>
      </c>
      <c r="AA863" s="46"/>
      <c r="AB863" s="46"/>
      <c r="AC863" s="46" t="s">
        <v>81</v>
      </c>
      <c r="AD863" s="46" t="s">
        <v>80</v>
      </c>
      <c r="AE863" s="46" t="s">
        <v>737</v>
      </c>
      <c r="AF863" s="46" t="s">
        <v>665</v>
      </c>
      <c r="AG863" s="46" t="s">
        <v>712</v>
      </c>
      <c r="AH863" s="46"/>
      <c r="AI863" s="46" t="s">
        <v>316</v>
      </c>
      <c r="AJ863" s="46" t="s">
        <v>316</v>
      </c>
      <c r="AK863" s="46" t="s">
        <v>84</v>
      </c>
      <c r="AL863" s="46" t="s">
        <v>665</v>
      </c>
      <c r="AM863" s="46" t="s">
        <v>83</v>
      </c>
      <c r="AN863" s="46" t="s">
        <v>83</v>
      </c>
      <c r="AO863" s="46" t="s">
        <v>249</v>
      </c>
      <c r="AP863" s="46" t="s">
        <v>91</v>
      </c>
      <c r="AQ863" s="46"/>
      <c r="AR863" s="46" t="s">
        <v>81</v>
      </c>
      <c r="AS863" s="46" t="s">
        <v>100</v>
      </c>
      <c r="AT863" s="46"/>
      <c r="AU863" s="46"/>
      <c r="AV863" s="46" t="s">
        <v>81</v>
      </c>
      <c r="AW863" s="46" t="s">
        <v>81</v>
      </c>
      <c r="AX863" s="48">
        <v>680</v>
      </c>
      <c r="AY863" s="48">
        <v>636.70000000000005</v>
      </c>
      <c r="AZ863" s="48">
        <v>542.79999999999995</v>
      </c>
      <c r="BA863" s="48">
        <v>542.79999999999995</v>
      </c>
      <c r="BB863" s="46"/>
      <c r="BC863" s="46"/>
      <c r="BD863" s="48">
        <v>101.23</v>
      </c>
      <c r="BE863" s="48">
        <v>102.2</v>
      </c>
      <c r="BF863" s="48">
        <v>0.54</v>
      </c>
      <c r="BG863" s="48">
        <v>0.54</v>
      </c>
      <c r="BH863" s="48">
        <v>3.5</v>
      </c>
      <c r="BI863" s="46"/>
      <c r="BJ863" s="46"/>
      <c r="BK863" s="46"/>
      <c r="BL863" s="46"/>
      <c r="BM863" s="46"/>
      <c r="BN863" s="46"/>
      <c r="BO863" s="46"/>
      <c r="BP863" s="48">
        <v>0.69</v>
      </c>
      <c r="BQ863" s="48">
        <v>0.69</v>
      </c>
      <c r="BR863" s="48">
        <v>101.52</v>
      </c>
      <c r="BS863" s="46"/>
      <c r="BT863" s="46"/>
      <c r="BU863" s="48">
        <v>0</v>
      </c>
      <c r="BV863" s="39">
        <v>575</v>
      </c>
      <c r="BW863" s="39">
        <f t="shared" si="78"/>
        <v>5</v>
      </c>
      <c r="BX863" s="39">
        <f>IF(COUNTIF($C$2:C863,C863)=1,1,0)</f>
        <v>1</v>
      </c>
      <c r="BY863" s="39">
        <f t="shared" si="79"/>
        <v>0</v>
      </c>
      <c r="BZ863" s="39" t="b">
        <f t="shared" si="80"/>
        <v>0</v>
      </c>
      <c r="CA863" s="39" t="b">
        <f t="array" ref="CA863">ISNUMBER(SEARCH("Touch Screen",$AI863))</f>
        <v>0</v>
      </c>
      <c r="CB863" s="39" t="b">
        <f t="array" ref="CB863">ISNUMBER(SEARCH("Occupancy Sensor",$AI863))</f>
        <v>0</v>
      </c>
      <c r="CC863" s="39" t="b">
        <f t="array" ref="CC863">ISNUMBER(SEARCH("Full Network Connectivity",$AI863))</f>
        <v>1</v>
      </c>
      <c r="CD863" s="49">
        <f t="shared" si="81"/>
        <v>313.44594000000001</v>
      </c>
      <c r="CE863" s="50">
        <f t="shared" si="83"/>
        <v>2.1</v>
      </c>
      <c r="CF863" s="39">
        <f t="shared" si="82"/>
        <v>5</v>
      </c>
      <c r="CG863" s="49">
        <f>IF($BW863=1,($Q863*'2. Monitor Criteria'!$C$4)+('2. Monitor Criteria'!$D$4*'1. Data'!$CE863)+'2. Monitor Criteria'!$C$6,IF('1. Data'!$BW863=2,($Q863*'2. Monitor Criteria'!$C$4)+('2. Monitor Criteria'!$D$4*'1. Data'!$CE863)+'2. Monitor Criteria'!$D$6,IF('1. Data'!$BW863=5,($Q863*'2. Monitor Criteria'!$C$4)+('2. Monitor Criteria'!$D$4*'1. Data'!$CE863)+'2. Monitor Criteria'!$F$6,($Q863*'2. Monitor Criteria'!$C$4)+('2. Monitor Criteria'!$D$4*'1. Data'!$CE863)+'2. Monitor Criteria'!$E$6)))</f>
        <v>139.82912000000002</v>
      </c>
      <c r="CH863" s="51">
        <f>CD863-('2. Monitor Criteria'!$D$4*CE863)</f>
        <v>305.06693999999999</v>
      </c>
      <c r="CI863" s="49">
        <f>IF($BY863=0,CH863,IF($BY863=1,CH863-('2. Monitor Criteria'!$B$10*'1. Data'!CG863),CH863-('2. Monitor Criteria'!$C$10*'1. Data'!CG863)))</f>
        <v>305.06693999999999</v>
      </c>
      <c r="CJ863" s="51">
        <f>IF($CA863=TRUE,CI863-(CG863*'2. Monitor Criteria'!$E$10),CI863)</f>
        <v>305.06693999999999</v>
      </c>
      <c r="CK863" s="51">
        <f>IF($BZ863=TRUE,CJ863-('1. Data'!CG863*'2. Monitor Criteria'!$D$10),CJ863)</f>
        <v>305.06693999999999</v>
      </c>
    </row>
    <row r="864" spans="1:89" x14ac:dyDescent="0.2">
      <c r="A864" s="39">
        <v>576</v>
      </c>
      <c r="B864" s="46" t="s">
        <v>656</v>
      </c>
      <c r="C864" s="46" t="s">
        <v>1384</v>
      </c>
      <c r="D864" s="47">
        <v>42795</v>
      </c>
      <c r="E864" s="46" t="s">
        <v>74</v>
      </c>
      <c r="F864" s="46"/>
      <c r="G864" s="46" t="s">
        <v>1307</v>
      </c>
      <c r="H864" s="46" t="s">
        <v>243</v>
      </c>
      <c r="I864" s="46" t="s">
        <v>76</v>
      </c>
      <c r="J864" s="46"/>
      <c r="K864" s="46" t="s">
        <v>77</v>
      </c>
      <c r="L864" s="46"/>
      <c r="M864" s="48">
        <v>1300</v>
      </c>
      <c r="N864" s="48">
        <v>23.8</v>
      </c>
      <c r="O864" s="48">
        <v>42.3</v>
      </c>
      <c r="P864" s="48">
        <v>48.5</v>
      </c>
      <c r="Q864" s="48">
        <v>1005.29</v>
      </c>
      <c r="R864" s="48">
        <v>1.78</v>
      </c>
      <c r="S864" s="48">
        <v>1080</v>
      </c>
      <c r="T864" s="48">
        <v>1920</v>
      </c>
      <c r="U864" s="48">
        <v>2.1</v>
      </c>
      <c r="V864" s="48">
        <v>2063</v>
      </c>
      <c r="W864" s="48">
        <v>60</v>
      </c>
      <c r="X864" s="48">
        <v>72</v>
      </c>
      <c r="Y864" s="46" t="s">
        <v>114</v>
      </c>
      <c r="Z864" s="46" t="s">
        <v>83</v>
      </c>
      <c r="AA864" s="46"/>
      <c r="AB864" s="46"/>
      <c r="AC864" s="46" t="s">
        <v>81</v>
      </c>
      <c r="AD864" s="46" t="s">
        <v>80</v>
      </c>
      <c r="AE864" s="46" t="s">
        <v>307</v>
      </c>
      <c r="AF864" s="46" t="s">
        <v>665</v>
      </c>
      <c r="AG864" s="46" t="s">
        <v>747</v>
      </c>
      <c r="AH864" s="46"/>
      <c r="AI864" s="46" t="s">
        <v>316</v>
      </c>
      <c r="AJ864" s="46" t="s">
        <v>316</v>
      </c>
      <c r="AK864" s="46" t="s">
        <v>84</v>
      </c>
      <c r="AL864" s="46" t="s">
        <v>665</v>
      </c>
      <c r="AM864" s="46" t="s">
        <v>83</v>
      </c>
      <c r="AN864" s="46" t="s">
        <v>83</v>
      </c>
      <c r="AO864" s="46" t="s">
        <v>249</v>
      </c>
      <c r="AP864" s="46" t="s">
        <v>91</v>
      </c>
      <c r="AQ864" s="46"/>
      <c r="AR864" s="46" t="s">
        <v>81</v>
      </c>
      <c r="AS864" s="46" t="s">
        <v>100</v>
      </c>
      <c r="AT864" s="46"/>
      <c r="AU864" s="46"/>
      <c r="AV864" s="46" t="s">
        <v>81</v>
      </c>
      <c r="AW864" s="46" t="s">
        <v>81</v>
      </c>
      <c r="AX864" s="48">
        <v>425</v>
      </c>
      <c r="AY864" s="48">
        <v>491.5</v>
      </c>
      <c r="AZ864" s="48">
        <v>373.4</v>
      </c>
      <c r="BA864" s="48">
        <v>373.4</v>
      </c>
      <c r="BB864" s="46"/>
      <c r="BC864" s="46"/>
      <c r="BD864" s="48">
        <v>100.67</v>
      </c>
      <c r="BE864" s="48">
        <v>101.6</v>
      </c>
      <c r="BF864" s="48">
        <v>0.38</v>
      </c>
      <c r="BG864" s="48">
        <v>0.38</v>
      </c>
      <c r="BH864" s="48">
        <v>3.5</v>
      </c>
      <c r="BI864" s="46"/>
      <c r="BJ864" s="46"/>
      <c r="BK864" s="46"/>
      <c r="BL864" s="46"/>
      <c r="BM864" s="46"/>
      <c r="BN864" s="46"/>
      <c r="BO864" s="46"/>
      <c r="BP864" s="48">
        <v>0.49</v>
      </c>
      <c r="BQ864" s="48">
        <v>0.49</v>
      </c>
      <c r="BR864" s="48">
        <v>97.56</v>
      </c>
      <c r="BS864" s="46"/>
      <c r="BT864" s="46"/>
      <c r="BU864" s="48">
        <v>0</v>
      </c>
      <c r="BV864" s="39">
        <v>576</v>
      </c>
      <c r="BW864" s="39">
        <f t="shared" si="78"/>
        <v>5</v>
      </c>
      <c r="BX864" s="39">
        <f>IF(COUNTIF($C$2:C864,C864)=1,1,0)</f>
        <v>1</v>
      </c>
      <c r="BY864" s="39">
        <f t="shared" si="79"/>
        <v>0</v>
      </c>
      <c r="BZ864" s="39" t="b">
        <f t="shared" si="80"/>
        <v>0</v>
      </c>
      <c r="CA864" s="39" t="b">
        <f t="array" ref="CA864">ISNUMBER(SEARCH("Touch Screen",$AI864))</f>
        <v>0</v>
      </c>
      <c r="CB864" s="39" t="b">
        <f t="array" ref="CB864">ISNUMBER(SEARCH("Occupancy Sensor",$AI864))</f>
        <v>0</v>
      </c>
      <c r="CC864" s="39" t="b">
        <f t="array" ref="CC864">ISNUMBER(SEARCH("Full Network Connectivity",$AI864))</f>
        <v>1</v>
      </c>
      <c r="CD864" s="49">
        <f t="shared" si="81"/>
        <v>310.81793999999996</v>
      </c>
      <c r="CE864" s="50">
        <f t="shared" si="83"/>
        <v>2.1</v>
      </c>
      <c r="CF864" s="39">
        <f t="shared" si="82"/>
        <v>5</v>
      </c>
      <c r="CG864" s="49">
        <f>IF($BW864=1,($Q864*'2. Monitor Criteria'!$C$4)+('2. Monitor Criteria'!$D$4*'1. Data'!$CE864)+'2. Monitor Criteria'!$C$6,IF('1. Data'!$BW864=2,($Q864*'2. Monitor Criteria'!$C$4)+('2. Monitor Criteria'!$D$4*'1. Data'!$CE864)+'2. Monitor Criteria'!$D$6,IF('1. Data'!$BW864=5,($Q864*'2. Monitor Criteria'!$C$4)+('2. Monitor Criteria'!$D$4*'1. Data'!$CE864)+'2. Monitor Criteria'!$F$6,($Q864*'2. Monitor Criteria'!$C$4)+('2. Monitor Criteria'!$D$4*'1. Data'!$CE864)+'2. Monitor Criteria'!$E$6)))</f>
        <v>147.55966999999998</v>
      </c>
      <c r="CH864" s="51">
        <f>CD864-('2. Monitor Criteria'!$D$4*CE864)</f>
        <v>302.43893999999995</v>
      </c>
      <c r="CI864" s="49">
        <f>IF($BY864=0,CH864,IF($BY864=1,CH864-('2. Monitor Criteria'!$B$10*'1. Data'!CG864),CH864-('2. Monitor Criteria'!$C$10*'1. Data'!CG864)))</f>
        <v>302.43893999999995</v>
      </c>
      <c r="CJ864" s="51">
        <f>IF($CA864=TRUE,CI864-(CG864*'2. Monitor Criteria'!$E$10),CI864)</f>
        <v>302.43893999999995</v>
      </c>
      <c r="CK864" s="51">
        <f>IF($BZ864=TRUE,CJ864-('1. Data'!CG864*'2. Monitor Criteria'!$D$10),CJ864)</f>
        <v>302.43893999999995</v>
      </c>
    </row>
    <row r="865" spans="1:89" x14ac:dyDescent="0.2">
      <c r="A865" s="39">
        <v>577</v>
      </c>
      <c r="B865" s="46" t="s">
        <v>656</v>
      </c>
      <c r="C865" s="46" t="s">
        <v>739</v>
      </c>
      <c r="D865" s="47">
        <v>42129</v>
      </c>
      <c r="E865" s="46" t="s">
        <v>74</v>
      </c>
      <c r="F865" s="46"/>
      <c r="G865" s="46" t="s">
        <v>1307</v>
      </c>
      <c r="H865" s="46" t="s">
        <v>243</v>
      </c>
      <c r="I865" s="46" t="s">
        <v>76</v>
      </c>
      <c r="J865" s="46"/>
      <c r="K865" s="46" t="s">
        <v>77</v>
      </c>
      <c r="L865" s="46"/>
      <c r="M865" s="48">
        <v>1100</v>
      </c>
      <c r="N865" s="48">
        <v>23.8</v>
      </c>
      <c r="O865" s="48">
        <v>42.3</v>
      </c>
      <c r="P865" s="48">
        <v>48.5</v>
      </c>
      <c r="Q865" s="48">
        <v>1005.27</v>
      </c>
      <c r="R865" s="48">
        <v>1.78</v>
      </c>
      <c r="S865" s="48">
        <v>1080</v>
      </c>
      <c r="T865" s="48">
        <v>1920</v>
      </c>
      <c r="U865" s="48">
        <v>2.1</v>
      </c>
      <c r="V865" s="48">
        <v>2063</v>
      </c>
      <c r="W865" s="48">
        <v>60</v>
      </c>
      <c r="X865" s="48">
        <v>68</v>
      </c>
      <c r="Y865" s="46" t="s">
        <v>114</v>
      </c>
      <c r="Z865" s="46" t="s">
        <v>83</v>
      </c>
      <c r="AA865" s="46"/>
      <c r="AB865" s="46"/>
      <c r="AC865" s="46" t="s">
        <v>81</v>
      </c>
      <c r="AD865" s="46" t="s">
        <v>80</v>
      </c>
      <c r="AE865" s="46" t="s">
        <v>731</v>
      </c>
      <c r="AF865" s="46" t="s">
        <v>665</v>
      </c>
      <c r="AG865" s="46" t="s">
        <v>1385</v>
      </c>
      <c r="AH865" s="46"/>
      <c r="AI865" s="46" t="s">
        <v>316</v>
      </c>
      <c r="AJ865" s="46" t="s">
        <v>316</v>
      </c>
      <c r="AK865" s="46" t="s">
        <v>90</v>
      </c>
      <c r="AL865" s="46" t="s">
        <v>665</v>
      </c>
      <c r="AM865" s="46" t="s">
        <v>83</v>
      </c>
      <c r="AN865" s="46" t="s">
        <v>83</v>
      </c>
      <c r="AO865" s="46" t="s">
        <v>249</v>
      </c>
      <c r="AP865" s="46" t="s">
        <v>91</v>
      </c>
      <c r="AQ865" s="46"/>
      <c r="AR865" s="46" t="s">
        <v>81</v>
      </c>
      <c r="AS865" s="46" t="s">
        <v>100</v>
      </c>
      <c r="AT865" s="46"/>
      <c r="AU865" s="46"/>
      <c r="AV865" s="46" t="s">
        <v>81</v>
      </c>
      <c r="AW865" s="46" t="s">
        <v>81</v>
      </c>
      <c r="AX865" s="48">
        <v>297</v>
      </c>
      <c r="AY865" s="48">
        <v>360</v>
      </c>
      <c r="AZ865" s="48">
        <v>269.3</v>
      </c>
      <c r="BA865" s="48">
        <v>269.3</v>
      </c>
      <c r="BB865" s="46"/>
      <c r="BC865" s="46"/>
      <c r="BD865" s="48">
        <v>60.1</v>
      </c>
      <c r="BE865" s="48">
        <v>96.4</v>
      </c>
      <c r="BF865" s="48">
        <v>0.44</v>
      </c>
      <c r="BG865" s="48">
        <v>0.44</v>
      </c>
      <c r="BH865" s="48">
        <v>3.5</v>
      </c>
      <c r="BI865" s="46"/>
      <c r="BJ865" s="46"/>
      <c r="BK865" s="46"/>
      <c r="BL865" s="46"/>
      <c r="BM865" s="46"/>
      <c r="BN865" s="46"/>
      <c r="BO865" s="46"/>
      <c r="BP865" s="48">
        <v>0.49</v>
      </c>
      <c r="BQ865" s="48">
        <v>0.49</v>
      </c>
      <c r="BR865" s="48">
        <v>60.56</v>
      </c>
      <c r="BS865" s="46"/>
      <c r="BT865" s="46"/>
      <c r="BU865" s="48">
        <v>0</v>
      </c>
      <c r="BV865" s="39">
        <v>577</v>
      </c>
      <c r="BW865" s="39">
        <f t="shared" si="78"/>
        <v>5</v>
      </c>
      <c r="BX865" s="39">
        <f>IF(COUNTIF($C$2:C865,C865)=1,1,0)</f>
        <v>1</v>
      </c>
      <c r="BY865" s="39">
        <f t="shared" si="79"/>
        <v>0</v>
      </c>
      <c r="BZ865" s="39" t="b">
        <f t="shared" si="80"/>
        <v>0</v>
      </c>
      <c r="CA865" s="39" t="b">
        <f t="array" ref="CA865">ISNUMBER(SEARCH("Touch Screen",$AI865))</f>
        <v>0</v>
      </c>
      <c r="CB865" s="39" t="b">
        <f t="array" ref="CB865">ISNUMBER(SEARCH("Occupancy Sensor",$AI865))</f>
        <v>0</v>
      </c>
      <c r="CC865" s="39" t="b">
        <f t="array" ref="CC865">ISNUMBER(SEARCH("Full Network Connectivity",$AI865))</f>
        <v>1</v>
      </c>
      <c r="CD865" s="49">
        <f t="shared" si="81"/>
        <v>186.77196000000001</v>
      </c>
      <c r="CE865" s="50">
        <f t="shared" si="83"/>
        <v>2.1</v>
      </c>
      <c r="CF865" s="39">
        <f t="shared" si="82"/>
        <v>5</v>
      </c>
      <c r="CG865" s="49">
        <f>IF($BW865=1,($Q865*'2. Monitor Criteria'!$C$4)+('2. Monitor Criteria'!$D$4*'1. Data'!$CE865)+'2. Monitor Criteria'!$C$6,IF('1. Data'!$BW865=2,($Q865*'2. Monitor Criteria'!$C$4)+('2. Monitor Criteria'!$D$4*'1. Data'!$CE865)+'2. Monitor Criteria'!$D$6,IF('1. Data'!$BW865=5,($Q865*'2. Monitor Criteria'!$C$4)+('2. Monitor Criteria'!$D$4*'1. Data'!$CE865)+'2. Monitor Criteria'!$F$6,($Q865*'2. Monitor Criteria'!$C$4)+('2. Monitor Criteria'!$D$4*'1. Data'!$CE865)+'2. Monitor Criteria'!$E$6)))</f>
        <v>147.55721</v>
      </c>
      <c r="CH865" s="51">
        <f>CD865-('2. Monitor Criteria'!$D$4*CE865)</f>
        <v>178.39296000000002</v>
      </c>
      <c r="CI865" s="49">
        <f>IF($BY865=0,CH865,IF($BY865=1,CH865-('2. Monitor Criteria'!$B$10*'1. Data'!CG865),CH865-('2. Monitor Criteria'!$C$10*'1. Data'!CG865)))</f>
        <v>178.39296000000002</v>
      </c>
      <c r="CJ865" s="51">
        <f>IF($CA865=TRUE,CI865-(CG865*'2. Monitor Criteria'!$E$10),CI865)</f>
        <v>178.39296000000002</v>
      </c>
      <c r="CK865" s="51">
        <f>IF($BZ865=TRUE,CJ865-('1. Data'!CG865*'2. Monitor Criteria'!$D$10),CJ865)</f>
        <v>178.39296000000002</v>
      </c>
    </row>
    <row r="866" spans="1:89" x14ac:dyDescent="0.2">
      <c r="A866" s="39">
        <v>578</v>
      </c>
      <c r="B866" s="46" t="s">
        <v>656</v>
      </c>
      <c r="C866" s="46" t="s">
        <v>740</v>
      </c>
      <c r="D866" s="47">
        <v>42566</v>
      </c>
      <c r="E866" s="46" t="s">
        <v>74</v>
      </c>
      <c r="F866" s="46"/>
      <c r="G866" s="46" t="s">
        <v>1307</v>
      </c>
      <c r="H866" s="46" t="s">
        <v>243</v>
      </c>
      <c r="I866" s="46" t="s">
        <v>76</v>
      </c>
      <c r="J866" s="46"/>
      <c r="K866" s="46" t="s">
        <v>77</v>
      </c>
      <c r="L866" s="46"/>
      <c r="M866" s="48">
        <v>1000</v>
      </c>
      <c r="N866" s="48">
        <v>23.8</v>
      </c>
      <c r="O866" s="48">
        <v>42.3</v>
      </c>
      <c r="P866" s="48">
        <v>48.5</v>
      </c>
      <c r="Q866" s="48">
        <v>1005.27</v>
      </c>
      <c r="R866" s="48">
        <v>1.78</v>
      </c>
      <c r="S866" s="48">
        <v>1080</v>
      </c>
      <c r="T866" s="48">
        <v>1920</v>
      </c>
      <c r="U866" s="48">
        <v>2.1</v>
      </c>
      <c r="V866" s="48">
        <v>2063</v>
      </c>
      <c r="W866" s="48">
        <v>60</v>
      </c>
      <c r="X866" s="48">
        <v>68</v>
      </c>
      <c r="Y866" s="46" t="s">
        <v>114</v>
      </c>
      <c r="Z866" s="46" t="s">
        <v>83</v>
      </c>
      <c r="AA866" s="46"/>
      <c r="AB866" s="46"/>
      <c r="AC866" s="46" t="s">
        <v>81</v>
      </c>
      <c r="AD866" s="46" t="s">
        <v>80</v>
      </c>
      <c r="AE866" s="46" t="s">
        <v>731</v>
      </c>
      <c r="AF866" s="46" t="s">
        <v>665</v>
      </c>
      <c r="AG866" s="46" t="s">
        <v>712</v>
      </c>
      <c r="AH866" s="46"/>
      <c r="AI866" s="46" t="s">
        <v>316</v>
      </c>
      <c r="AJ866" s="46" t="s">
        <v>316</v>
      </c>
      <c r="AK866" s="46" t="s">
        <v>90</v>
      </c>
      <c r="AL866" s="46" t="s">
        <v>665</v>
      </c>
      <c r="AM866" s="46" t="s">
        <v>83</v>
      </c>
      <c r="AN866" s="46" t="s">
        <v>83</v>
      </c>
      <c r="AO866" s="46" t="s">
        <v>249</v>
      </c>
      <c r="AP866" s="46" t="s">
        <v>91</v>
      </c>
      <c r="AQ866" s="46"/>
      <c r="AR866" s="46" t="s">
        <v>81</v>
      </c>
      <c r="AS866" s="46" t="s">
        <v>100</v>
      </c>
      <c r="AT866" s="46"/>
      <c r="AU866" s="46"/>
      <c r="AV866" s="46" t="s">
        <v>81</v>
      </c>
      <c r="AW866" s="46" t="s">
        <v>81</v>
      </c>
      <c r="AX866" s="48">
        <v>255</v>
      </c>
      <c r="AY866" s="48">
        <v>286.2</v>
      </c>
      <c r="AZ866" s="48">
        <v>245.3</v>
      </c>
      <c r="BA866" s="48">
        <v>245.3</v>
      </c>
      <c r="BB866" s="46"/>
      <c r="BC866" s="46"/>
      <c r="BD866" s="48">
        <v>60.85</v>
      </c>
      <c r="BE866" s="48">
        <v>93.4</v>
      </c>
      <c r="BF866" s="48">
        <v>0.32</v>
      </c>
      <c r="BG866" s="48">
        <v>0.32</v>
      </c>
      <c r="BH866" s="48">
        <v>3.5</v>
      </c>
      <c r="BI866" s="46"/>
      <c r="BJ866" s="46"/>
      <c r="BK866" s="46"/>
      <c r="BL866" s="46"/>
      <c r="BM866" s="46"/>
      <c r="BN866" s="46"/>
      <c r="BO866" s="46"/>
      <c r="BP866" s="48">
        <v>0.37</v>
      </c>
      <c r="BQ866" s="48">
        <v>0.37</v>
      </c>
      <c r="BR866" s="48">
        <v>61.61</v>
      </c>
      <c r="BS866" s="46"/>
      <c r="BT866" s="46"/>
      <c r="BU866" s="48">
        <v>0</v>
      </c>
      <c r="BV866" s="39">
        <v>578</v>
      </c>
      <c r="BW866" s="39">
        <f t="shared" si="78"/>
        <v>5</v>
      </c>
      <c r="BX866" s="39">
        <f>IF(COUNTIF($C$2:C866,C866)=1,1,0)</f>
        <v>1</v>
      </c>
      <c r="BY866" s="39">
        <f t="shared" si="79"/>
        <v>0</v>
      </c>
      <c r="BZ866" s="39" t="b">
        <f t="shared" si="80"/>
        <v>0</v>
      </c>
      <c r="CA866" s="39" t="b">
        <f t="array" ref="CA866">ISNUMBER(SEARCH("Touch Screen",$AI866))</f>
        <v>0</v>
      </c>
      <c r="CB866" s="39" t="b">
        <f t="array" ref="CB866">ISNUMBER(SEARCH("Occupancy Sensor",$AI866))</f>
        <v>0</v>
      </c>
      <c r="CC866" s="39" t="b">
        <f t="array" ref="CC866">ISNUMBER(SEARCH("Full Network Connectivity",$AI866))</f>
        <v>1</v>
      </c>
      <c r="CD866" s="49">
        <f t="shared" si="81"/>
        <v>188.38817999999998</v>
      </c>
      <c r="CE866" s="50">
        <f t="shared" si="83"/>
        <v>2.1</v>
      </c>
      <c r="CF866" s="39">
        <f t="shared" si="82"/>
        <v>5</v>
      </c>
      <c r="CG866" s="49">
        <f>IF($BW866=1,($Q866*'2. Monitor Criteria'!$C$4)+('2. Monitor Criteria'!$D$4*'1. Data'!$CE866)+'2. Monitor Criteria'!$C$6,IF('1. Data'!$BW866=2,($Q866*'2. Monitor Criteria'!$C$4)+('2. Monitor Criteria'!$D$4*'1. Data'!$CE866)+'2. Monitor Criteria'!$D$6,IF('1. Data'!$BW866=5,($Q866*'2. Monitor Criteria'!$C$4)+('2. Monitor Criteria'!$D$4*'1. Data'!$CE866)+'2. Monitor Criteria'!$F$6,($Q866*'2. Monitor Criteria'!$C$4)+('2. Monitor Criteria'!$D$4*'1. Data'!$CE866)+'2. Monitor Criteria'!$E$6)))</f>
        <v>147.55721</v>
      </c>
      <c r="CH866" s="51">
        <f>CD866-('2. Monitor Criteria'!$D$4*CE866)</f>
        <v>180.00917999999999</v>
      </c>
      <c r="CI866" s="49">
        <f>IF($BY866=0,CH866,IF($BY866=1,CH866-('2. Monitor Criteria'!$B$10*'1. Data'!CG866),CH866-('2. Monitor Criteria'!$C$10*'1. Data'!CG866)))</f>
        <v>180.00917999999999</v>
      </c>
      <c r="CJ866" s="51">
        <f>IF($CA866=TRUE,CI866-(CG866*'2. Monitor Criteria'!$E$10),CI866)</f>
        <v>180.00917999999999</v>
      </c>
      <c r="CK866" s="51">
        <f>IF($BZ866=TRUE,CJ866-('1. Data'!CG866*'2. Monitor Criteria'!$D$10),CJ866)</f>
        <v>180.00917999999999</v>
      </c>
    </row>
    <row r="867" spans="1:89" x14ac:dyDescent="0.2">
      <c r="A867" s="39">
        <v>579</v>
      </c>
      <c r="B867" s="46" t="s">
        <v>656</v>
      </c>
      <c r="C867" s="46" t="s">
        <v>1386</v>
      </c>
      <c r="D867" s="47">
        <v>42840</v>
      </c>
      <c r="E867" s="46" t="s">
        <v>74</v>
      </c>
      <c r="F867" s="46"/>
      <c r="G867" s="46" t="s">
        <v>1307</v>
      </c>
      <c r="H867" s="46" t="s">
        <v>243</v>
      </c>
      <c r="I867" s="46" t="s">
        <v>76</v>
      </c>
      <c r="J867" s="46"/>
      <c r="K867" s="46" t="s">
        <v>77</v>
      </c>
      <c r="L867" s="46"/>
      <c r="M867" s="48">
        <v>1000</v>
      </c>
      <c r="N867" s="48">
        <v>23.8</v>
      </c>
      <c r="O867" s="48">
        <v>42.3</v>
      </c>
      <c r="P867" s="48">
        <v>48.5</v>
      </c>
      <c r="Q867" s="48">
        <v>1005.27</v>
      </c>
      <c r="R867" s="48">
        <v>1.78</v>
      </c>
      <c r="S867" s="48">
        <v>1080</v>
      </c>
      <c r="T867" s="48">
        <v>1920</v>
      </c>
      <c r="U867" s="48">
        <v>2.1</v>
      </c>
      <c r="V867" s="48">
        <v>2063</v>
      </c>
      <c r="W867" s="48">
        <v>60</v>
      </c>
      <c r="X867" s="48">
        <v>68</v>
      </c>
      <c r="Y867" s="46" t="s">
        <v>114</v>
      </c>
      <c r="Z867" s="46" t="s">
        <v>83</v>
      </c>
      <c r="AA867" s="46"/>
      <c r="AB867" s="46"/>
      <c r="AC867" s="46" t="s">
        <v>81</v>
      </c>
      <c r="AD867" s="46" t="s">
        <v>80</v>
      </c>
      <c r="AE867" s="46" t="s">
        <v>1377</v>
      </c>
      <c r="AF867" s="46" t="s">
        <v>665</v>
      </c>
      <c r="AG867" s="46" t="s">
        <v>712</v>
      </c>
      <c r="AH867" s="46"/>
      <c r="AI867" s="46" t="s">
        <v>316</v>
      </c>
      <c r="AJ867" s="46" t="s">
        <v>316</v>
      </c>
      <c r="AK867" s="46" t="s">
        <v>90</v>
      </c>
      <c r="AL867" s="46" t="s">
        <v>665</v>
      </c>
      <c r="AM867" s="46" t="s">
        <v>83</v>
      </c>
      <c r="AN867" s="46" t="s">
        <v>83</v>
      </c>
      <c r="AO867" s="46" t="s">
        <v>249</v>
      </c>
      <c r="AP867" s="46" t="s">
        <v>91</v>
      </c>
      <c r="AQ867" s="46"/>
      <c r="AR867" s="46" t="s">
        <v>81</v>
      </c>
      <c r="AS867" s="46" t="s">
        <v>100</v>
      </c>
      <c r="AT867" s="46"/>
      <c r="AU867" s="46"/>
      <c r="AV867" s="46" t="s">
        <v>81</v>
      </c>
      <c r="AW867" s="46" t="s">
        <v>81</v>
      </c>
      <c r="AX867" s="48">
        <v>297</v>
      </c>
      <c r="AY867" s="48">
        <v>349.4</v>
      </c>
      <c r="AZ867" s="48">
        <v>262</v>
      </c>
      <c r="BA867" s="48">
        <v>262</v>
      </c>
      <c r="BB867" s="46"/>
      <c r="BC867" s="46"/>
      <c r="BD867" s="48">
        <v>57.31</v>
      </c>
      <c r="BE867" s="48">
        <v>95.9</v>
      </c>
      <c r="BF867" s="48">
        <v>0.4</v>
      </c>
      <c r="BG867" s="48">
        <v>0.4</v>
      </c>
      <c r="BH867" s="48">
        <v>3.5</v>
      </c>
      <c r="BI867" s="46"/>
      <c r="BJ867" s="46"/>
      <c r="BK867" s="46"/>
      <c r="BL867" s="46"/>
      <c r="BM867" s="46"/>
      <c r="BN867" s="46"/>
      <c r="BO867" s="46"/>
      <c r="BP867" s="48">
        <v>0.39</v>
      </c>
      <c r="BQ867" s="48">
        <v>0.39</v>
      </c>
      <c r="BR867" s="48">
        <v>56.88</v>
      </c>
      <c r="BS867" s="46"/>
      <c r="BT867" s="46"/>
      <c r="BU867" s="48">
        <v>0</v>
      </c>
      <c r="BV867" s="39">
        <v>579</v>
      </c>
      <c r="BW867" s="39">
        <f t="shared" si="78"/>
        <v>5</v>
      </c>
      <c r="BX867" s="39">
        <f>IF(COUNTIF($C$2:C867,C867)=1,1,0)</f>
        <v>1</v>
      </c>
      <c r="BY867" s="39">
        <f t="shared" si="79"/>
        <v>0</v>
      </c>
      <c r="BZ867" s="39" t="b">
        <f t="shared" si="80"/>
        <v>0</v>
      </c>
      <c r="CA867" s="39" t="b">
        <f t="array" ref="CA867">ISNUMBER(SEARCH("Touch Screen",$AI867))</f>
        <v>0</v>
      </c>
      <c r="CB867" s="39" t="b">
        <f t="array" ref="CB867">ISNUMBER(SEARCH("Occupancy Sensor",$AI867))</f>
        <v>0</v>
      </c>
      <c r="CC867" s="39" t="b">
        <f t="array" ref="CC867">ISNUMBER(SEARCH("Full Network Connectivity",$AI867))</f>
        <v>1</v>
      </c>
      <c r="CD867" s="49">
        <f t="shared" si="81"/>
        <v>177.99006</v>
      </c>
      <c r="CE867" s="50">
        <f t="shared" si="83"/>
        <v>2.1</v>
      </c>
      <c r="CF867" s="39">
        <f t="shared" si="82"/>
        <v>5</v>
      </c>
      <c r="CG867" s="49">
        <f>IF($BW867=1,($Q867*'2. Monitor Criteria'!$C$4)+('2. Monitor Criteria'!$D$4*'1. Data'!$CE867)+'2. Monitor Criteria'!$C$6,IF('1. Data'!$BW867=2,($Q867*'2. Monitor Criteria'!$C$4)+('2. Monitor Criteria'!$D$4*'1. Data'!$CE867)+'2. Monitor Criteria'!$D$6,IF('1. Data'!$BW867=5,($Q867*'2. Monitor Criteria'!$C$4)+('2. Monitor Criteria'!$D$4*'1. Data'!$CE867)+'2. Monitor Criteria'!$F$6,($Q867*'2. Monitor Criteria'!$C$4)+('2. Monitor Criteria'!$D$4*'1. Data'!$CE867)+'2. Monitor Criteria'!$E$6)))</f>
        <v>147.55721</v>
      </c>
      <c r="CH867" s="51">
        <f>CD867-('2. Monitor Criteria'!$D$4*CE867)</f>
        <v>169.61106000000001</v>
      </c>
      <c r="CI867" s="49">
        <f>IF($BY867=0,CH867,IF($BY867=1,CH867-('2. Monitor Criteria'!$B$10*'1. Data'!CG867),CH867-('2. Monitor Criteria'!$C$10*'1. Data'!CG867)))</f>
        <v>169.61106000000001</v>
      </c>
      <c r="CJ867" s="51">
        <f>IF($CA867=TRUE,CI867-(CG867*'2. Monitor Criteria'!$E$10),CI867)</f>
        <v>169.61106000000001</v>
      </c>
      <c r="CK867" s="51">
        <f>IF($BZ867=TRUE,CJ867-('1. Data'!CG867*'2. Monitor Criteria'!$D$10),CJ867)</f>
        <v>169.61106000000001</v>
      </c>
    </row>
    <row r="868" spans="1:89" x14ac:dyDescent="0.2">
      <c r="A868" s="39">
        <v>580</v>
      </c>
      <c r="B868" s="46" t="s">
        <v>656</v>
      </c>
      <c r="C868" s="46" t="s">
        <v>741</v>
      </c>
      <c r="D868" s="47">
        <v>42129</v>
      </c>
      <c r="E868" s="46" t="s">
        <v>74</v>
      </c>
      <c r="F868" s="46"/>
      <c r="G868" s="46" t="s">
        <v>1307</v>
      </c>
      <c r="H868" s="46" t="s">
        <v>243</v>
      </c>
      <c r="I868" s="46" t="s">
        <v>76</v>
      </c>
      <c r="J868" s="46"/>
      <c r="K868" s="46" t="s">
        <v>77</v>
      </c>
      <c r="L868" s="46"/>
      <c r="M868" s="48">
        <v>1100</v>
      </c>
      <c r="N868" s="48">
        <v>23.8</v>
      </c>
      <c r="O868" s="48">
        <v>42.3</v>
      </c>
      <c r="P868" s="48">
        <v>48.5</v>
      </c>
      <c r="Q868" s="48">
        <v>1005.27</v>
      </c>
      <c r="R868" s="48">
        <v>1.78</v>
      </c>
      <c r="S868" s="48">
        <v>1080</v>
      </c>
      <c r="T868" s="48">
        <v>1920</v>
      </c>
      <c r="U868" s="48">
        <v>2.1</v>
      </c>
      <c r="V868" s="48">
        <v>2063</v>
      </c>
      <c r="W868" s="48">
        <v>60</v>
      </c>
      <c r="X868" s="48">
        <v>68</v>
      </c>
      <c r="Y868" s="46" t="s">
        <v>114</v>
      </c>
      <c r="Z868" s="46" t="s">
        <v>83</v>
      </c>
      <c r="AA868" s="46"/>
      <c r="AB868" s="46"/>
      <c r="AC868" s="46" t="s">
        <v>81</v>
      </c>
      <c r="AD868" s="46" t="s">
        <v>80</v>
      </c>
      <c r="AE868" s="46" t="s">
        <v>731</v>
      </c>
      <c r="AF868" s="46" t="s">
        <v>665</v>
      </c>
      <c r="AG868" s="46" t="s">
        <v>712</v>
      </c>
      <c r="AH868" s="46"/>
      <c r="AI868" s="46" t="s">
        <v>316</v>
      </c>
      <c r="AJ868" s="46" t="s">
        <v>316</v>
      </c>
      <c r="AK868" s="46" t="s">
        <v>90</v>
      </c>
      <c r="AL868" s="46" t="s">
        <v>665</v>
      </c>
      <c r="AM868" s="46" t="s">
        <v>83</v>
      </c>
      <c r="AN868" s="46" t="s">
        <v>83</v>
      </c>
      <c r="AO868" s="46" t="s">
        <v>249</v>
      </c>
      <c r="AP868" s="46" t="s">
        <v>91</v>
      </c>
      <c r="AQ868" s="46"/>
      <c r="AR868" s="46" t="s">
        <v>81</v>
      </c>
      <c r="AS868" s="46" t="s">
        <v>100</v>
      </c>
      <c r="AT868" s="46"/>
      <c r="AU868" s="46"/>
      <c r="AV868" s="46" t="s">
        <v>81</v>
      </c>
      <c r="AW868" s="46" t="s">
        <v>81</v>
      </c>
      <c r="AX868" s="48">
        <v>383</v>
      </c>
      <c r="AY868" s="48">
        <v>365</v>
      </c>
      <c r="AZ868" s="48">
        <v>263.10000000000002</v>
      </c>
      <c r="BA868" s="48">
        <v>263.10000000000002</v>
      </c>
      <c r="BB868" s="46"/>
      <c r="BC868" s="46"/>
      <c r="BD868" s="48">
        <v>65.95</v>
      </c>
      <c r="BE868" s="48">
        <v>96.6</v>
      </c>
      <c r="BF868" s="48">
        <v>0.43</v>
      </c>
      <c r="BG868" s="48">
        <v>0.43</v>
      </c>
      <c r="BH868" s="48">
        <v>3.5</v>
      </c>
      <c r="BI868" s="46"/>
      <c r="BJ868" s="46"/>
      <c r="BK868" s="46"/>
      <c r="BL868" s="46"/>
      <c r="BM868" s="46"/>
      <c r="BN868" s="46"/>
      <c r="BO868" s="46"/>
      <c r="BP868" s="48">
        <v>0.47</v>
      </c>
      <c r="BQ868" s="48">
        <v>0.47</v>
      </c>
      <c r="BR868" s="48">
        <v>65.540000000000006</v>
      </c>
      <c r="BS868" s="46"/>
      <c r="BT868" s="46"/>
      <c r="BU868" s="48">
        <v>0</v>
      </c>
      <c r="BV868" s="39">
        <v>580</v>
      </c>
      <c r="BW868" s="39">
        <f t="shared" si="78"/>
        <v>5</v>
      </c>
      <c r="BX868" s="39">
        <f>IF(COUNTIF($C$2:C868,C868)=1,1,0)</f>
        <v>1</v>
      </c>
      <c r="BY868" s="39">
        <f t="shared" si="79"/>
        <v>0</v>
      </c>
      <c r="BZ868" s="39" t="b">
        <f t="shared" si="80"/>
        <v>0</v>
      </c>
      <c r="CA868" s="39" t="b">
        <f t="array" ref="CA868">ISNUMBER(SEARCH("Touch Screen",$AI868))</f>
        <v>0</v>
      </c>
      <c r="CB868" s="39" t="b">
        <f t="array" ref="CB868">ISNUMBER(SEARCH("Occupancy Sensor",$AI868))</f>
        <v>0</v>
      </c>
      <c r="CC868" s="39" t="b">
        <f t="array" ref="CC868">ISNUMBER(SEARCH("Full Network Connectivity",$AI868))</f>
        <v>1</v>
      </c>
      <c r="CD868" s="49">
        <f t="shared" si="81"/>
        <v>204.65111999999999</v>
      </c>
      <c r="CE868" s="50">
        <f t="shared" si="83"/>
        <v>2.1</v>
      </c>
      <c r="CF868" s="39">
        <f t="shared" si="82"/>
        <v>5</v>
      </c>
      <c r="CG868" s="49">
        <f>IF($BW868=1,($Q868*'2. Monitor Criteria'!$C$4)+('2. Monitor Criteria'!$D$4*'1. Data'!$CE868)+'2. Monitor Criteria'!$C$6,IF('1. Data'!$BW868=2,($Q868*'2. Monitor Criteria'!$C$4)+('2. Monitor Criteria'!$D$4*'1. Data'!$CE868)+'2. Monitor Criteria'!$D$6,IF('1. Data'!$BW868=5,($Q868*'2. Monitor Criteria'!$C$4)+('2. Monitor Criteria'!$D$4*'1. Data'!$CE868)+'2. Monitor Criteria'!$F$6,($Q868*'2. Monitor Criteria'!$C$4)+('2. Monitor Criteria'!$D$4*'1. Data'!$CE868)+'2. Monitor Criteria'!$E$6)))</f>
        <v>147.55721</v>
      </c>
      <c r="CH868" s="51">
        <f>CD868-('2. Monitor Criteria'!$D$4*CE868)</f>
        <v>196.27212</v>
      </c>
      <c r="CI868" s="49">
        <f>IF($BY868=0,CH868,IF($BY868=1,CH868-('2. Monitor Criteria'!$B$10*'1. Data'!CG868),CH868-('2. Monitor Criteria'!$C$10*'1. Data'!CG868)))</f>
        <v>196.27212</v>
      </c>
      <c r="CJ868" s="51">
        <f>IF($CA868=TRUE,CI868-(CG868*'2. Monitor Criteria'!$E$10),CI868)</f>
        <v>196.27212</v>
      </c>
      <c r="CK868" s="51">
        <f>IF($BZ868=TRUE,CJ868-('1. Data'!CG868*'2. Monitor Criteria'!$D$10),CJ868)</f>
        <v>196.27212</v>
      </c>
    </row>
    <row r="869" spans="1:89" x14ac:dyDescent="0.2">
      <c r="A869" s="39">
        <v>581</v>
      </c>
      <c r="B869" s="46" t="s">
        <v>656</v>
      </c>
      <c r="C869" s="46" t="s">
        <v>742</v>
      </c>
      <c r="D869" s="47">
        <v>42597</v>
      </c>
      <c r="E869" s="46" t="s">
        <v>74</v>
      </c>
      <c r="F869" s="46"/>
      <c r="G869" s="46" t="s">
        <v>1307</v>
      </c>
      <c r="H869" s="46" t="s">
        <v>243</v>
      </c>
      <c r="I869" s="46" t="s">
        <v>76</v>
      </c>
      <c r="J869" s="46"/>
      <c r="K869" s="46" t="s">
        <v>77</v>
      </c>
      <c r="L869" s="46"/>
      <c r="M869" s="48">
        <v>1100</v>
      </c>
      <c r="N869" s="48">
        <v>23.8</v>
      </c>
      <c r="O869" s="48">
        <v>42.3</v>
      </c>
      <c r="P869" s="48">
        <v>48.5</v>
      </c>
      <c r="Q869" s="48">
        <v>1005.27</v>
      </c>
      <c r="R869" s="48">
        <v>1.78</v>
      </c>
      <c r="S869" s="48">
        <v>1080</v>
      </c>
      <c r="T869" s="48">
        <v>1920</v>
      </c>
      <c r="U869" s="48">
        <v>2.1</v>
      </c>
      <c r="V869" s="48">
        <v>2063</v>
      </c>
      <c r="W869" s="48">
        <v>60</v>
      </c>
      <c r="X869" s="48">
        <v>68</v>
      </c>
      <c r="Y869" s="46" t="s">
        <v>114</v>
      </c>
      <c r="Z869" s="46" t="s">
        <v>83</v>
      </c>
      <c r="AA869" s="46"/>
      <c r="AB869" s="46"/>
      <c r="AC869" s="46" t="s">
        <v>81</v>
      </c>
      <c r="AD869" s="46" t="s">
        <v>80</v>
      </c>
      <c r="AE869" s="46" t="s">
        <v>714</v>
      </c>
      <c r="AF869" s="46" t="s">
        <v>665</v>
      </c>
      <c r="AG869" s="46" t="s">
        <v>715</v>
      </c>
      <c r="AH869" s="46"/>
      <c r="AI869" s="46" t="s">
        <v>716</v>
      </c>
      <c r="AJ869" s="46" t="s">
        <v>316</v>
      </c>
      <c r="AK869" s="46" t="s">
        <v>84</v>
      </c>
      <c r="AL869" s="46" t="s">
        <v>665</v>
      </c>
      <c r="AM869" s="46" t="s">
        <v>717</v>
      </c>
      <c r="AN869" s="46" t="s">
        <v>225</v>
      </c>
      <c r="AO869" s="46" t="s">
        <v>249</v>
      </c>
      <c r="AP869" s="46" t="s">
        <v>91</v>
      </c>
      <c r="AQ869" s="46"/>
      <c r="AR869" s="46" t="s">
        <v>81</v>
      </c>
      <c r="AS869" s="46" t="s">
        <v>100</v>
      </c>
      <c r="AT869" s="46"/>
      <c r="AU869" s="46"/>
      <c r="AV869" s="46" t="s">
        <v>81</v>
      </c>
      <c r="AW869" s="46" t="s">
        <v>81</v>
      </c>
      <c r="AX869" s="48">
        <v>297</v>
      </c>
      <c r="AY869" s="48">
        <v>393.1</v>
      </c>
      <c r="AZ869" s="48">
        <v>291.89999999999998</v>
      </c>
      <c r="BA869" s="48">
        <v>291.89999999999998</v>
      </c>
      <c r="BB869" s="46"/>
      <c r="BC869" s="46"/>
      <c r="BD869" s="48">
        <v>77.52</v>
      </c>
      <c r="BE869" s="48">
        <v>97.7</v>
      </c>
      <c r="BF869" s="48">
        <v>0.34</v>
      </c>
      <c r="BG869" s="48">
        <v>0.34</v>
      </c>
      <c r="BH869" s="48">
        <v>3.5</v>
      </c>
      <c r="BI869" s="46"/>
      <c r="BJ869" s="46"/>
      <c r="BK869" s="46"/>
      <c r="BL869" s="46"/>
      <c r="BM869" s="46"/>
      <c r="BN869" s="46"/>
      <c r="BO869" s="46"/>
      <c r="BP869" s="48">
        <v>0.35</v>
      </c>
      <c r="BQ869" s="48">
        <v>0.35</v>
      </c>
      <c r="BR869" s="48">
        <v>76.680000000000007</v>
      </c>
      <c r="BS869" s="46"/>
      <c r="BT869" s="46"/>
      <c r="BU869" s="48">
        <v>0</v>
      </c>
      <c r="BV869" s="39">
        <v>581</v>
      </c>
      <c r="BW869" s="39">
        <f t="shared" si="78"/>
        <v>5</v>
      </c>
      <c r="BX869" s="39">
        <f>IF(COUNTIF($C$2:C869,C869)=1,1,0)</f>
        <v>1</v>
      </c>
      <c r="BY869" s="39">
        <f t="shared" si="79"/>
        <v>0</v>
      </c>
      <c r="BZ869" s="39" t="b">
        <f t="shared" si="80"/>
        <v>0</v>
      </c>
      <c r="CA869" s="39" t="b">
        <f t="array" ref="CA869">ISNUMBER(SEARCH("Touch Screen",$AI869))</f>
        <v>0</v>
      </c>
      <c r="CB869" s="39" t="b">
        <f t="array" ref="CB869">ISNUMBER(SEARCH("Occupancy Sensor",$AI869))</f>
        <v>0</v>
      </c>
      <c r="CC869" s="39" t="b">
        <f t="array" ref="CC869">ISNUMBER(SEARCH("Full Network Connectivity",$AI869))</f>
        <v>1</v>
      </c>
      <c r="CD869" s="49">
        <f t="shared" si="81"/>
        <v>239.61227999999997</v>
      </c>
      <c r="CE869" s="50">
        <f t="shared" si="83"/>
        <v>2.1</v>
      </c>
      <c r="CF869" s="39">
        <f t="shared" si="82"/>
        <v>5</v>
      </c>
      <c r="CG869" s="49">
        <f>IF($BW869=1,($Q869*'2. Monitor Criteria'!$C$4)+('2. Monitor Criteria'!$D$4*'1. Data'!$CE869)+'2. Monitor Criteria'!$C$6,IF('1. Data'!$BW869=2,($Q869*'2. Monitor Criteria'!$C$4)+('2. Monitor Criteria'!$D$4*'1. Data'!$CE869)+'2. Monitor Criteria'!$D$6,IF('1. Data'!$BW869=5,($Q869*'2. Monitor Criteria'!$C$4)+('2. Monitor Criteria'!$D$4*'1. Data'!$CE869)+'2. Monitor Criteria'!$F$6,($Q869*'2. Monitor Criteria'!$C$4)+('2. Monitor Criteria'!$D$4*'1. Data'!$CE869)+'2. Monitor Criteria'!$E$6)))</f>
        <v>147.55721</v>
      </c>
      <c r="CH869" s="51">
        <f>CD869-('2. Monitor Criteria'!$D$4*CE869)</f>
        <v>231.23327999999998</v>
      </c>
      <c r="CI869" s="49">
        <f>IF($BY869=0,CH869,IF($BY869=1,CH869-('2. Monitor Criteria'!$B$10*'1. Data'!CG869),CH869-('2. Monitor Criteria'!$C$10*'1. Data'!CG869)))</f>
        <v>231.23327999999998</v>
      </c>
      <c r="CJ869" s="51">
        <f>IF($CA869=TRUE,CI869-(CG869*'2. Monitor Criteria'!$E$10),CI869)</f>
        <v>231.23327999999998</v>
      </c>
      <c r="CK869" s="51">
        <f>IF($BZ869=TRUE,CJ869-('1. Data'!CG869*'2. Monitor Criteria'!$D$10),CJ869)</f>
        <v>231.23327999999998</v>
      </c>
    </row>
    <row r="870" spans="1:89" x14ac:dyDescent="0.2">
      <c r="A870" s="39">
        <v>582</v>
      </c>
      <c r="B870" s="46" t="s">
        <v>656</v>
      </c>
      <c r="C870" s="46" t="s">
        <v>1387</v>
      </c>
      <c r="D870" s="47">
        <v>42901</v>
      </c>
      <c r="E870" s="46" t="s">
        <v>74</v>
      </c>
      <c r="F870" s="46"/>
      <c r="G870" s="46" t="s">
        <v>1307</v>
      </c>
      <c r="H870" s="46" t="s">
        <v>243</v>
      </c>
      <c r="I870" s="46" t="s">
        <v>76</v>
      </c>
      <c r="J870" s="46"/>
      <c r="K870" s="46" t="s">
        <v>77</v>
      </c>
      <c r="L870" s="46"/>
      <c r="M870" s="48">
        <v>1100</v>
      </c>
      <c r="N870" s="48">
        <v>23.8</v>
      </c>
      <c r="O870" s="48">
        <v>42.3</v>
      </c>
      <c r="P870" s="48">
        <v>48.5</v>
      </c>
      <c r="Q870" s="48">
        <v>1005.27</v>
      </c>
      <c r="R870" s="48">
        <v>1.78</v>
      </c>
      <c r="S870" s="48">
        <v>1080</v>
      </c>
      <c r="T870" s="48">
        <v>1920</v>
      </c>
      <c r="U870" s="48">
        <v>2.1</v>
      </c>
      <c r="V870" s="48">
        <v>2063</v>
      </c>
      <c r="W870" s="48">
        <v>60</v>
      </c>
      <c r="X870" s="48">
        <v>68</v>
      </c>
      <c r="Y870" s="46" t="s">
        <v>114</v>
      </c>
      <c r="Z870" s="46" t="s">
        <v>83</v>
      </c>
      <c r="AA870" s="46"/>
      <c r="AB870" s="46"/>
      <c r="AC870" s="46" t="s">
        <v>81</v>
      </c>
      <c r="AD870" s="46" t="s">
        <v>80</v>
      </c>
      <c r="AE870" s="46" t="s">
        <v>478</v>
      </c>
      <c r="AF870" s="46" t="s">
        <v>665</v>
      </c>
      <c r="AG870" s="46" t="s">
        <v>715</v>
      </c>
      <c r="AH870" s="46"/>
      <c r="AI870" s="46" t="s">
        <v>716</v>
      </c>
      <c r="AJ870" s="46" t="s">
        <v>316</v>
      </c>
      <c r="AK870" s="46" t="s">
        <v>84</v>
      </c>
      <c r="AL870" s="46" t="s">
        <v>665</v>
      </c>
      <c r="AM870" s="46" t="s">
        <v>717</v>
      </c>
      <c r="AN870" s="46" t="s">
        <v>225</v>
      </c>
      <c r="AO870" s="46" t="s">
        <v>249</v>
      </c>
      <c r="AP870" s="46" t="s">
        <v>91</v>
      </c>
      <c r="AQ870" s="46"/>
      <c r="AR870" s="46" t="s">
        <v>81</v>
      </c>
      <c r="AS870" s="46" t="s">
        <v>100</v>
      </c>
      <c r="AT870" s="46"/>
      <c r="AU870" s="46"/>
      <c r="AV870" s="46" t="s">
        <v>81</v>
      </c>
      <c r="AW870" s="46" t="s">
        <v>81</v>
      </c>
      <c r="AX870" s="48">
        <v>294</v>
      </c>
      <c r="AY870" s="48">
        <v>316.7</v>
      </c>
      <c r="AZ870" s="48">
        <v>256.8</v>
      </c>
      <c r="BA870" s="48">
        <v>256.8</v>
      </c>
      <c r="BB870" s="46"/>
      <c r="BC870" s="46"/>
      <c r="BD870" s="48">
        <v>66.36</v>
      </c>
      <c r="BE870" s="48">
        <v>94.6</v>
      </c>
      <c r="BF870" s="48">
        <v>0.31</v>
      </c>
      <c r="BG870" s="48">
        <v>0.31</v>
      </c>
      <c r="BH870" s="48">
        <v>3.5</v>
      </c>
      <c r="BI870" s="46"/>
      <c r="BJ870" s="46"/>
      <c r="BK870" s="46"/>
      <c r="BL870" s="46"/>
      <c r="BM870" s="46"/>
      <c r="BN870" s="46"/>
      <c r="BO870" s="46"/>
      <c r="BP870" s="48">
        <v>0.34</v>
      </c>
      <c r="BQ870" s="48">
        <v>0.34</v>
      </c>
      <c r="BR870" s="48">
        <v>65.5</v>
      </c>
      <c r="BS870" s="46"/>
      <c r="BT870" s="46"/>
      <c r="BU870" s="48">
        <v>0</v>
      </c>
      <c r="BV870" s="39">
        <v>582</v>
      </c>
      <c r="BW870" s="39">
        <f t="shared" si="78"/>
        <v>5</v>
      </c>
      <c r="BX870" s="39">
        <f>IF(COUNTIF($C$2:C870,C870)=1,1,0)</f>
        <v>1</v>
      </c>
      <c r="BY870" s="39">
        <f t="shared" si="79"/>
        <v>0</v>
      </c>
      <c r="BZ870" s="39" t="b">
        <f t="shared" si="80"/>
        <v>0</v>
      </c>
      <c r="CA870" s="39" t="b">
        <f t="array" ref="CA870">ISNUMBER(SEARCH("Touch Screen",$AI870))</f>
        <v>0</v>
      </c>
      <c r="CB870" s="39" t="b">
        <f t="array" ref="CB870">ISNUMBER(SEARCH("Occupancy Sensor",$AI870))</f>
        <v>0</v>
      </c>
      <c r="CC870" s="39" t="b">
        <f t="array" ref="CC870">ISNUMBER(SEARCH("Full Network Connectivity",$AI870))</f>
        <v>1</v>
      </c>
      <c r="CD870" s="49">
        <f t="shared" si="81"/>
        <v>205.22489999999999</v>
      </c>
      <c r="CE870" s="50">
        <f t="shared" si="83"/>
        <v>2.1</v>
      </c>
      <c r="CF870" s="39">
        <f t="shared" si="82"/>
        <v>5</v>
      </c>
      <c r="CG870" s="49">
        <f>IF($BW870=1,($Q870*'2. Monitor Criteria'!$C$4)+('2. Monitor Criteria'!$D$4*'1. Data'!$CE870)+'2. Monitor Criteria'!$C$6,IF('1. Data'!$BW870=2,($Q870*'2. Monitor Criteria'!$C$4)+('2. Monitor Criteria'!$D$4*'1. Data'!$CE870)+'2. Monitor Criteria'!$D$6,IF('1. Data'!$BW870=5,($Q870*'2. Monitor Criteria'!$C$4)+('2. Monitor Criteria'!$D$4*'1. Data'!$CE870)+'2. Monitor Criteria'!$F$6,($Q870*'2. Monitor Criteria'!$C$4)+('2. Monitor Criteria'!$D$4*'1. Data'!$CE870)+'2. Monitor Criteria'!$E$6)))</f>
        <v>147.55721</v>
      </c>
      <c r="CH870" s="51">
        <f>CD870-('2. Monitor Criteria'!$D$4*CE870)</f>
        <v>196.8459</v>
      </c>
      <c r="CI870" s="49">
        <f>IF($BY870=0,CH870,IF($BY870=1,CH870-('2. Monitor Criteria'!$B$10*'1. Data'!CG870),CH870-('2. Monitor Criteria'!$C$10*'1. Data'!CG870)))</f>
        <v>196.8459</v>
      </c>
      <c r="CJ870" s="51">
        <f>IF($CA870=TRUE,CI870-(CG870*'2. Monitor Criteria'!$E$10),CI870)</f>
        <v>196.8459</v>
      </c>
      <c r="CK870" s="51">
        <f>IF($BZ870=TRUE,CJ870-('1. Data'!CG870*'2. Monitor Criteria'!$D$10),CJ870)</f>
        <v>196.8459</v>
      </c>
    </row>
    <row r="871" spans="1:89" x14ac:dyDescent="0.2">
      <c r="A871" s="39">
        <v>583</v>
      </c>
      <c r="B871" s="46" t="s">
        <v>656</v>
      </c>
      <c r="C871" s="46" t="s">
        <v>742</v>
      </c>
      <c r="D871" s="47">
        <v>42597</v>
      </c>
      <c r="E871" s="46" t="s">
        <v>74</v>
      </c>
      <c r="F871" s="46"/>
      <c r="G871" s="46" t="s">
        <v>1307</v>
      </c>
      <c r="H871" s="46" t="s">
        <v>243</v>
      </c>
      <c r="I871" s="46" t="s">
        <v>76</v>
      </c>
      <c r="J871" s="46"/>
      <c r="K871" s="46" t="s">
        <v>77</v>
      </c>
      <c r="L871" s="46"/>
      <c r="M871" s="48">
        <v>1100</v>
      </c>
      <c r="N871" s="48">
        <v>23.8</v>
      </c>
      <c r="O871" s="48">
        <v>42.3</v>
      </c>
      <c r="P871" s="48">
        <v>48.5</v>
      </c>
      <c r="Q871" s="48">
        <v>1005.27</v>
      </c>
      <c r="R871" s="48">
        <v>1.78</v>
      </c>
      <c r="S871" s="48">
        <v>1080</v>
      </c>
      <c r="T871" s="48">
        <v>1920</v>
      </c>
      <c r="U871" s="48">
        <v>2.1</v>
      </c>
      <c r="V871" s="48">
        <v>2063</v>
      </c>
      <c r="W871" s="48">
        <v>60</v>
      </c>
      <c r="X871" s="48">
        <v>68</v>
      </c>
      <c r="Y871" s="46" t="s">
        <v>114</v>
      </c>
      <c r="Z871" s="46" t="s">
        <v>83</v>
      </c>
      <c r="AA871" s="46"/>
      <c r="AB871" s="46"/>
      <c r="AC871" s="46" t="s">
        <v>81</v>
      </c>
      <c r="AD871" s="46" t="s">
        <v>80</v>
      </c>
      <c r="AE871" s="46" t="s">
        <v>714</v>
      </c>
      <c r="AF871" s="46" t="s">
        <v>665</v>
      </c>
      <c r="AG871" s="46" t="s">
        <v>715</v>
      </c>
      <c r="AH871" s="46"/>
      <c r="AI871" s="46" t="s">
        <v>716</v>
      </c>
      <c r="AJ871" s="46" t="s">
        <v>316</v>
      </c>
      <c r="AK871" s="46" t="s">
        <v>84</v>
      </c>
      <c r="AL871" s="46" t="s">
        <v>665</v>
      </c>
      <c r="AM871" s="46" t="s">
        <v>734</v>
      </c>
      <c r="AN871" s="46" t="s">
        <v>225</v>
      </c>
      <c r="AO871" s="46" t="s">
        <v>249</v>
      </c>
      <c r="AP871" s="46" t="s">
        <v>91</v>
      </c>
      <c r="AQ871" s="46"/>
      <c r="AR871" s="46" t="s">
        <v>81</v>
      </c>
      <c r="AS871" s="46" t="s">
        <v>100</v>
      </c>
      <c r="AT871" s="46"/>
      <c r="AU871" s="46"/>
      <c r="AV871" s="46" t="s">
        <v>81</v>
      </c>
      <c r="AW871" s="46" t="s">
        <v>81</v>
      </c>
      <c r="AX871" s="48">
        <v>383</v>
      </c>
      <c r="AY871" s="48">
        <v>393.1</v>
      </c>
      <c r="AZ871" s="48">
        <v>291.89999999999998</v>
      </c>
      <c r="BA871" s="48">
        <v>291.89999999999998</v>
      </c>
      <c r="BB871" s="46"/>
      <c r="BC871" s="46"/>
      <c r="BD871" s="48">
        <v>77.52</v>
      </c>
      <c r="BE871" s="48">
        <v>97.7</v>
      </c>
      <c r="BF871" s="48">
        <v>0.34</v>
      </c>
      <c r="BG871" s="48">
        <v>0.34</v>
      </c>
      <c r="BH871" s="48">
        <v>3.5</v>
      </c>
      <c r="BI871" s="46"/>
      <c r="BJ871" s="46"/>
      <c r="BK871" s="46"/>
      <c r="BL871" s="46"/>
      <c r="BM871" s="46"/>
      <c r="BN871" s="46"/>
      <c r="BO871" s="46"/>
      <c r="BP871" s="48">
        <v>0.35</v>
      </c>
      <c r="BQ871" s="48">
        <v>0.35</v>
      </c>
      <c r="BR871" s="48">
        <v>76.680000000000007</v>
      </c>
      <c r="BS871" s="46"/>
      <c r="BT871" s="46"/>
      <c r="BU871" s="48">
        <v>0</v>
      </c>
      <c r="BV871" s="39">
        <v>583</v>
      </c>
      <c r="BW871" s="39">
        <f t="shared" si="78"/>
        <v>5</v>
      </c>
      <c r="BX871" s="39">
        <f>IF(COUNTIF($C$2:C871,C871)=1,1,0)</f>
        <v>0</v>
      </c>
      <c r="BY871" s="39">
        <f t="shared" si="79"/>
        <v>0</v>
      </c>
      <c r="BZ871" s="39" t="b">
        <f t="shared" si="80"/>
        <v>0</v>
      </c>
      <c r="CA871" s="39" t="b">
        <f t="array" ref="CA871">ISNUMBER(SEARCH("Touch Screen",$AI871))</f>
        <v>0</v>
      </c>
      <c r="CB871" s="39" t="b">
        <f t="array" ref="CB871">ISNUMBER(SEARCH("Occupancy Sensor",$AI871))</f>
        <v>0</v>
      </c>
      <c r="CC871" s="39" t="b">
        <f t="array" ref="CC871">ISNUMBER(SEARCH("Full Network Connectivity",$AI871))</f>
        <v>1</v>
      </c>
      <c r="CD871" s="49">
        <f t="shared" si="81"/>
        <v>239.61227999999997</v>
      </c>
      <c r="CE871" s="50">
        <f t="shared" si="83"/>
        <v>2.1</v>
      </c>
      <c r="CF871" s="39">
        <f t="shared" si="82"/>
        <v>5</v>
      </c>
      <c r="CG871" s="49">
        <f>IF($BW871=1,($Q871*'2. Monitor Criteria'!$C$4)+('2. Monitor Criteria'!$D$4*'1. Data'!$CE871)+'2. Monitor Criteria'!$C$6,IF('1. Data'!$BW871=2,($Q871*'2. Monitor Criteria'!$C$4)+('2. Monitor Criteria'!$D$4*'1. Data'!$CE871)+'2. Monitor Criteria'!$D$6,IF('1. Data'!$BW871=5,($Q871*'2. Monitor Criteria'!$C$4)+('2. Monitor Criteria'!$D$4*'1. Data'!$CE871)+'2. Monitor Criteria'!$F$6,($Q871*'2. Monitor Criteria'!$C$4)+('2. Monitor Criteria'!$D$4*'1. Data'!$CE871)+'2. Monitor Criteria'!$E$6)))</f>
        <v>147.55721</v>
      </c>
      <c r="CH871" s="51">
        <f>CD871-('2. Monitor Criteria'!$D$4*CE871)</f>
        <v>231.23327999999998</v>
      </c>
      <c r="CI871" s="49">
        <f>IF($BY871=0,CH871,IF($BY871=1,CH871-('2. Monitor Criteria'!$B$10*'1. Data'!CG871),CH871-('2. Monitor Criteria'!$C$10*'1. Data'!CG871)))</f>
        <v>231.23327999999998</v>
      </c>
      <c r="CJ871" s="51">
        <f>IF($CA871=TRUE,CI871-(CG871*'2. Monitor Criteria'!$E$10),CI871)</f>
        <v>231.23327999999998</v>
      </c>
      <c r="CK871" s="51">
        <f>IF($BZ871=TRUE,CJ871-('1. Data'!CG871*'2. Monitor Criteria'!$D$10),CJ871)</f>
        <v>231.23327999999998</v>
      </c>
    </row>
    <row r="872" spans="1:89" x14ac:dyDescent="0.2">
      <c r="A872" s="39">
        <v>584</v>
      </c>
      <c r="B872" s="46" t="s">
        <v>656</v>
      </c>
      <c r="C872" s="46" t="s">
        <v>1388</v>
      </c>
      <c r="D872" s="47">
        <v>42840</v>
      </c>
      <c r="E872" s="46" t="s">
        <v>74</v>
      </c>
      <c r="F872" s="46"/>
      <c r="G872" s="46" t="s">
        <v>1307</v>
      </c>
      <c r="H872" s="46" t="s">
        <v>243</v>
      </c>
      <c r="I872" s="46" t="s">
        <v>76</v>
      </c>
      <c r="J872" s="46"/>
      <c r="K872" s="46" t="s">
        <v>77</v>
      </c>
      <c r="L872" s="46"/>
      <c r="M872" s="48">
        <v>1100</v>
      </c>
      <c r="N872" s="48">
        <v>23.8</v>
      </c>
      <c r="O872" s="48">
        <v>42.3</v>
      </c>
      <c r="P872" s="48">
        <v>48.5</v>
      </c>
      <c r="Q872" s="48">
        <v>1005.27</v>
      </c>
      <c r="R872" s="48">
        <v>1.78</v>
      </c>
      <c r="S872" s="48">
        <v>1080</v>
      </c>
      <c r="T872" s="48">
        <v>1920</v>
      </c>
      <c r="U872" s="48">
        <v>2.1</v>
      </c>
      <c r="V872" s="48">
        <v>2063</v>
      </c>
      <c r="W872" s="48">
        <v>60</v>
      </c>
      <c r="X872" s="48">
        <v>68</v>
      </c>
      <c r="Y872" s="46" t="s">
        <v>114</v>
      </c>
      <c r="Z872" s="46" t="s">
        <v>83</v>
      </c>
      <c r="AA872" s="46"/>
      <c r="AB872" s="46"/>
      <c r="AC872" s="46" t="s">
        <v>81</v>
      </c>
      <c r="AD872" s="46" t="s">
        <v>80</v>
      </c>
      <c r="AE872" s="46" t="s">
        <v>478</v>
      </c>
      <c r="AF872" s="46" t="s">
        <v>665</v>
      </c>
      <c r="AG872" s="46" t="s">
        <v>715</v>
      </c>
      <c r="AH872" s="46"/>
      <c r="AI872" s="46" t="s">
        <v>716</v>
      </c>
      <c r="AJ872" s="46" t="s">
        <v>316</v>
      </c>
      <c r="AK872" s="46" t="s">
        <v>84</v>
      </c>
      <c r="AL872" s="46" t="s">
        <v>665</v>
      </c>
      <c r="AM872" s="46" t="s">
        <v>717</v>
      </c>
      <c r="AN872" s="46" t="s">
        <v>225</v>
      </c>
      <c r="AO872" s="46" t="s">
        <v>249</v>
      </c>
      <c r="AP872" s="46" t="s">
        <v>91</v>
      </c>
      <c r="AQ872" s="46"/>
      <c r="AR872" s="46" t="s">
        <v>81</v>
      </c>
      <c r="AS872" s="46" t="s">
        <v>100</v>
      </c>
      <c r="AT872" s="46"/>
      <c r="AU872" s="46"/>
      <c r="AV872" s="46" t="s">
        <v>81</v>
      </c>
      <c r="AW872" s="46" t="s">
        <v>81</v>
      </c>
      <c r="AX872" s="48">
        <v>378</v>
      </c>
      <c r="AY872" s="48">
        <v>353.2</v>
      </c>
      <c r="AZ872" s="48">
        <v>268.3</v>
      </c>
      <c r="BA872" s="48">
        <v>268.3</v>
      </c>
      <c r="BB872" s="46"/>
      <c r="BC872" s="46"/>
      <c r="BD872" s="48">
        <v>77.7</v>
      </c>
      <c r="BE872" s="48">
        <v>96.1</v>
      </c>
      <c r="BF872" s="48">
        <v>0.31</v>
      </c>
      <c r="BG872" s="48">
        <v>0.31</v>
      </c>
      <c r="BH872" s="48">
        <v>3.5</v>
      </c>
      <c r="BI872" s="46"/>
      <c r="BJ872" s="46"/>
      <c r="BK872" s="46"/>
      <c r="BL872" s="46"/>
      <c r="BM872" s="46"/>
      <c r="BN872" s="46"/>
      <c r="BO872" s="46"/>
      <c r="BP872" s="48">
        <v>0.31</v>
      </c>
      <c r="BQ872" s="48">
        <v>0.31</v>
      </c>
      <c r="BR872" s="48">
        <v>76.16</v>
      </c>
      <c r="BS872" s="46"/>
      <c r="BT872" s="46"/>
      <c r="BU872" s="48">
        <v>0</v>
      </c>
      <c r="BV872" s="39">
        <v>584</v>
      </c>
      <c r="BW872" s="39">
        <f t="shared" si="78"/>
        <v>5</v>
      </c>
      <c r="BX872" s="39">
        <f>IF(COUNTIF($C$2:C872,C872)=1,1,0)</f>
        <v>1</v>
      </c>
      <c r="BY872" s="39">
        <f t="shared" si="79"/>
        <v>0</v>
      </c>
      <c r="BZ872" s="39" t="b">
        <f t="shared" si="80"/>
        <v>0</v>
      </c>
      <c r="CA872" s="39" t="b">
        <f t="array" ref="CA872">ISNUMBER(SEARCH("Touch Screen",$AI872))</f>
        <v>0</v>
      </c>
      <c r="CB872" s="39" t="b">
        <f t="array" ref="CB872">ISNUMBER(SEARCH("Occupancy Sensor",$AI872))</f>
        <v>0</v>
      </c>
      <c r="CC872" s="39" t="b">
        <f t="array" ref="CC872">ISNUMBER(SEARCH("Full Network Connectivity",$AI872))</f>
        <v>1</v>
      </c>
      <c r="CD872" s="49">
        <f t="shared" si="81"/>
        <v>239.99333999999999</v>
      </c>
      <c r="CE872" s="50">
        <f t="shared" si="83"/>
        <v>2.1</v>
      </c>
      <c r="CF872" s="39">
        <f t="shared" si="82"/>
        <v>5</v>
      </c>
      <c r="CG872" s="49">
        <f>IF($BW872=1,($Q872*'2. Monitor Criteria'!$C$4)+('2. Monitor Criteria'!$D$4*'1. Data'!$CE872)+'2. Monitor Criteria'!$C$6,IF('1. Data'!$BW872=2,($Q872*'2. Monitor Criteria'!$C$4)+('2. Monitor Criteria'!$D$4*'1. Data'!$CE872)+'2. Monitor Criteria'!$D$6,IF('1. Data'!$BW872=5,($Q872*'2. Monitor Criteria'!$C$4)+('2. Monitor Criteria'!$D$4*'1. Data'!$CE872)+'2. Monitor Criteria'!$F$6,($Q872*'2. Monitor Criteria'!$C$4)+('2. Monitor Criteria'!$D$4*'1. Data'!$CE872)+'2. Monitor Criteria'!$E$6)))</f>
        <v>147.55721</v>
      </c>
      <c r="CH872" s="51">
        <f>CD872-('2. Monitor Criteria'!$D$4*CE872)</f>
        <v>231.61434</v>
      </c>
      <c r="CI872" s="49">
        <f>IF($BY872=0,CH872,IF($BY872=1,CH872-('2. Monitor Criteria'!$B$10*'1. Data'!CG872),CH872-('2. Monitor Criteria'!$C$10*'1. Data'!CG872)))</f>
        <v>231.61434</v>
      </c>
      <c r="CJ872" s="51">
        <f>IF($CA872=TRUE,CI872-(CG872*'2. Monitor Criteria'!$E$10),CI872)</f>
        <v>231.61434</v>
      </c>
      <c r="CK872" s="51">
        <f>IF($BZ872=TRUE,CJ872-('1. Data'!CG872*'2. Monitor Criteria'!$D$10),CJ872)</f>
        <v>231.61434</v>
      </c>
    </row>
    <row r="873" spans="1:89" x14ac:dyDescent="0.2">
      <c r="A873" s="39">
        <v>586</v>
      </c>
      <c r="B873" s="46" t="s">
        <v>656</v>
      </c>
      <c r="C873" s="46" t="s">
        <v>745</v>
      </c>
      <c r="D873" s="47">
        <v>42750</v>
      </c>
      <c r="E873" s="46" t="s">
        <v>74</v>
      </c>
      <c r="F873" s="46"/>
      <c r="G873" s="46" t="s">
        <v>1307</v>
      </c>
      <c r="H873" s="46" t="s">
        <v>243</v>
      </c>
      <c r="I873" s="46" t="s">
        <v>76</v>
      </c>
      <c r="J873" s="46"/>
      <c r="K873" s="46" t="s">
        <v>77</v>
      </c>
      <c r="L873" s="46"/>
      <c r="M873" s="48">
        <v>1300</v>
      </c>
      <c r="N873" s="48">
        <v>23.8</v>
      </c>
      <c r="O873" s="48">
        <v>42.3</v>
      </c>
      <c r="P873" s="48">
        <v>48.5</v>
      </c>
      <c r="Q873" s="48">
        <v>1005.27</v>
      </c>
      <c r="R873" s="48">
        <v>1.78</v>
      </c>
      <c r="S873" s="48">
        <v>1080</v>
      </c>
      <c r="T873" s="48">
        <v>1920</v>
      </c>
      <c r="U873" s="48">
        <v>2.1</v>
      </c>
      <c r="V873" s="48">
        <v>2063</v>
      </c>
      <c r="W873" s="48">
        <v>60</v>
      </c>
      <c r="X873" s="48">
        <v>72</v>
      </c>
      <c r="Y873" s="46" t="s">
        <v>114</v>
      </c>
      <c r="Z873" s="46" t="s">
        <v>83</v>
      </c>
      <c r="AA873" s="46"/>
      <c r="AB873" s="46"/>
      <c r="AC873" s="46" t="s">
        <v>81</v>
      </c>
      <c r="AD873" s="46" t="s">
        <v>80</v>
      </c>
      <c r="AE873" s="46" t="s">
        <v>746</v>
      </c>
      <c r="AF873" s="46" t="s">
        <v>665</v>
      </c>
      <c r="AG873" s="46" t="s">
        <v>747</v>
      </c>
      <c r="AH873" s="46"/>
      <c r="AI873" s="46" t="s">
        <v>316</v>
      </c>
      <c r="AJ873" s="46" t="s">
        <v>316</v>
      </c>
      <c r="AK873" s="46" t="s">
        <v>84</v>
      </c>
      <c r="AL873" s="46" t="s">
        <v>665</v>
      </c>
      <c r="AM873" s="46" t="s">
        <v>83</v>
      </c>
      <c r="AN873" s="46" t="s">
        <v>83</v>
      </c>
      <c r="AO873" s="46" t="s">
        <v>249</v>
      </c>
      <c r="AP873" s="46" t="s">
        <v>91</v>
      </c>
      <c r="AQ873" s="46"/>
      <c r="AR873" s="46" t="s">
        <v>81</v>
      </c>
      <c r="AS873" s="46" t="s">
        <v>100</v>
      </c>
      <c r="AT873" s="46"/>
      <c r="AU873" s="46"/>
      <c r="AV873" s="46" t="s">
        <v>81</v>
      </c>
      <c r="AW873" s="46" t="s">
        <v>81</v>
      </c>
      <c r="AX873" s="48">
        <v>595</v>
      </c>
      <c r="AY873" s="48">
        <v>681.2</v>
      </c>
      <c r="AZ873" s="48">
        <v>498.3</v>
      </c>
      <c r="BA873" s="48">
        <v>498.3</v>
      </c>
      <c r="BB873" s="46"/>
      <c r="BC873" s="46"/>
      <c r="BD873" s="48">
        <v>99.32</v>
      </c>
      <c r="BE873" s="48">
        <v>109.3</v>
      </c>
      <c r="BF873" s="48">
        <v>0.34</v>
      </c>
      <c r="BG873" s="48">
        <v>0.34</v>
      </c>
      <c r="BH873" s="48">
        <v>3.5</v>
      </c>
      <c r="BI873" s="46"/>
      <c r="BJ873" s="46"/>
      <c r="BK873" s="46"/>
      <c r="BL873" s="46"/>
      <c r="BM873" s="46"/>
      <c r="BN873" s="46"/>
      <c r="BO873" s="46"/>
      <c r="BP873" s="48">
        <v>0.43</v>
      </c>
      <c r="BQ873" s="48">
        <v>0.43</v>
      </c>
      <c r="BR873" s="48">
        <v>99.75</v>
      </c>
      <c r="BS873" s="46"/>
      <c r="BT873" s="46"/>
      <c r="BU873" s="48">
        <v>0</v>
      </c>
      <c r="BV873" s="39">
        <v>586</v>
      </c>
      <c r="BW873" s="39">
        <f t="shared" si="78"/>
        <v>5</v>
      </c>
      <c r="BX873" s="39">
        <f>IF(COUNTIF($C$2:C873,C873)=1,1,0)</f>
        <v>1</v>
      </c>
      <c r="BY873" s="39">
        <f t="shared" si="79"/>
        <v>0</v>
      </c>
      <c r="BZ873" s="39" t="b">
        <f t="shared" si="80"/>
        <v>0</v>
      </c>
      <c r="CA873" s="39" t="b">
        <f t="array" ref="CA873">ISNUMBER(SEARCH("Touch Screen",$AI873))</f>
        <v>0</v>
      </c>
      <c r="CB873" s="39" t="b">
        <f t="array" ref="CB873">ISNUMBER(SEARCH("Occupancy Sensor",$AI873))</f>
        <v>0</v>
      </c>
      <c r="CC873" s="39" t="b">
        <f t="array" ref="CC873">ISNUMBER(SEARCH("Full Network Connectivity",$AI873))</f>
        <v>1</v>
      </c>
      <c r="CD873" s="49">
        <f t="shared" si="81"/>
        <v>306.45107999999988</v>
      </c>
      <c r="CE873" s="50">
        <f t="shared" si="83"/>
        <v>2.1</v>
      </c>
      <c r="CF873" s="39">
        <f t="shared" si="82"/>
        <v>5</v>
      </c>
      <c r="CG873" s="49">
        <f>IF($BW873=1,($Q873*'2. Monitor Criteria'!$C$4)+('2. Monitor Criteria'!$D$4*'1. Data'!$CE873)+'2. Monitor Criteria'!$C$6,IF('1. Data'!$BW873=2,($Q873*'2. Monitor Criteria'!$C$4)+('2. Monitor Criteria'!$D$4*'1. Data'!$CE873)+'2. Monitor Criteria'!$D$6,IF('1. Data'!$BW873=5,($Q873*'2. Monitor Criteria'!$C$4)+('2. Monitor Criteria'!$D$4*'1. Data'!$CE873)+'2. Monitor Criteria'!$F$6,($Q873*'2. Monitor Criteria'!$C$4)+('2. Monitor Criteria'!$D$4*'1. Data'!$CE873)+'2. Monitor Criteria'!$E$6)))</f>
        <v>147.55721</v>
      </c>
      <c r="CH873" s="51">
        <f>CD873-('2. Monitor Criteria'!$D$4*CE873)</f>
        <v>298.07207999999986</v>
      </c>
      <c r="CI873" s="49">
        <f>IF($BY873=0,CH873,IF($BY873=1,CH873-('2. Monitor Criteria'!$B$10*'1. Data'!CG873),CH873-('2. Monitor Criteria'!$C$10*'1. Data'!CG873)))</f>
        <v>298.07207999999986</v>
      </c>
      <c r="CJ873" s="51">
        <f>IF($CA873=TRUE,CI873-(CG873*'2. Monitor Criteria'!$E$10),CI873)</f>
        <v>298.07207999999986</v>
      </c>
      <c r="CK873" s="51">
        <f>IF($BZ873=TRUE,CJ873-('1. Data'!CG873*'2. Monitor Criteria'!$D$10),CJ873)</f>
        <v>298.07207999999986</v>
      </c>
    </row>
    <row r="874" spans="1:89" x14ac:dyDescent="0.2">
      <c r="A874" s="39">
        <v>587</v>
      </c>
      <c r="B874" s="46" t="s">
        <v>656</v>
      </c>
      <c r="C874" s="46" t="s">
        <v>748</v>
      </c>
      <c r="D874" s="47">
        <v>42129</v>
      </c>
      <c r="E874" s="46" t="s">
        <v>277</v>
      </c>
      <c r="F874" s="46"/>
      <c r="G874" s="46" t="s">
        <v>1307</v>
      </c>
      <c r="H874" s="46" t="s">
        <v>243</v>
      </c>
      <c r="I874" s="46" t="s">
        <v>76</v>
      </c>
      <c r="J874" s="46"/>
      <c r="K874" s="46" t="s">
        <v>77</v>
      </c>
      <c r="L874" s="46"/>
      <c r="M874" s="48">
        <v>1300</v>
      </c>
      <c r="N874" s="48">
        <v>23.8</v>
      </c>
      <c r="O874" s="48">
        <v>42.3</v>
      </c>
      <c r="P874" s="48">
        <v>48.5</v>
      </c>
      <c r="Q874" s="48">
        <v>1005.27</v>
      </c>
      <c r="R874" s="48">
        <v>1.78</v>
      </c>
      <c r="S874" s="48">
        <v>1080</v>
      </c>
      <c r="T874" s="48">
        <v>1920</v>
      </c>
      <c r="U874" s="48">
        <v>2.1</v>
      </c>
      <c r="V874" s="48">
        <v>2063</v>
      </c>
      <c r="W874" s="48">
        <v>60</v>
      </c>
      <c r="X874" s="48">
        <v>72</v>
      </c>
      <c r="Y874" s="46" t="s">
        <v>114</v>
      </c>
      <c r="Z874" s="46" t="s">
        <v>83</v>
      </c>
      <c r="AA874" s="46"/>
      <c r="AB874" s="46"/>
      <c r="AC874" s="46" t="s">
        <v>81</v>
      </c>
      <c r="AD874" s="46" t="s">
        <v>80</v>
      </c>
      <c r="AE874" s="46" t="s">
        <v>731</v>
      </c>
      <c r="AF874" s="46" t="s">
        <v>665</v>
      </c>
      <c r="AG874" s="46" t="s">
        <v>712</v>
      </c>
      <c r="AH874" s="46"/>
      <c r="AI874" s="46" t="s">
        <v>316</v>
      </c>
      <c r="AJ874" s="46" t="s">
        <v>316</v>
      </c>
      <c r="AK874" s="46" t="s">
        <v>90</v>
      </c>
      <c r="AL874" s="46" t="s">
        <v>665</v>
      </c>
      <c r="AM874" s="46" t="s">
        <v>83</v>
      </c>
      <c r="AN874" s="46" t="s">
        <v>83</v>
      </c>
      <c r="AO874" s="46" t="s">
        <v>249</v>
      </c>
      <c r="AP874" s="46" t="s">
        <v>91</v>
      </c>
      <c r="AQ874" s="46"/>
      <c r="AR874" s="46" t="s">
        <v>81</v>
      </c>
      <c r="AS874" s="46" t="s">
        <v>100</v>
      </c>
      <c r="AT874" s="46"/>
      <c r="AU874" s="46"/>
      <c r="AV874" s="46" t="s">
        <v>81</v>
      </c>
      <c r="AW874" s="46" t="s">
        <v>81</v>
      </c>
      <c r="AX874" s="48">
        <v>382</v>
      </c>
      <c r="AY874" s="48">
        <v>350</v>
      </c>
      <c r="AZ874" s="48">
        <v>252.9</v>
      </c>
      <c r="BA874" s="48">
        <v>252.9</v>
      </c>
      <c r="BB874" s="46"/>
      <c r="BC874" s="46"/>
      <c r="BD874" s="48">
        <v>59.11</v>
      </c>
      <c r="BE874" s="48">
        <v>96</v>
      </c>
      <c r="BF874" s="48">
        <v>0.43</v>
      </c>
      <c r="BG874" s="48">
        <v>0.43</v>
      </c>
      <c r="BH874" s="48">
        <v>3.5</v>
      </c>
      <c r="BI874" s="46"/>
      <c r="BJ874" s="46"/>
      <c r="BK874" s="46"/>
      <c r="BL874" s="46"/>
      <c r="BM874" s="46"/>
      <c r="BN874" s="46"/>
      <c r="BO874" s="46"/>
      <c r="BP874" s="46"/>
      <c r="BQ874" s="46"/>
      <c r="BR874" s="46"/>
      <c r="BS874" s="46"/>
      <c r="BT874" s="46"/>
      <c r="BU874" s="48">
        <v>0</v>
      </c>
      <c r="BV874" s="39">
        <v>587</v>
      </c>
      <c r="BW874" s="39">
        <f t="shared" si="78"/>
        <v>5</v>
      </c>
      <c r="BX874" s="39">
        <f>IF(COUNTIF($C$2:C874,C874)=1,1,0)</f>
        <v>1</v>
      </c>
      <c r="BY874" s="39">
        <f t="shared" si="79"/>
        <v>0</v>
      </c>
      <c r="BZ874" s="39" t="b">
        <f t="shared" si="80"/>
        <v>0</v>
      </c>
      <c r="CA874" s="39" t="b">
        <f t="array" ref="CA874">ISNUMBER(SEARCH("Touch Screen",$AI874))</f>
        <v>0</v>
      </c>
      <c r="CB874" s="39" t="b">
        <f t="array" ref="CB874">ISNUMBER(SEARCH("Occupancy Sensor",$AI874))</f>
        <v>0</v>
      </c>
      <c r="CC874" s="39" t="b">
        <f t="array" ref="CC874">ISNUMBER(SEARCH("Full Network Connectivity",$AI874))</f>
        <v>1</v>
      </c>
      <c r="CD874" s="49">
        <f t="shared" si="81"/>
        <v>183.67967999999996</v>
      </c>
      <c r="CE874" s="50">
        <f t="shared" si="83"/>
        <v>2.1</v>
      </c>
      <c r="CF874" s="39">
        <f t="shared" si="82"/>
        <v>5</v>
      </c>
      <c r="CG874" s="49">
        <f>IF($BW874=1,($Q874*'2. Monitor Criteria'!$C$4)+('2. Monitor Criteria'!$D$4*'1. Data'!$CE874)+'2. Monitor Criteria'!$C$6,IF('1. Data'!$BW874=2,($Q874*'2. Monitor Criteria'!$C$4)+('2. Monitor Criteria'!$D$4*'1. Data'!$CE874)+'2. Monitor Criteria'!$D$6,IF('1. Data'!$BW874=5,($Q874*'2. Monitor Criteria'!$C$4)+('2. Monitor Criteria'!$D$4*'1. Data'!$CE874)+'2. Monitor Criteria'!$F$6,($Q874*'2. Monitor Criteria'!$C$4)+('2. Monitor Criteria'!$D$4*'1. Data'!$CE874)+'2. Monitor Criteria'!$E$6)))</f>
        <v>147.55721</v>
      </c>
      <c r="CH874" s="51">
        <f>CD874-('2. Monitor Criteria'!$D$4*CE874)</f>
        <v>175.30067999999997</v>
      </c>
      <c r="CI874" s="49">
        <f>IF($BY874=0,CH874,IF($BY874=1,CH874-('2. Monitor Criteria'!$B$10*'1. Data'!CG874),CH874-('2. Monitor Criteria'!$C$10*'1. Data'!CG874)))</f>
        <v>175.30067999999997</v>
      </c>
      <c r="CJ874" s="51">
        <f>IF($CA874=TRUE,CI874-(CG874*'2. Monitor Criteria'!$E$10),CI874)</f>
        <v>175.30067999999997</v>
      </c>
      <c r="CK874" s="51">
        <f>IF($BZ874=TRUE,CJ874-('1. Data'!CG874*'2. Monitor Criteria'!$D$10),CJ874)</f>
        <v>175.30067999999997</v>
      </c>
    </row>
    <row r="875" spans="1:89" x14ac:dyDescent="0.2">
      <c r="A875" s="39">
        <v>588</v>
      </c>
      <c r="B875" s="46" t="s">
        <v>656</v>
      </c>
      <c r="C875" s="46" t="s">
        <v>749</v>
      </c>
      <c r="D875" s="47">
        <v>42597</v>
      </c>
      <c r="E875" s="46" t="s">
        <v>74</v>
      </c>
      <c r="F875" s="46"/>
      <c r="G875" s="46" t="s">
        <v>1307</v>
      </c>
      <c r="H875" s="46" t="s">
        <v>243</v>
      </c>
      <c r="I875" s="46" t="s">
        <v>76</v>
      </c>
      <c r="J875" s="46"/>
      <c r="K875" s="46" t="s">
        <v>77</v>
      </c>
      <c r="L875" s="46"/>
      <c r="M875" s="48">
        <v>1100</v>
      </c>
      <c r="N875" s="48">
        <v>23.8</v>
      </c>
      <c r="O875" s="48">
        <v>42.3</v>
      </c>
      <c r="P875" s="48">
        <v>48.5</v>
      </c>
      <c r="Q875" s="48">
        <v>1005.29</v>
      </c>
      <c r="R875" s="48">
        <v>1.78</v>
      </c>
      <c r="S875" s="48">
        <v>1080</v>
      </c>
      <c r="T875" s="48">
        <v>1920</v>
      </c>
      <c r="U875" s="48">
        <v>2.1</v>
      </c>
      <c r="V875" s="48">
        <v>2063</v>
      </c>
      <c r="W875" s="48">
        <v>60</v>
      </c>
      <c r="X875" s="48">
        <v>72</v>
      </c>
      <c r="Y875" s="46" t="s">
        <v>114</v>
      </c>
      <c r="Z875" s="46" t="s">
        <v>83</v>
      </c>
      <c r="AA875" s="46"/>
      <c r="AB875" s="46"/>
      <c r="AC875" s="46" t="s">
        <v>81</v>
      </c>
      <c r="AD875" s="46" t="s">
        <v>80</v>
      </c>
      <c r="AE875" s="46" t="s">
        <v>746</v>
      </c>
      <c r="AF875" s="46" t="s">
        <v>665</v>
      </c>
      <c r="AG875" s="46" t="s">
        <v>747</v>
      </c>
      <c r="AH875" s="46"/>
      <c r="AI875" s="46" t="s">
        <v>316</v>
      </c>
      <c r="AJ875" s="46" t="s">
        <v>316</v>
      </c>
      <c r="AK875" s="46" t="s">
        <v>84</v>
      </c>
      <c r="AL875" s="46" t="s">
        <v>665</v>
      </c>
      <c r="AM875" s="46" t="s">
        <v>83</v>
      </c>
      <c r="AN875" s="46" t="s">
        <v>83</v>
      </c>
      <c r="AO875" s="46" t="s">
        <v>249</v>
      </c>
      <c r="AP875" s="46" t="s">
        <v>91</v>
      </c>
      <c r="AQ875" s="46"/>
      <c r="AR875" s="46" t="s">
        <v>81</v>
      </c>
      <c r="AS875" s="46" t="s">
        <v>100</v>
      </c>
      <c r="AT875" s="46"/>
      <c r="AU875" s="46"/>
      <c r="AV875" s="46" t="s">
        <v>81</v>
      </c>
      <c r="AW875" s="46" t="s">
        <v>81</v>
      </c>
      <c r="AX875" s="48">
        <v>425</v>
      </c>
      <c r="AY875" s="48">
        <v>447.2</v>
      </c>
      <c r="AZ875" s="48">
        <v>344.2</v>
      </c>
      <c r="BA875" s="48">
        <v>344.2</v>
      </c>
      <c r="BB875" s="46"/>
      <c r="BC875" s="46"/>
      <c r="BD875" s="48">
        <v>79.040000000000006</v>
      </c>
      <c r="BE875" s="48">
        <v>99.9</v>
      </c>
      <c r="BF875" s="48">
        <v>0.36</v>
      </c>
      <c r="BG875" s="48">
        <v>0.36</v>
      </c>
      <c r="BH875" s="48">
        <v>3.5</v>
      </c>
      <c r="BI875" s="46"/>
      <c r="BJ875" s="46"/>
      <c r="BK875" s="46"/>
      <c r="BL875" s="46"/>
      <c r="BM875" s="46"/>
      <c r="BN875" s="46"/>
      <c r="BO875" s="46"/>
      <c r="BP875" s="48">
        <v>0.44</v>
      </c>
      <c r="BQ875" s="48">
        <v>0.44</v>
      </c>
      <c r="BR875" s="48">
        <v>78.41</v>
      </c>
      <c r="BS875" s="46"/>
      <c r="BT875" s="46"/>
      <c r="BU875" s="48">
        <v>0</v>
      </c>
      <c r="BV875" s="39">
        <v>588</v>
      </c>
      <c r="BW875" s="39">
        <f t="shared" si="78"/>
        <v>5</v>
      </c>
      <c r="BX875" s="39">
        <f>IF(COUNTIF($C$2:C875,C875)=1,1,0)</f>
        <v>1</v>
      </c>
      <c r="BY875" s="39">
        <f t="shared" si="79"/>
        <v>0</v>
      </c>
      <c r="BZ875" s="39" t="b">
        <f t="shared" si="80"/>
        <v>0</v>
      </c>
      <c r="CA875" s="39" t="b">
        <f t="array" ref="CA875">ISNUMBER(SEARCH("Touch Screen",$AI875))</f>
        <v>0</v>
      </c>
      <c r="CB875" s="39" t="b">
        <f t="array" ref="CB875">ISNUMBER(SEARCH("Occupancy Sensor",$AI875))</f>
        <v>0</v>
      </c>
      <c r="CC875" s="39" t="b">
        <f t="array" ref="CC875">ISNUMBER(SEARCH("Full Network Connectivity",$AI875))</f>
        <v>1</v>
      </c>
      <c r="CD875" s="49">
        <f t="shared" si="81"/>
        <v>244.38648000000003</v>
      </c>
      <c r="CE875" s="50">
        <f t="shared" si="83"/>
        <v>2.1</v>
      </c>
      <c r="CF875" s="39">
        <f t="shared" si="82"/>
        <v>5</v>
      </c>
      <c r="CG875" s="49">
        <f>IF($BW875=1,($Q875*'2. Monitor Criteria'!$C$4)+('2. Monitor Criteria'!$D$4*'1. Data'!$CE875)+'2. Monitor Criteria'!$C$6,IF('1. Data'!$BW875=2,($Q875*'2. Monitor Criteria'!$C$4)+('2. Monitor Criteria'!$D$4*'1. Data'!$CE875)+'2. Monitor Criteria'!$D$6,IF('1. Data'!$BW875=5,($Q875*'2. Monitor Criteria'!$C$4)+('2. Monitor Criteria'!$D$4*'1. Data'!$CE875)+'2. Monitor Criteria'!$F$6,($Q875*'2. Monitor Criteria'!$C$4)+('2. Monitor Criteria'!$D$4*'1. Data'!$CE875)+'2. Monitor Criteria'!$E$6)))</f>
        <v>147.55966999999998</v>
      </c>
      <c r="CH875" s="51">
        <f>CD875-('2. Monitor Criteria'!$D$4*CE875)</f>
        <v>236.00748000000004</v>
      </c>
      <c r="CI875" s="49">
        <f>IF($BY875=0,CH875,IF($BY875=1,CH875-('2. Monitor Criteria'!$B$10*'1. Data'!CG875),CH875-('2. Monitor Criteria'!$C$10*'1. Data'!CG875)))</f>
        <v>236.00748000000004</v>
      </c>
      <c r="CJ875" s="51">
        <f>IF($CA875=TRUE,CI875-(CG875*'2. Monitor Criteria'!$E$10),CI875)</f>
        <v>236.00748000000004</v>
      </c>
      <c r="CK875" s="51">
        <f>IF($BZ875=TRUE,CJ875-('1. Data'!CG875*'2. Monitor Criteria'!$D$10),CJ875)</f>
        <v>236.00748000000004</v>
      </c>
    </row>
    <row r="876" spans="1:89" x14ac:dyDescent="0.2">
      <c r="A876" s="39">
        <v>589</v>
      </c>
      <c r="B876" s="46" t="s">
        <v>656</v>
      </c>
      <c r="C876" s="46" t="s">
        <v>1389</v>
      </c>
      <c r="D876" s="47">
        <v>42795</v>
      </c>
      <c r="E876" s="46" t="s">
        <v>74</v>
      </c>
      <c r="F876" s="46"/>
      <c r="G876" s="46" t="s">
        <v>1307</v>
      </c>
      <c r="H876" s="46" t="s">
        <v>243</v>
      </c>
      <c r="I876" s="46" t="s">
        <v>76</v>
      </c>
      <c r="J876" s="46"/>
      <c r="K876" s="46" t="s">
        <v>77</v>
      </c>
      <c r="L876" s="46"/>
      <c r="M876" s="48">
        <v>1300</v>
      </c>
      <c r="N876" s="48">
        <v>26.8</v>
      </c>
      <c r="O876" s="48">
        <v>47.6</v>
      </c>
      <c r="P876" s="48">
        <v>54.6</v>
      </c>
      <c r="Q876" s="48">
        <v>1275.67</v>
      </c>
      <c r="R876" s="48">
        <v>1.78</v>
      </c>
      <c r="S876" s="48">
        <v>1080</v>
      </c>
      <c r="T876" s="48">
        <v>1920</v>
      </c>
      <c r="U876" s="48">
        <v>2.1</v>
      </c>
      <c r="V876" s="48">
        <v>1626</v>
      </c>
      <c r="W876" s="48">
        <v>60</v>
      </c>
      <c r="X876" s="48">
        <v>72</v>
      </c>
      <c r="Y876" s="46" t="s">
        <v>114</v>
      </c>
      <c r="Z876" s="46" t="s">
        <v>83</v>
      </c>
      <c r="AA876" s="46"/>
      <c r="AB876" s="46"/>
      <c r="AC876" s="46" t="s">
        <v>81</v>
      </c>
      <c r="AD876" s="46" t="s">
        <v>80</v>
      </c>
      <c r="AE876" s="46" t="s">
        <v>307</v>
      </c>
      <c r="AF876" s="46" t="s">
        <v>665</v>
      </c>
      <c r="AG876" s="46" t="s">
        <v>747</v>
      </c>
      <c r="AH876" s="46"/>
      <c r="AI876" s="46" t="s">
        <v>316</v>
      </c>
      <c r="AJ876" s="46" t="s">
        <v>316</v>
      </c>
      <c r="AK876" s="46" t="s">
        <v>84</v>
      </c>
      <c r="AL876" s="46" t="s">
        <v>665</v>
      </c>
      <c r="AM876" s="46" t="s">
        <v>83</v>
      </c>
      <c r="AN876" s="46" t="s">
        <v>83</v>
      </c>
      <c r="AO876" s="46" t="s">
        <v>249</v>
      </c>
      <c r="AP876" s="46" t="s">
        <v>91</v>
      </c>
      <c r="AQ876" s="46"/>
      <c r="AR876" s="46" t="s">
        <v>81</v>
      </c>
      <c r="AS876" s="46" t="s">
        <v>100</v>
      </c>
      <c r="AT876" s="46"/>
      <c r="AU876" s="46"/>
      <c r="AV876" s="46" t="s">
        <v>81</v>
      </c>
      <c r="AW876" s="46" t="s">
        <v>81</v>
      </c>
      <c r="AX876" s="48">
        <v>425</v>
      </c>
      <c r="AY876" s="48">
        <v>425.4</v>
      </c>
      <c r="AZ876" s="48">
        <v>328.8</v>
      </c>
      <c r="BA876" s="48">
        <v>328.8</v>
      </c>
      <c r="BB876" s="46"/>
      <c r="BC876" s="46"/>
      <c r="BD876" s="48">
        <v>114.54</v>
      </c>
      <c r="BE876" s="48">
        <v>116.8</v>
      </c>
      <c r="BF876" s="48">
        <v>0.45</v>
      </c>
      <c r="BG876" s="48">
        <v>0.45</v>
      </c>
      <c r="BH876" s="48">
        <v>3.5</v>
      </c>
      <c r="BI876" s="46"/>
      <c r="BJ876" s="46"/>
      <c r="BK876" s="46"/>
      <c r="BL876" s="46"/>
      <c r="BM876" s="46"/>
      <c r="BN876" s="46"/>
      <c r="BO876" s="46"/>
      <c r="BP876" s="48">
        <v>0.55000000000000004</v>
      </c>
      <c r="BQ876" s="48">
        <v>0.55000000000000004</v>
      </c>
      <c r="BR876" s="48">
        <v>110.9</v>
      </c>
      <c r="BS876" s="46"/>
      <c r="BT876" s="46"/>
      <c r="BU876" s="48">
        <v>0</v>
      </c>
      <c r="BV876" s="39">
        <v>589</v>
      </c>
      <c r="BW876" s="39">
        <f t="shared" si="78"/>
        <v>5</v>
      </c>
      <c r="BX876" s="39">
        <f>IF(COUNTIF($C$2:C876,C876)=1,1,0)</f>
        <v>1</v>
      </c>
      <c r="BY876" s="39">
        <f t="shared" si="79"/>
        <v>0</v>
      </c>
      <c r="BZ876" s="39" t="b">
        <f t="shared" si="80"/>
        <v>0</v>
      </c>
      <c r="CA876" s="39" t="b">
        <f t="array" ref="CA876">ISNUMBER(SEARCH("Touch Screen",$AI876))</f>
        <v>0</v>
      </c>
      <c r="CB876" s="39" t="b">
        <f t="array" ref="CB876">ISNUMBER(SEARCH("Occupancy Sensor",$AI876))</f>
        <v>0</v>
      </c>
      <c r="CC876" s="39" t="b">
        <f t="array" ref="CC876">ISNUMBER(SEARCH("Full Network Connectivity",$AI876))</f>
        <v>1</v>
      </c>
      <c r="CD876" s="49">
        <f t="shared" si="81"/>
        <v>353.74193999999994</v>
      </c>
      <c r="CE876" s="50">
        <f t="shared" si="83"/>
        <v>2.1</v>
      </c>
      <c r="CF876" s="39">
        <f t="shared" si="82"/>
        <v>5</v>
      </c>
      <c r="CG876" s="49">
        <f>IF($BW876=1,($Q876*'2. Monitor Criteria'!$C$4)+('2. Monitor Criteria'!$D$4*'1. Data'!$CE876)+'2. Monitor Criteria'!$C$6,IF('1. Data'!$BW876=2,($Q876*'2. Monitor Criteria'!$C$4)+('2. Monitor Criteria'!$D$4*'1. Data'!$CE876)+'2. Monitor Criteria'!$D$6,IF('1. Data'!$BW876=5,($Q876*'2. Monitor Criteria'!$C$4)+('2. Monitor Criteria'!$D$4*'1. Data'!$CE876)+'2. Monitor Criteria'!$F$6,($Q876*'2. Monitor Criteria'!$C$4)+('2. Monitor Criteria'!$D$4*'1. Data'!$CE876)+'2. Monitor Criteria'!$E$6)))</f>
        <v>180.81640999999999</v>
      </c>
      <c r="CH876" s="51">
        <f>CD876-('2. Monitor Criteria'!$D$4*CE876)</f>
        <v>345.36293999999992</v>
      </c>
      <c r="CI876" s="49">
        <f>IF($BY876=0,CH876,IF($BY876=1,CH876-('2. Monitor Criteria'!$B$10*'1. Data'!CG876),CH876-('2. Monitor Criteria'!$C$10*'1. Data'!CG876)))</f>
        <v>345.36293999999992</v>
      </c>
      <c r="CJ876" s="51">
        <f>IF($CA876=TRUE,CI876-(CG876*'2. Monitor Criteria'!$E$10),CI876)</f>
        <v>345.36293999999992</v>
      </c>
      <c r="CK876" s="51">
        <f>IF($BZ876=TRUE,CJ876-('1. Data'!CG876*'2. Monitor Criteria'!$D$10),CJ876)</f>
        <v>345.36293999999992</v>
      </c>
    </row>
    <row r="877" spans="1:89" x14ac:dyDescent="0.2">
      <c r="A877" s="39">
        <v>590</v>
      </c>
      <c r="B877" s="46" t="s">
        <v>656</v>
      </c>
      <c r="C877" s="46" t="s">
        <v>750</v>
      </c>
      <c r="D877" s="47">
        <v>42129</v>
      </c>
      <c r="E877" s="46" t="s">
        <v>74</v>
      </c>
      <c r="F877" s="46"/>
      <c r="G877" s="46" t="s">
        <v>1307</v>
      </c>
      <c r="H877" s="46" t="s">
        <v>243</v>
      </c>
      <c r="I877" s="46" t="s">
        <v>88</v>
      </c>
      <c r="J877" s="46"/>
      <c r="K877" s="46" t="s">
        <v>77</v>
      </c>
      <c r="L877" s="46"/>
      <c r="M877" s="48">
        <v>1400</v>
      </c>
      <c r="N877" s="48">
        <v>26.8</v>
      </c>
      <c r="O877" s="48">
        <v>47.6</v>
      </c>
      <c r="P877" s="48">
        <v>54.6</v>
      </c>
      <c r="Q877" s="48">
        <v>1275.67</v>
      </c>
      <c r="R877" s="48">
        <v>1.78</v>
      </c>
      <c r="S877" s="48">
        <v>1080</v>
      </c>
      <c r="T877" s="48">
        <v>1920</v>
      </c>
      <c r="U877" s="48">
        <v>2.1</v>
      </c>
      <c r="V877" s="48">
        <v>1625</v>
      </c>
      <c r="W877" s="48">
        <v>60</v>
      </c>
      <c r="X877" s="48">
        <v>72</v>
      </c>
      <c r="Y877" s="46" t="s">
        <v>114</v>
      </c>
      <c r="Z877" s="46" t="s">
        <v>83</v>
      </c>
      <c r="AA877" s="46"/>
      <c r="AB877" s="46"/>
      <c r="AC877" s="46" t="s">
        <v>81</v>
      </c>
      <c r="AD877" s="46" t="s">
        <v>80</v>
      </c>
      <c r="AE877" s="46" t="s">
        <v>731</v>
      </c>
      <c r="AF877" s="46" t="s">
        <v>665</v>
      </c>
      <c r="AG877" s="46" t="s">
        <v>712</v>
      </c>
      <c r="AH877" s="46"/>
      <c r="AI877" s="46" t="s">
        <v>316</v>
      </c>
      <c r="AJ877" s="46" t="s">
        <v>316</v>
      </c>
      <c r="AK877" s="46" t="s">
        <v>90</v>
      </c>
      <c r="AL877" s="46" t="s">
        <v>665</v>
      </c>
      <c r="AM877" s="46" t="s">
        <v>83</v>
      </c>
      <c r="AN877" s="46" t="s">
        <v>83</v>
      </c>
      <c r="AO877" s="46" t="s">
        <v>249</v>
      </c>
      <c r="AP877" s="46" t="s">
        <v>91</v>
      </c>
      <c r="AQ877" s="46"/>
      <c r="AR877" s="46" t="s">
        <v>81</v>
      </c>
      <c r="AS877" s="46" t="s">
        <v>100</v>
      </c>
      <c r="AT877" s="46"/>
      <c r="AU877" s="46"/>
      <c r="AV877" s="46" t="s">
        <v>81</v>
      </c>
      <c r="AW877" s="46" t="s">
        <v>81</v>
      </c>
      <c r="AX877" s="48">
        <v>425</v>
      </c>
      <c r="AY877" s="48">
        <v>534.9</v>
      </c>
      <c r="AZ877" s="48">
        <v>404.9</v>
      </c>
      <c r="BA877" s="48">
        <v>404.9</v>
      </c>
      <c r="BB877" s="46"/>
      <c r="BC877" s="46"/>
      <c r="BD877" s="48">
        <v>120.57</v>
      </c>
      <c r="BE877" s="48">
        <v>122.4</v>
      </c>
      <c r="BF877" s="48">
        <v>0.42</v>
      </c>
      <c r="BG877" s="48">
        <v>0.42</v>
      </c>
      <c r="BH877" s="48">
        <v>3.5</v>
      </c>
      <c r="BI877" s="46"/>
      <c r="BJ877" s="46"/>
      <c r="BK877" s="46"/>
      <c r="BL877" s="46"/>
      <c r="BM877" s="46"/>
      <c r="BN877" s="46"/>
      <c r="BO877" s="46"/>
      <c r="BP877" s="48">
        <v>0.57999999999999996</v>
      </c>
      <c r="BQ877" s="48">
        <v>0.57999999999999996</v>
      </c>
      <c r="BR877" s="48">
        <v>118.35</v>
      </c>
      <c r="BS877" s="46"/>
      <c r="BT877" s="46"/>
      <c r="BU877" s="48">
        <v>0</v>
      </c>
      <c r="BV877" s="39">
        <v>590</v>
      </c>
      <c r="BW877" s="39">
        <f t="shared" si="78"/>
        <v>5</v>
      </c>
      <c r="BX877" s="39">
        <f>IF(COUNTIF($C$2:C877,C877)=1,1,0)</f>
        <v>1</v>
      </c>
      <c r="BY877" s="39">
        <f t="shared" si="79"/>
        <v>0</v>
      </c>
      <c r="BZ877" s="39" t="b">
        <f t="shared" si="80"/>
        <v>0</v>
      </c>
      <c r="CA877" s="39" t="b">
        <f t="array" ref="CA877">ISNUMBER(SEARCH("Touch Screen",$AI877))</f>
        <v>0</v>
      </c>
      <c r="CB877" s="39" t="b">
        <f t="array" ref="CB877">ISNUMBER(SEARCH("Occupancy Sensor",$AI877))</f>
        <v>0</v>
      </c>
      <c r="CC877" s="39" t="b">
        <f t="array" ref="CC877">ISNUMBER(SEARCH("Full Network Connectivity",$AI877))</f>
        <v>1</v>
      </c>
      <c r="CD877" s="49">
        <f t="shared" si="81"/>
        <v>372.05909999999994</v>
      </c>
      <c r="CE877" s="50">
        <f t="shared" si="83"/>
        <v>2.1</v>
      </c>
      <c r="CF877" s="39">
        <f t="shared" si="82"/>
        <v>5</v>
      </c>
      <c r="CG877" s="49">
        <f>IF($BW877=1,($Q877*'2. Monitor Criteria'!$C$4)+('2. Monitor Criteria'!$D$4*'1. Data'!$CE877)+'2. Monitor Criteria'!$C$6,IF('1. Data'!$BW877=2,($Q877*'2. Monitor Criteria'!$C$4)+('2. Monitor Criteria'!$D$4*'1. Data'!$CE877)+'2. Monitor Criteria'!$D$6,IF('1. Data'!$BW877=5,($Q877*'2. Monitor Criteria'!$C$4)+('2. Monitor Criteria'!$D$4*'1. Data'!$CE877)+'2. Monitor Criteria'!$F$6,($Q877*'2. Monitor Criteria'!$C$4)+('2. Monitor Criteria'!$D$4*'1. Data'!$CE877)+'2. Monitor Criteria'!$E$6)))</f>
        <v>180.81640999999999</v>
      </c>
      <c r="CH877" s="51">
        <f>CD877-('2. Monitor Criteria'!$D$4*CE877)</f>
        <v>363.68009999999992</v>
      </c>
      <c r="CI877" s="49">
        <f>IF($BY877=0,CH877,IF($BY877=1,CH877-('2. Monitor Criteria'!$B$10*'1. Data'!CG877),CH877-('2. Monitor Criteria'!$C$10*'1. Data'!CG877)))</f>
        <v>363.68009999999992</v>
      </c>
      <c r="CJ877" s="51">
        <f>IF($CA877=TRUE,CI877-(CG877*'2. Monitor Criteria'!$E$10),CI877)</f>
        <v>363.68009999999992</v>
      </c>
      <c r="CK877" s="51">
        <f>IF($BZ877=TRUE,CJ877-('1. Data'!CG877*'2. Monitor Criteria'!$D$10),CJ877)</f>
        <v>363.68009999999992</v>
      </c>
    </row>
    <row r="878" spans="1:89" x14ac:dyDescent="0.2">
      <c r="A878" s="39">
        <v>591</v>
      </c>
      <c r="B878" s="46" t="s">
        <v>656</v>
      </c>
      <c r="C878" s="46" t="s">
        <v>751</v>
      </c>
      <c r="D878" s="47">
        <v>42129</v>
      </c>
      <c r="E878" s="46" t="s">
        <v>74</v>
      </c>
      <c r="F878" s="46"/>
      <c r="G878" s="46" t="s">
        <v>1307</v>
      </c>
      <c r="H878" s="46" t="s">
        <v>243</v>
      </c>
      <c r="I878" s="46" t="s">
        <v>88</v>
      </c>
      <c r="J878" s="46"/>
      <c r="K878" s="46" t="s">
        <v>77</v>
      </c>
      <c r="L878" s="46"/>
      <c r="M878" s="48">
        <v>1400</v>
      </c>
      <c r="N878" s="48">
        <v>26.8</v>
      </c>
      <c r="O878" s="48">
        <v>47.6</v>
      </c>
      <c r="P878" s="48">
        <v>54.6</v>
      </c>
      <c r="Q878" s="48">
        <v>1275.67</v>
      </c>
      <c r="R878" s="48">
        <v>1.78</v>
      </c>
      <c r="S878" s="48">
        <v>1080</v>
      </c>
      <c r="T878" s="48">
        <v>1920</v>
      </c>
      <c r="U878" s="48">
        <v>2.1</v>
      </c>
      <c r="V878" s="48">
        <v>1625</v>
      </c>
      <c r="W878" s="48">
        <v>60</v>
      </c>
      <c r="X878" s="48">
        <v>72</v>
      </c>
      <c r="Y878" s="46" t="s">
        <v>114</v>
      </c>
      <c r="Z878" s="46" t="s">
        <v>83</v>
      </c>
      <c r="AA878" s="46"/>
      <c r="AB878" s="46"/>
      <c r="AC878" s="46" t="s">
        <v>81</v>
      </c>
      <c r="AD878" s="46" t="s">
        <v>80</v>
      </c>
      <c r="AE878" s="46" t="s">
        <v>737</v>
      </c>
      <c r="AF878" s="46" t="s">
        <v>665</v>
      </c>
      <c r="AG878" s="46" t="s">
        <v>712</v>
      </c>
      <c r="AH878" s="46"/>
      <c r="AI878" s="46" t="s">
        <v>316</v>
      </c>
      <c r="AJ878" s="46" t="s">
        <v>316</v>
      </c>
      <c r="AK878" s="46" t="s">
        <v>84</v>
      </c>
      <c r="AL878" s="46" t="s">
        <v>665</v>
      </c>
      <c r="AM878" s="46" t="s">
        <v>83</v>
      </c>
      <c r="AN878" s="46" t="s">
        <v>83</v>
      </c>
      <c r="AO878" s="46" t="s">
        <v>249</v>
      </c>
      <c r="AP878" s="46" t="s">
        <v>91</v>
      </c>
      <c r="AQ878" s="46"/>
      <c r="AR878" s="46" t="s">
        <v>81</v>
      </c>
      <c r="AS878" s="46" t="s">
        <v>100</v>
      </c>
      <c r="AT878" s="46"/>
      <c r="AU878" s="46"/>
      <c r="AV878" s="46" t="s">
        <v>81</v>
      </c>
      <c r="AW878" s="46" t="s">
        <v>81</v>
      </c>
      <c r="AX878" s="48">
        <v>425</v>
      </c>
      <c r="AY878" s="48">
        <v>347.2</v>
      </c>
      <c r="AZ878" s="48">
        <v>284.2</v>
      </c>
      <c r="BA878" s="48">
        <v>284.2</v>
      </c>
      <c r="BB878" s="46"/>
      <c r="BC878" s="46"/>
      <c r="BD878" s="48">
        <v>109.22</v>
      </c>
      <c r="BE878" s="48">
        <v>112.8</v>
      </c>
      <c r="BF878" s="48">
        <v>0.45</v>
      </c>
      <c r="BG878" s="48">
        <v>0.45</v>
      </c>
      <c r="BH878" s="48">
        <v>3.5</v>
      </c>
      <c r="BI878" s="46"/>
      <c r="BJ878" s="46"/>
      <c r="BK878" s="46"/>
      <c r="BL878" s="46"/>
      <c r="BM878" s="46"/>
      <c r="BN878" s="46"/>
      <c r="BO878" s="46"/>
      <c r="BP878" s="48">
        <v>0.56999999999999995</v>
      </c>
      <c r="BQ878" s="48">
        <v>0.56999999999999995</v>
      </c>
      <c r="BR878" s="48">
        <v>107.97</v>
      </c>
      <c r="BS878" s="46"/>
      <c r="BT878" s="46"/>
      <c r="BU878" s="48">
        <v>0</v>
      </c>
      <c r="BV878" s="39">
        <v>591</v>
      </c>
      <c r="BW878" s="39">
        <f t="shared" si="78"/>
        <v>5</v>
      </c>
      <c r="BX878" s="39">
        <f>IF(COUNTIF($C$2:C878,C878)=1,1,0)</f>
        <v>1</v>
      </c>
      <c r="BY878" s="39">
        <f t="shared" si="79"/>
        <v>0</v>
      </c>
      <c r="BZ878" s="39" t="b">
        <f t="shared" si="80"/>
        <v>0</v>
      </c>
      <c r="CA878" s="39" t="b">
        <f t="array" ref="CA878">ISNUMBER(SEARCH("Touch Screen",$AI878))</f>
        <v>0</v>
      </c>
      <c r="CB878" s="39" t="b">
        <f t="array" ref="CB878">ISNUMBER(SEARCH("Occupancy Sensor",$AI878))</f>
        <v>0</v>
      </c>
      <c r="CC878" s="39" t="b">
        <f t="array" ref="CC878">ISNUMBER(SEARCH("Full Network Connectivity",$AI878))</f>
        <v>1</v>
      </c>
      <c r="CD878" s="49">
        <f t="shared" si="81"/>
        <v>337.43081999999993</v>
      </c>
      <c r="CE878" s="50">
        <f t="shared" si="83"/>
        <v>2.1</v>
      </c>
      <c r="CF878" s="39">
        <f t="shared" si="82"/>
        <v>5</v>
      </c>
      <c r="CG878" s="49">
        <f>IF($BW878=1,($Q878*'2. Monitor Criteria'!$C$4)+('2. Monitor Criteria'!$D$4*'1. Data'!$CE878)+'2. Monitor Criteria'!$C$6,IF('1. Data'!$BW878=2,($Q878*'2. Monitor Criteria'!$C$4)+('2. Monitor Criteria'!$D$4*'1. Data'!$CE878)+'2. Monitor Criteria'!$D$6,IF('1. Data'!$BW878=5,($Q878*'2. Monitor Criteria'!$C$4)+('2. Monitor Criteria'!$D$4*'1. Data'!$CE878)+'2. Monitor Criteria'!$F$6,($Q878*'2. Monitor Criteria'!$C$4)+('2. Monitor Criteria'!$D$4*'1. Data'!$CE878)+'2. Monitor Criteria'!$E$6)))</f>
        <v>180.81640999999999</v>
      </c>
      <c r="CH878" s="51">
        <f>CD878-('2. Monitor Criteria'!$D$4*CE878)</f>
        <v>329.05181999999991</v>
      </c>
      <c r="CI878" s="49">
        <f>IF($BY878=0,CH878,IF($BY878=1,CH878-('2. Monitor Criteria'!$B$10*'1. Data'!CG878),CH878-('2. Monitor Criteria'!$C$10*'1. Data'!CG878)))</f>
        <v>329.05181999999991</v>
      </c>
      <c r="CJ878" s="51">
        <f>IF($CA878=TRUE,CI878-(CG878*'2. Monitor Criteria'!$E$10),CI878)</f>
        <v>329.05181999999991</v>
      </c>
      <c r="CK878" s="51">
        <f>IF($BZ878=TRUE,CJ878-('1. Data'!CG878*'2. Monitor Criteria'!$D$10),CJ878)</f>
        <v>329.05181999999991</v>
      </c>
    </row>
    <row r="879" spans="1:89" x14ac:dyDescent="0.2">
      <c r="A879" s="39">
        <v>592</v>
      </c>
      <c r="B879" s="46" t="s">
        <v>656</v>
      </c>
      <c r="C879" s="46" t="s">
        <v>752</v>
      </c>
      <c r="D879" s="47">
        <v>42129</v>
      </c>
      <c r="E879" s="46" t="s">
        <v>74</v>
      </c>
      <c r="F879" s="46"/>
      <c r="G879" s="46" t="s">
        <v>1307</v>
      </c>
      <c r="H879" s="46" t="s">
        <v>243</v>
      </c>
      <c r="I879" s="46" t="s">
        <v>76</v>
      </c>
      <c r="J879" s="46"/>
      <c r="K879" s="46" t="s">
        <v>77</v>
      </c>
      <c r="L879" s="46"/>
      <c r="M879" s="48">
        <v>1100</v>
      </c>
      <c r="N879" s="48">
        <v>26.8</v>
      </c>
      <c r="O879" s="48">
        <v>47.6</v>
      </c>
      <c r="P879" s="48">
        <v>54.6</v>
      </c>
      <c r="Q879" s="48">
        <v>1275.67</v>
      </c>
      <c r="R879" s="48">
        <v>1.78</v>
      </c>
      <c r="S879" s="48">
        <v>1080</v>
      </c>
      <c r="T879" s="48">
        <v>1920</v>
      </c>
      <c r="U879" s="48">
        <v>2.1</v>
      </c>
      <c r="V879" s="48">
        <v>1625</v>
      </c>
      <c r="W879" s="48">
        <v>60</v>
      </c>
      <c r="X879" s="48">
        <v>68</v>
      </c>
      <c r="Y879" s="46" t="s">
        <v>114</v>
      </c>
      <c r="Z879" s="46" t="s">
        <v>83</v>
      </c>
      <c r="AA879" s="46"/>
      <c r="AB879" s="46"/>
      <c r="AC879" s="46" t="s">
        <v>81</v>
      </c>
      <c r="AD879" s="46" t="s">
        <v>80</v>
      </c>
      <c r="AE879" s="46" t="s">
        <v>731</v>
      </c>
      <c r="AF879" s="46" t="s">
        <v>665</v>
      </c>
      <c r="AG879" s="46" t="s">
        <v>712</v>
      </c>
      <c r="AH879" s="46"/>
      <c r="AI879" s="46" t="s">
        <v>316</v>
      </c>
      <c r="AJ879" s="46" t="s">
        <v>316</v>
      </c>
      <c r="AK879" s="46" t="s">
        <v>90</v>
      </c>
      <c r="AL879" s="46" t="s">
        <v>665</v>
      </c>
      <c r="AM879" s="46" t="s">
        <v>83</v>
      </c>
      <c r="AN879" s="46" t="s">
        <v>83</v>
      </c>
      <c r="AO879" s="46" t="s">
        <v>249</v>
      </c>
      <c r="AP879" s="46" t="s">
        <v>91</v>
      </c>
      <c r="AQ879" s="46"/>
      <c r="AR879" s="46" t="s">
        <v>81</v>
      </c>
      <c r="AS879" s="46" t="s">
        <v>100</v>
      </c>
      <c r="AT879" s="46"/>
      <c r="AU879" s="46"/>
      <c r="AV879" s="46" t="s">
        <v>81</v>
      </c>
      <c r="AW879" s="46" t="s">
        <v>81</v>
      </c>
      <c r="AX879" s="48">
        <v>297</v>
      </c>
      <c r="AY879" s="48">
        <v>310</v>
      </c>
      <c r="AZ879" s="48">
        <v>233</v>
      </c>
      <c r="BA879" s="48">
        <v>233</v>
      </c>
      <c r="BB879" s="46"/>
      <c r="BC879" s="46"/>
      <c r="BD879" s="48">
        <v>62.3</v>
      </c>
      <c r="BE879" s="48">
        <v>110.9</v>
      </c>
      <c r="BF879" s="48">
        <v>0.44</v>
      </c>
      <c r="BG879" s="48">
        <v>0.44</v>
      </c>
      <c r="BH879" s="48">
        <v>3.5</v>
      </c>
      <c r="BI879" s="46"/>
      <c r="BJ879" s="46"/>
      <c r="BK879" s="46"/>
      <c r="BL879" s="46"/>
      <c r="BM879" s="46"/>
      <c r="BN879" s="46"/>
      <c r="BO879" s="46"/>
      <c r="BP879" s="48">
        <v>0.5</v>
      </c>
      <c r="BQ879" s="48">
        <v>0.5</v>
      </c>
      <c r="BR879" s="48">
        <v>62.28</v>
      </c>
      <c r="BS879" s="46"/>
      <c r="BT879" s="46"/>
      <c r="BU879" s="48">
        <v>0</v>
      </c>
      <c r="BV879" s="39">
        <v>592</v>
      </c>
      <c r="BW879" s="39">
        <f t="shared" si="78"/>
        <v>5</v>
      </c>
      <c r="BX879" s="39">
        <f>IF(COUNTIF($C$2:C879,C879)=1,1,0)</f>
        <v>1</v>
      </c>
      <c r="BY879" s="39">
        <f t="shared" si="79"/>
        <v>0</v>
      </c>
      <c r="BZ879" s="39" t="b">
        <f t="shared" si="80"/>
        <v>0</v>
      </c>
      <c r="CA879" s="39" t="b">
        <f t="array" ref="CA879">ISNUMBER(SEARCH("Touch Screen",$AI879))</f>
        <v>0</v>
      </c>
      <c r="CB879" s="39" t="b">
        <f t="array" ref="CB879">ISNUMBER(SEARCH("Occupancy Sensor",$AI879))</f>
        <v>0</v>
      </c>
      <c r="CC879" s="39" t="b">
        <f t="array" ref="CC879">ISNUMBER(SEARCH("Full Network Connectivity",$AI879))</f>
        <v>1</v>
      </c>
      <c r="CD879" s="49">
        <f t="shared" si="81"/>
        <v>193.51715999999996</v>
      </c>
      <c r="CE879" s="50">
        <f t="shared" si="83"/>
        <v>2.1</v>
      </c>
      <c r="CF879" s="39">
        <f t="shared" si="82"/>
        <v>5</v>
      </c>
      <c r="CG879" s="49">
        <f>IF($BW879=1,($Q879*'2. Monitor Criteria'!$C$4)+('2. Monitor Criteria'!$D$4*'1. Data'!$CE879)+'2. Monitor Criteria'!$C$6,IF('1. Data'!$BW879=2,($Q879*'2. Monitor Criteria'!$C$4)+('2. Monitor Criteria'!$D$4*'1. Data'!$CE879)+'2. Monitor Criteria'!$D$6,IF('1. Data'!$BW879=5,($Q879*'2. Monitor Criteria'!$C$4)+('2. Monitor Criteria'!$D$4*'1. Data'!$CE879)+'2. Monitor Criteria'!$F$6,($Q879*'2. Monitor Criteria'!$C$4)+('2. Monitor Criteria'!$D$4*'1. Data'!$CE879)+'2. Monitor Criteria'!$E$6)))</f>
        <v>180.81640999999999</v>
      </c>
      <c r="CH879" s="51">
        <f>CD879-('2. Monitor Criteria'!$D$4*CE879)</f>
        <v>185.13815999999997</v>
      </c>
      <c r="CI879" s="49">
        <f>IF($BY879=0,CH879,IF($BY879=1,CH879-('2. Monitor Criteria'!$B$10*'1. Data'!CG879),CH879-('2. Monitor Criteria'!$C$10*'1. Data'!CG879)))</f>
        <v>185.13815999999997</v>
      </c>
      <c r="CJ879" s="51">
        <f>IF($CA879=TRUE,CI879-(CG879*'2. Monitor Criteria'!$E$10),CI879)</f>
        <v>185.13815999999997</v>
      </c>
      <c r="CK879" s="51">
        <f>IF($BZ879=TRUE,CJ879-('1. Data'!CG879*'2. Monitor Criteria'!$D$10),CJ879)</f>
        <v>185.13815999999997</v>
      </c>
    </row>
    <row r="880" spans="1:89" x14ac:dyDescent="0.2">
      <c r="A880" s="39">
        <v>593</v>
      </c>
      <c r="B880" s="46" t="s">
        <v>656</v>
      </c>
      <c r="C880" s="46" t="s">
        <v>753</v>
      </c>
      <c r="D880" s="47">
        <v>42566</v>
      </c>
      <c r="E880" s="46" t="s">
        <v>74</v>
      </c>
      <c r="F880" s="46"/>
      <c r="G880" s="46" t="s">
        <v>1307</v>
      </c>
      <c r="H880" s="46" t="s">
        <v>243</v>
      </c>
      <c r="I880" s="46" t="s">
        <v>76</v>
      </c>
      <c r="J880" s="46"/>
      <c r="K880" s="46" t="s">
        <v>77</v>
      </c>
      <c r="L880" s="46"/>
      <c r="M880" s="48">
        <v>1000</v>
      </c>
      <c r="N880" s="48">
        <v>26.8</v>
      </c>
      <c r="O880" s="48">
        <v>47.6</v>
      </c>
      <c r="P880" s="48">
        <v>54.6</v>
      </c>
      <c r="Q880" s="48">
        <v>1275.67</v>
      </c>
      <c r="R880" s="48">
        <v>1.78</v>
      </c>
      <c r="S880" s="48">
        <v>1080</v>
      </c>
      <c r="T880" s="48">
        <v>1920</v>
      </c>
      <c r="U880" s="48">
        <v>2.1</v>
      </c>
      <c r="V880" s="48">
        <v>1626</v>
      </c>
      <c r="W880" s="48">
        <v>60</v>
      </c>
      <c r="X880" s="48">
        <v>68</v>
      </c>
      <c r="Y880" s="46" t="s">
        <v>114</v>
      </c>
      <c r="Z880" s="46" t="s">
        <v>83</v>
      </c>
      <c r="AA880" s="46"/>
      <c r="AB880" s="46"/>
      <c r="AC880" s="46" t="s">
        <v>81</v>
      </c>
      <c r="AD880" s="46" t="s">
        <v>80</v>
      </c>
      <c r="AE880" s="46" t="s">
        <v>731</v>
      </c>
      <c r="AF880" s="46" t="s">
        <v>665</v>
      </c>
      <c r="AG880" s="46" t="s">
        <v>712</v>
      </c>
      <c r="AH880" s="46"/>
      <c r="AI880" s="46" t="s">
        <v>316</v>
      </c>
      <c r="AJ880" s="46" t="s">
        <v>316</v>
      </c>
      <c r="AK880" s="46" t="s">
        <v>90</v>
      </c>
      <c r="AL880" s="46" t="s">
        <v>665</v>
      </c>
      <c r="AM880" s="46" t="s">
        <v>83</v>
      </c>
      <c r="AN880" s="46" t="s">
        <v>83</v>
      </c>
      <c r="AO880" s="46" t="s">
        <v>249</v>
      </c>
      <c r="AP880" s="46" t="s">
        <v>91</v>
      </c>
      <c r="AQ880" s="46"/>
      <c r="AR880" s="46" t="s">
        <v>81</v>
      </c>
      <c r="AS880" s="46" t="s">
        <v>100</v>
      </c>
      <c r="AT880" s="46"/>
      <c r="AU880" s="46"/>
      <c r="AV880" s="46" t="s">
        <v>81</v>
      </c>
      <c r="AW880" s="46" t="s">
        <v>81</v>
      </c>
      <c r="AX880" s="48">
        <v>255</v>
      </c>
      <c r="AY880" s="48">
        <v>302.7</v>
      </c>
      <c r="AZ880" s="48">
        <v>259.3</v>
      </c>
      <c r="BA880" s="48">
        <v>259.3</v>
      </c>
      <c r="BB880" s="46"/>
      <c r="BC880" s="46"/>
      <c r="BD880" s="48">
        <v>74.2</v>
      </c>
      <c r="BE880" s="48">
        <v>110.6</v>
      </c>
      <c r="BF880" s="48">
        <v>0.3</v>
      </c>
      <c r="BG880" s="48">
        <v>0.3</v>
      </c>
      <c r="BH880" s="48">
        <v>3.5</v>
      </c>
      <c r="BI880" s="46"/>
      <c r="BJ880" s="46"/>
      <c r="BK880" s="46"/>
      <c r="BL880" s="46"/>
      <c r="BM880" s="46"/>
      <c r="BN880" s="46"/>
      <c r="BO880" s="46"/>
      <c r="BP880" s="48">
        <v>0.35</v>
      </c>
      <c r="BQ880" s="48">
        <v>0.35</v>
      </c>
      <c r="BR880" s="48">
        <v>74.13</v>
      </c>
      <c r="BS880" s="46"/>
      <c r="BT880" s="46"/>
      <c r="BU880" s="48">
        <v>0</v>
      </c>
      <c r="BV880" s="39">
        <v>593</v>
      </c>
      <c r="BW880" s="39">
        <f t="shared" si="78"/>
        <v>5</v>
      </c>
      <c r="BX880" s="39">
        <f>IF(COUNTIF($C$2:C880,C880)=1,1,0)</f>
        <v>1</v>
      </c>
      <c r="BY880" s="39">
        <f t="shared" si="79"/>
        <v>0</v>
      </c>
      <c r="BZ880" s="39" t="b">
        <f t="shared" si="80"/>
        <v>0</v>
      </c>
      <c r="CA880" s="39" t="b">
        <f t="array" ref="CA880">ISNUMBER(SEARCH("Touch Screen",$AI880))</f>
        <v>0</v>
      </c>
      <c r="CB880" s="39" t="b">
        <f t="array" ref="CB880">ISNUMBER(SEARCH("Occupancy Sensor",$AI880))</f>
        <v>0</v>
      </c>
      <c r="CC880" s="39" t="b">
        <f t="array" ref="CC880">ISNUMBER(SEARCH("Full Network Connectivity",$AI880))</f>
        <v>1</v>
      </c>
      <c r="CD880" s="49">
        <f t="shared" si="81"/>
        <v>229.2054</v>
      </c>
      <c r="CE880" s="50">
        <f t="shared" si="83"/>
        <v>2.1</v>
      </c>
      <c r="CF880" s="39">
        <f t="shared" si="82"/>
        <v>5</v>
      </c>
      <c r="CG880" s="49">
        <f>IF($BW880=1,($Q880*'2. Monitor Criteria'!$C$4)+('2. Monitor Criteria'!$D$4*'1. Data'!$CE880)+'2. Monitor Criteria'!$C$6,IF('1. Data'!$BW880=2,($Q880*'2. Monitor Criteria'!$C$4)+('2. Monitor Criteria'!$D$4*'1. Data'!$CE880)+'2. Monitor Criteria'!$D$6,IF('1. Data'!$BW880=5,($Q880*'2. Monitor Criteria'!$C$4)+('2. Monitor Criteria'!$D$4*'1. Data'!$CE880)+'2. Monitor Criteria'!$F$6,($Q880*'2. Monitor Criteria'!$C$4)+('2. Monitor Criteria'!$D$4*'1. Data'!$CE880)+'2. Monitor Criteria'!$E$6)))</f>
        <v>180.81640999999999</v>
      </c>
      <c r="CH880" s="51">
        <f>CD880-('2. Monitor Criteria'!$D$4*CE880)</f>
        <v>220.82640000000001</v>
      </c>
      <c r="CI880" s="49">
        <f>IF($BY880=0,CH880,IF($BY880=1,CH880-('2. Monitor Criteria'!$B$10*'1. Data'!CG880),CH880-('2. Monitor Criteria'!$C$10*'1. Data'!CG880)))</f>
        <v>220.82640000000001</v>
      </c>
      <c r="CJ880" s="51">
        <f>IF($CA880=TRUE,CI880-(CG880*'2. Monitor Criteria'!$E$10),CI880)</f>
        <v>220.82640000000001</v>
      </c>
      <c r="CK880" s="51">
        <f>IF($BZ880=TRUE,CJ880-('1. Data'!CG880*'2. Monitor Criteria'!$D$10),CJ880)</f>
        <v>220.82640000000001</v>
      </c>
    </row>
    <row r="881" spans="1:89" x14ac:dyDescent="0.2">
      <c r="A881" s="39">
        <v>594</v>
      </c>
      <c r="B881" s="46" t="s">
        <v>656</v>
      </c>
      <c r="C881" s="46" t="s">
        <v>1390</v>
      </c>
      <c r="D881" s="47">
        <v>42840</v>
      </c>
      <c r="E881" s="46" t="s">
        <v>74</v>
      </c>
      <c r="F881" s="46"/>
      <c r="G881" s="46" t="s">
        <v>1307</v>
      </c>
      <c r="H881" s="46" t="s">
        <v>243</v>
      </c>
      <c r="I881" s="46" t="s">
        <v>76</v>
      </c>
      <c r="J881" s="46"/>
      <c r="K881" s="46" t="s">
        <v>77</v>
      </c>
      <c r="L881" s="46"/>
      <c r="M881" s="48">
        <v>1000</v>
      </c>
      <c r="N881" s="48">
        <v>26.8</v>
      </c>
      <c r="O881" s="48">
        <v>47.6</v>
      </c>
      <c r="P881" s="48">
        <v>54.6</v>
      </c>
      <c r="Q881" s="48">
        <v>1275.67</v>
      </c>
      <c r="R881" s="48">
        <v>1.78</v>
      </c>
      <c r="S881" s="48">
        <v>1080</v>
      </c>
      <c r="T881" s="48">
        <v>1920</v>
      </c>
      <c r="U881" s="48">
        <v>2.1</v>
      </c>
      <c r="V881" s="48">
        <v>1626</v>
      </c>
      <c r="W881" s="48">
        <v>60</v>
      </c>
      <c r="X881" s="48">
        <v>68</v>
      </c>
      <c r="Y881" s="46" t="s">
        <v>114</v>
      </c>
      <c r="Z881" s="46" t="s">
        <v>83</v>
      </c>
      <c r="AA881" s="46"/>
      <c r="AB881" s="46"/>
      <c r="AC881" s="46" t="s">
        <v>81</v>
      </c>
      <c r="AD881" s="46" t="s">
        <v>80</v>
      </c>
      <c r="AE881" s="46" t="s">
        <v>1377</v>
      </c>
      <c r="AF881" s="46" t="s">
        <v>665</v>
      </c>
      <c r="AG881" s="46" t="s">
        <v>712</v>
      </c>
      <c r="AH881" s="46"/>
      <c r="AI881" s="46" t="s">
        <v>316</v>
      </c>
      <c r="AJ881" s="46" t="s">
        <v>316</v>
      </c>
      <c r="AK881" s="46" t="s">
        <v>90</v>
      </c>
      <c r="AL881" s="46" t="s">
        <v>665</v>
      </c>
      <c r="AM881" s="46" t="s">
        <v>83</v>
      </c>
      <c r="AN881" s="46" t="s">
        <v>83</v>
      </c>
      <c r="AO881" s="46" t="s">
        <v>249</v>
      </c>
      <c r="AP881" s="46" t="s">
        <v>91</v>
      </c>
      <c r="AQ881" s="46"/>
      <c r="AR881" s="46" t="s">
        <v>81</v>
      </c>
      <c r="AS881" s="46" t="s">
        <v>100</v>
      </c>
      <c r="AT881" s="46"/>
      <c r="AU881" s="46"/>
      <c r="AV881" s="46" t="s">
        <v>81</v>
      </c>
      <c r="AW881" s="46" t="s">
        <v>81</v>
      </c>
      <c r="AX881" s="48">
        <v>297</v>
      </c>
      <c r="AY881" s="48">
        <v>338.5</v>
      </c>
      <c r="AZ881" s="48">
        <v>263.5</v>
      </c>
      <c r="BA881" s="48">
        <v>263.5</v>
      </c>
      <c r="BB881" s="46"/>
      <c r="BC881" s="46"/>
      <c r="BD881" s="48">
        <v>64.3</v>
      </c>
      <c r="BE881" s="48">
        <v>112.4</v>
      </c>
      <c r="BF881" s="48">
        <v>0.35</v>
      </c>
      <c r="BG881" s="48">
        <v>0.35</v>
      </c>
      <c r="BH881" s="48">
        <v>3.5</v>
      </c>
      <c r="BI881" s="46"/>
      <c r="BJ881" s="46"/>
      <c r="BK881" s="46"/>
      <c r="BL881" s="46"/>
      <c r="BM881" s="46"/>
      <c r="BN881" s="46"/>
      <c r="BO881" s="46"/>
      <c r="BP881" s="48">
        <v>0.38</v>
      </c>
      <c r="BQ881" s="48">
        <v>0.38</v>
      </c>
      <c r="BR881" s="48">
        <v>64.150000000000006</v>
      </c>
      <c r="BS881" s="46"/>
      <c r="BT881" s="46"/>
      <c r="BU881" s="48">
        <v>0</v>
      </c>
      <c r="BV881" s="39">
        <v>594</v>
      </c>
      <c r="BW881" s="39">
        <f t="shared" si="78"/>
        <v>5</v>
      </c>
      <c r="BX881" s="39">
        <f>IF(COUNTIF($C$2:C881,C881)=1,1,0)</f>
        <v>1</v>
      </c>
      <c r="BY881" s="39">
        <f t="shared" si="79"/>
        <v>0</v>
      </c>
      <c r="BZ881" s="39" t="b">
        <f t="shared" si="80"/>
        <v>0</v>
      </c>
      <c r="CA881" s="39" t="b">
        <f t="array" ref="CA881">ISNUMBER(SEARCH("Touch Screen",$AI881))</f>
        <v>0</v>
      </c>
      <c r="CB881" s="39" t="b">
        <f t="array" ref="CB881">ISNUMBER(SEARCH("Occupancy Sensor",$AI881))</f>
        <v>0</v>
      </c>
      <c r="CC881" s="39" t="b">
        <f t="array" ref="CC881">ISNUMBER(SEARCH("Full Network Connectivity",$AI881))</f>
        <v>1</v>
      </c>
      <c r="CD881" s="49">
        <f t="shared" si="81"/>
        <v>199.13669999999999</v>
      </c>
      <c r="CE881" s="50">
        <f t="shared" si="83"/>
        <v>2.1</v>
      </c>
      <c r="CF881" s="39">
        <f t="shared" si="82"/>
        <v>5</v>
      </c>
      <c r="CG881" s="49">
        <f>IF($BW881=1,($Q881*'2. Monitor Criteria'!$C$4)+('2. Monitor Criteria'!$D$4*'1. Data'!$CE881)+'2. Monitor Criteria'!$C$6,IF('1. Data'!$BW881=2,($Q881*'2. Monitor Criteria'!$C$4)+('2. Monitor Criteria'!$D$4*'1. Data'!$CE881)+'2. Monitor Criteria'!$D$6,IF('1. Data'!$BW881=5,($Q881*'2. Monitor Criteria'!$C$4)+('2. Monitor Criteria'!$D$4*'1. Data'!$CE881)+'2. Monitor Criteria'!$F$6,($Q881*'2. Monitor Criteria'!$C$4)+('2. Monitor Criteria'!$D$4*'1. Data'!$CE881)+'2. Monitor Criteria'!$E$6)))</f>
        <v>180.81640999999999</v>
      </c>
      <c r="CH881" s="51">
        <f>CD881-('2. Monitor Criteria'!$D$4*CE881)</f>
        <v>190.7577</v>
      </c>
      <c r="CI881" s="49">
        <f>IF($BY881=0,CH881,IF($BY881=1,CH881-('2. Monitor Criteria'!$B$10*'1. Data'!CG881),CH881-('2. Monitor Criteria'!$C$10*'1. Data'!CG881)))</f>
        <v>190.7577</v>
      </c>
      <c r="CJ881" s="51">
        <f>IF($CA881=TRUE,CI881-(CG881*'2. Monitor Criteria'!$E$10),CI881)</f>
        <v>190.7577</v>
      </c>
      <c r="CK881" s="51">
        <f>IF($BZ881=TRUE,CJ881-('1. Data'!CG881*'2. Monitor Criteria'!$D$10),CJ881)</f>
        <v>190.7577</v>
      </c>
    </row>
    <row r="882" spans="1:89" x14ac:dyDescent="0.2">
      <c r="A882" s="39">
        <v>595</v>
      </c>
      <c r="B882" s="46" t="s">
        <v>656</v>
      </c>
      <c r="C882" s="46" t="s">
        <v>754</v>
      </c>
      <c r="D882" s="47">
        <v>42129</v>
      </c>
      <c r="E882" s="46" t="s">
        <v>74</v>
      </c>
      <c r="F882" s="46"/>
      <c r="G882" s="46" t="s">
        <v>1307</v>
      </c>
      <c r="H882" s="46" t="s">
        <v>243</v>
      </c>
      <c r="I882" s="46" t="s">
        <v>76</v>
      </c>
      <c r="J882" s="46"/>
      <c r="K882" s="46" t="s">
        <v>77</v>
      </c>
      <c r="L882" s="46"/>
      <c r="M882" s="48">
        <v>1100</v>
      </c>
      <c r="N882" s="48">
        <v>26.8</v>
      </c>
      <c r="O882" s="48">
        <v>47.6</v>
      </c>
      <c r="P882" s="48">
        <v>54.6</v>
      </c>
      <c r="Q882" s="48">
        <v>1275.67</v>
      </c>
      <c r="R882" s="48">
        <v>1.78</v>
      </c>
      <c r="S882" s="48">
        <v>1080</v>
      </c>
      <c r="T882" s="48">
        <v>1920</v>
      </c>
      <c r="U882" s="48">
        <v>2.1</v>
      </c>
      <c r="V882" s="48">
        <v>1625</v>
      </c>
      <c r="W882" s="48">
        <v>60</v>
      </c>
      <c r="X882" s="48">
        <v>68</v>
      </c>
      <c r="Y882" s="46" t="s">
        <v>114</v>
      </c>
      <c r="Z882" s="46" t="s">
        <v>83</v>
      </c>
      <c r="AA882" s="46"/>
      <c r="AB882" s="46"/>
      <c r="AC882" s="46" t="s">
        <v>81</v>
      </c>
      <c r="AD882" s="46" t="s">
        <v>80</v>
      </c>
      <c r="AE882" s="46" t="s">
        <v>731</v>
      </c>
      <c r="AF882" s="46" t="s">
        <v>665</v>
      </c>
      <c r="AG882" s="46" t="s">
        <v>712</v>
      </c>
      <c r="AH882" s="46"/>
      <c r="AI882" s="46" t="s">
        <v>316</v>
      </c>
      <c r="AJ882" s="46" t="s">
        <v>316</v>
      </c>
      <c r="AK882" s="46" t="s">
        <v>90</v>
      </c>
      <c r="AL882" s="46" t="s">
        <v>665</v>
      </c>
      <c r="AM882" s="46" t="s">
        <v>83</v>
      </c>
      <c r="AN882" s="46" t="s">
        <v>83</v>
      </c>
      <c r="AO882" s="46" t="s">
        <v>249</v>
      </c>
      <c r="AP882" s="46" t="s">
        <v>91</v>
      </c>
      <c r="AQ882" s="46"/>
      <c r="AR882" s="46" t="s">
        <v>81</v>
      </c>
      <c r="AS882" s="46" t="s">
        <v>100</v>
      </c>
      <c r="AT882" s="46"/>
      <c r="AU882" s="46"/>
      <c r="AV882" s="46" t="s">
        <v>81</v>
      </c>
      <c r="AW882" s="46" t="s">
        <v>81</v>
      </c>
      <c r="AX882" s="48">
        <v>383</v>
      </c>
      <c r="AY882" s="48">
        <v>367.6</v>
      </c>
      <c r="AZ882" s="48">
        <v>297.89999999999998</v>
      </c>
      <c r="BA882" s="48">
        <v>297.89999999999998</v>
      </c>
      <c r="BB882" s="46"/>
      <c r="BC882" s="46"/>
      <c r="BD882" s="48">
        <v>77.34</v>
      </c>
      <c r="BE882" s="48">
        <v>113.9</v>
      </c>
      <c r="BF882" s="48">
        <v>0.42</v>
      </c>
      <c r="BG882" s="48">
        <v>0.42</v>
      </c>
      <c r="BH882" s="48">
        <v>3.5</v>
      </c>
      <c r="BI882" s="46"/>
      <c r="BJ882" s="46"/>
      <c r="BK882" s="46"/>
      <c r="BL882" s="46"/>
      <c r="BM882" s="46"/>
      <c r="BN882" s="46"/>
      <c r="BO882" s="46"/>
      <c r="BP882" s="48">
        <v>0.47</v>
      </c>
      <c r="BQ882" s="48">
        <v>0.47</v>
      </c>
      <c r="BR882" s="48">
        <v>77.209999999999994</v>
      </c>
      <c r="BS882" s="46"/>
      <c r="BT882" s="46"/>
      <c r="BU882" s="48">
        <v>0</v>
      </c>
      <c r="BV882" s="39">
        <v>595</v>
      </c>
      <c r="BW882" s="39">
        <f t="shared" si="78"/>
        <v>5</v>
      </c>
      <c r="BX882" s="39">
        <f>IF(COUNTIF($C$2:C882,C882)=1,1,0)</f>
        <v>1</v>
      </c>
      <c r="BY882" s="39">
        <f t="shared" si="79"/>
        <v>0</v>
      </c>
      <c r="BZ882" s="39" t="b">
        <f t="shared" si="80"/>
        <v>0</v>
      </c>
      <c r="CA882" s="39" t="b">
        <f t="array" ref="CA882">ISNUMBER(SEARCH("Touch Screen",$AI882))</f>
        <v>0</v>
      </c>
      <c r="CB882" s="39" t="b">
        <f t="array" ref="CB882">ISNUMBER(SEARCH("Occupancy Sensor",$AI882))</f>
        <v>0</v>
      </c>
      <c r="CC882" s="39" t="b">
        <f t="array" ref="CC882">ISNUMBER(SEARCH("Full Network Connectivity",$AI882))</f>
        <v>1</v>
      </c>
      <c r="CD882" s="49">
        <f t="shared" si="81"/>
        <v>239.51591999999999</v>
      </c>
      <c r="CE882" s="50">
        <f t="shared" si="83"/>
        <v>2.1</v>
      </c>
      <c r="CF882" s="39">
        <f t="shared" si="82"/>
        <v>5</v>
      </c>
      <c r="CG882" s="49">
        <f>IF($BW882=1,($Q882*'2. Monitor Criteria'!$C$4)+('2. Monitor Criteria'!$D$4*'1. Data'!$CE882)+'2. Monitor Criteria'!$C$6,IF('1. Data'!$BW882=2,($Q882*'2. Monitor Criteria'!$C$4)+('2. Monitor Criteria'!$D$4*'1. Data'!$CE882)+'2. Monitor Criteria'!$D$6,IF('1. Data'!$BW882=5,($Q882*'2. Monitor Criteria'!$C$4)+('2. Monitor Criteria'!$D$4*'1. Data'!$CE882)+'2. Monitor Criteria'!$F$6,($Q882*'2. Monitor Criteria'!$C$4)+('2. Monitor Criteria'!$D$4*'1. Data'!$CE882)+'2. Monitor Criteria'!$E$6)))</f>
        <v>180.81640999999999</v>
      </c>
      <c r="CH882" s="51">
        <f>CD882-('2. Monitor Criteria'!$D$4*CE882)</f>
        <v>231.13692</v>
      </c>
      <c r="CI882" s="49">
        <f>IF($BY882=0,CH882,IF($BY882=1,CH882-('2. Monitor Criteria'!$B$10*'1. Data'!CG882),CH882-('2. Monitor Criteria'!$C$10*'1. Data'!CG882)))</f>
        <v>231.13692</v>
      </c>
      <c r="CJ882" s="51">
        <f>IF($CA882=TRUE,CI882-(CG882*'2. Monitor Criteria'!$E$10),CI882)</f>
        <v>231.13692</v>
      </c>
      <c r="CK882" s="51">
        <f>IF($BZ882=TRUE,CJ882-('1. Data'!CG882*'2. Monitor Criteria'!$D$10),CJ882)</f>
        <v>231.13692</v>
      </c>
    </row>
    <row r="883" spans="1:89" x14ac:dyDescent="0.2">
      <c r="A883" s="39">
        <v>596</v>
      </c>
      <c r="B883" s="46" t="s">
        <v>656</v>
      </c>
      <c r="C883" s="46" t="s">
        <v>755</v>
      </c>
      <c r="D883" s="47">
        <v>42597</v>
      </c>
      <c r="E883" s="46" t="s">
        <v>74</v>
      </c>
      <c r="F883" s="46"/>
      <c r="G883" s="46" t="s">
        <v>1307</v>
      </c>
      <c r="H883" s="46" t="s">
        <v>243</v>
      </c>
      <c r="I883" s="46" t="s">
        <v>76</v>
      </c>
      <c r="J883" s="46"/>
      <c r="K883" s="46" t="s">
        <v>77</v>
      </c>
      <c r="L883" s="46"/>
      <c r="M883" s="48">
        <v>1100</v>
      </c>
      <c r="N883" s="48">
        <v>26.8</v>
      </c>
      <c r="O883" s="48">
        <v>47.6</v>
      </c>
      <c r="P883" s="48">
        <v>54.6</v>
      </c>
      <c r="Q883" s="48">
        <v>1275.67</v>
      </c>
      <c r="R883" s="48">
        <v>1.78</v>
      </c>
      <c r="S883" s="48">
        <v>1080</v>
      </c>
      <c r="T883" s="48">
        <v>1920</v>
      </c>
      <c r="U883" s="48">
        <v>2.1</v>
      </c>
      <c r="V883" s="48">
        <v>1626</v>
      </c>
      <c r="W883" s="48">
        <v>60</v>
      </c>
      <c r="X883" s="48">
        <v>68</v>
      </c>
      <c r="Y883" s="46" t="s">
        <v>114</v>
      </c>
      <c r="Z883" s="46" t="s">
        <v>83</v>
      </c>
      <c r="AA883" s="46"/>
      <c r="AB883" s="46"/>
      <c r="AC883" s="46" t="s">
        <v>81</v>
      </c>
      <c r="AD883" s="46" t="s">
        <v>80</v>
      </c>
      <c r="AE883" s="46" t="s">
        <v>714</v>
      </c>
      <c r="AF883" s="46" t="s">
        <v>665</v>
      </c>
      <c r="AG883" s="46" t="s">
        <v>715</v>
      </c>
      <c r="AH883" s="46"/>
      <c r="AI883" s="46" t="s">
        <v>716</v>
      </c>
      <c r="AJ883" s="46" t="s">
        <v>316</v>
      </c>
      <c r="AK883" s="46" t="s">
        <v>84</v>
      </c>
      <c r="AL883" s="46" t="s">
        <v>665</v>
      </c>
      <c r="AM883" s="46" t="s">
        <v>717</v>
      </c>
      <c r="AN883" s="46" t="s">
        <v>225</v>
      </c>
      <c r="AO883" s="46" t="s">
        <v>249</v>
      </c>
      <c r="AP883" s="46" t="s">
        <v>91</v>
      </c>
      <c r="AQ883" s="46"/>
      <c r="AR883" s="46" t="s">
        <v>81</v>
      </c>
      <c r="AS883" s="46" t="s">
        <v>100</v>
      </c>
      <c r="AT883" s="46"/>
      <c r="AU883" s="46"/>
      <c r="AV883" s="46" t="s">
        <v>81</v>
      </c>
      <c r="AW883" s="46" t="s">
        <v>81</v>
      </c>
      <c r="AX883" s="48">
        <v>297</v>
      </c>
      <c r="AY883" s="48">
        <v>432.3</v>
      </c>
      <c r="AZ883" s="48">
        <v>352.7</v>
      </c>
      <c r="BA883" s="48">
        <v>352.7</v>
      </c>
      <c r="BB883" s="46"/>
      <c r="BC883" s="46"/>
      <c r="BD883" s="48">
        <v>91.75</v>
      </c>
      <c r="BE883" s="48">
        <v>117.2</v>
      </c>
      <c r="BF883" s="48">
        <v>0.42</v>
      </c>
      <c r="BG883" s="48">
        <v>0.42</v>
      </c>
      <c r="BH883" s="48">
        <v>3.5</v>
      </c>
      <c r="BI883" s="46"/>
      <c r="BJ883" s="46"/>
      <c r="BK883" s="46"/>
      <c r="BL883" s="46"/>
      <c r="BM883" s="46"/>
      <c r="BN883" s="46"/>
      <c r="BO883" s="46"/>
      <c r="BP883" s="48">
        <v>0.48</v>
      </c>
      <c r="BQ883" s="48">
        <v>0.48</v>
      </c>
      <c r="BR883" s="48">
        <v>92.23</v>
      </c>
      <c r="BS883" s="46"/>
      <c r="BT883" s="46"/>
      <c r="BU883" s="48">
        <v>0</v>
      </c>
      <c r="BV883" s="39">
        <v>596</v>
      </c>
      <c r="BW883" s="39">
        <f t="shared" si="78"/>
        <v>5</v>
      </c>
      <c r="BX883" s="39">
        <f>IF(COUNTIF($C$2:C883,C883)=1,1,0)</f>
        <v>1</v>
      </c>
      <c r="BY883" s="39">
        <f t="shared" si="79"/>
        <v>0</v>
      </c>
      <c r="BZ883" s="39" t="b">
        <f t="shared" si="80"/>
        <v>0</v>
      </c>
      <c r="CA883" s="39" t="b">
        <f t="array" ref="CA883">ISNUMBER(SEARCH("Touch Screen",$AI883))</f>
        <v>0</v>
      </c>
      <c r="CB883" s="39" t="b">
        <f t="array" ref="CB883">ISNUMBER(SEARCH("Occupancy Sensor",$AI883))</f>
        <v>0</v>
      </c>
      <c r="CC883" s="39" t="b">
        <f t="array" ref="CC883">ISNUMBER(SEARCH("Full Network Connectivity",$AI883))</f>
        <v>1</v>
      </c>
      <c r="CD883" s="49">
        <f t="shared" si="81"/>
        <v>283.69698</v>
      </c>
      <c r="CE883" s="50">
        <f t="shared" si="83"/>
        <v>2.1</v>
      </c>
      <c r="CF883" s="39">
        <f t="shared" si="82"/>
        <v>5</v>
      </c>
      <c r="CG883" s="49">
        <f>IF($BW883=1,($Q883*'2. Monitor Criteria'!$C$4)+('2. Monitor Criteria'!$D$4*'1. Data'!$CE883)+'2. Monitor Criteria'!$C$6,IF('1. Data'!$BW883=2,($Q883*'2. Monitor Criteria'!$C$4)+('2. Monitor Criteria'!$D$4*'1. Data'!$CE883)+'2. Monitor Criteria'!$D$6,IF('1. Data'!$BW883=5,($Q883*'2. Monitor Criteria'!$C$4)+('2. Monitor Criteria'!$D$4*'1. Data'!$CE883)+'2. Monitor Criteria'!$F$6,($Q883*'2. Monitor Criteria'!$C$4)+('2. Monitor Criteria'!$D$4*'1. Data'!$CE883)+'2. Monitor Criteria'!$E$6)))</f>
        <v>180.81640999999999</v>
      </c>
      <c r="CH883" s="51">
        <f>CD883-('2. Monitor Criteria'!$D$4*CE883)</f>
        <v>275.31797999999998</v>
      </c>
      <c r="CI883" s="49">
        <f>IF($BY883=0,CH883,IF($BY883=1,CH883-('2. Monitor Criteria'!$B$10*'1. Data'!CG883),CH883-('2. Monitor Criteria'!$C$10*'1. Data'!CG883)))</f>
        <v>275.31797999999998</v>
      </c>
      <c r="CJ883" s="51">
        <f>IF($CA883=TRUE,CI883-(CG883*'2. Monitor Criteria'!$E$10),CI883)</f>
        <v>275.31797999999998</v>
      </c>
      <c r="CK883" s="51">
        <f>IF($BZ883=TRUE,CJ883-('1. Data'!CG883*'2. Monitor Criteria'!$D$10),CJ883)</f>
        <v>275.31797999999998</v>
      </c>
    </row>
    <row r="884" spans="1:89" x14ac:dyDescent="0.2">
      <c r="A884" s="39">
        <v>597</v>
      </c>
      <c r="B884" s="46" t="s">
        <v>656</v>
      </c>
      <c r="C884" s="46" t="s">
        <v>1391</v>
      </c>
      <c r="D884" s="47">
        <v>42901</v>
      </c>
      <c r="E884" s="46" t="s">
        <v>74</v>
      </c>
      <c r="F884" s="46"/>
      <c r="G884" s="46" t="s">
        <v>1307</v>
      </c>
      <c r="H884" s="46" t="s">
        <v>243</v>
      </c>
      <c r="I884" s="46" t="s">
        <v>76</v>
      </c>
      <c r="J884" s="46"/>
      <c r="K884" s="46" t="s">
        <v>77</v>
      </c>
      <c r="L884" s="46"/>
      <c r="M884" s="48">
        <v>1100</v>
      </c>
      <c r="N884" s="48">
        <v>26.8</v>
      </c>
      <c r="O884" s="48">
        <v>47.6</v>
      </c>
      <c r="P884" s="48">
        <v>54.6</v>
      </c>
      <c r="Q884" s="48">
        <v>1275.67</v>
      </c>
      <c r="R884" s="48">
        <v>1.78</v>
      </c>
      <c r="S884" s="48">
        <v>1080</v>
      </c>
      <c r="T884" s="48">
        <v>1920</v>
      </c>
      <c r="U884" s="48">
        <v>2.1</v>
      </c>
      <c r="V884" s="48">
        <v>1626</v>
      </c>
      <c r="W884" s="48">
        <v>60</v>
      </c>
      <c r="X884" s="48">
        <v>68</v>
      </c>
      <c r="Y884" s="46" t="s">
        <v>114</v>
      </c>
      <c r="Z884" s="46" t="s">
        <v>83</v>
      </c>
      <c r="AA884" s="46"/>
      <c r="AB884" s="46"/>
      <c r="AC884" s="46" t="s">
        <v>81</v>
      </c>
      <c r="AD884" s="46" t="s">
        <v>80</v>
      </c>
      <c r="AE884" s="46" t="s">
        <v>478</v>
      </c>
      <c r="AF884" s="46" t="s">
        <v>665</v>
      </c>
      <c r="AG884" s="46" t="s">
        <v>715</v>
      </c>
      <c r="AH884" s="46"/>
      <c r="AI884" s="46" t="s">
        <v>716</v>
      </c>
      <c r="AJ884" s="46" t="s">
        <v>316</v>
      </c>
      <c r="AK884" s="46" t="s">
        <v>84</v>
      </c>
      <c r="AL884" s="46" t="s">
        <v>665</v>
      </c>
      <c r="AM884" s="46" t="s">
        <v>717</v>
      </c>
      <c r="AN884" s="46" t="s">
        <v>225</v>
      </c>
      <c r="AO884" s="46" t="s">
        <v>249</v>
      </c>
      <c r="AP884" s="46" t="s">
        <v>91</v>
      </c>
      <c r="AQ884" s="46"/>
      <c r="AR884" s="46" t="s">
        <v>81</v>
      </c>
      <c r="AS884" s="46" t="s">
        <v>100</v>
      </c>
      <c r="AT884" s="46"/>
      <c r="AU884" s="46"/>
      <c r="AV884" s="46" t="s">
        <v>81</v>
      </c>
      <c r="AW884" s="46" t="s">
        <v>81</v>
      </c>
      <c r="AX884" s="48">
        <v>294</v>
      </c>
      <c r="AY884" s="48">
        <v>362.5</v>
      </c>
      <c r="AZ884" s="48">
        <v>300.7</v>
      </c>
      <c r="BA884" s="48">
        <v>300.7</v>
      </c>
      <c r="BB884" s="46"/>
      <c r="BC884" s="46"/>
      <c r="BD884" s="48">
        <v>76.36</v>
      </c>
      <c r="BE884" s="48">
        <v>113.6</v>
      </c>
      <c r="BF884" s="48">
        <v>0.32</v>
      </c>
      <c r="BG884" s="48">
        <v>0.32</v>
      </c>
      <c r="BH884" s="48">
        <v>3.5</v>
      </c>
      <c r="BI884" s="46"/>
      <c r="BJ884" s="46"/>
      <c r="BK884" s="46"/>
      <c r="BL884" s="46"/>
      <c r="BM884" s="46"/>
      <c r="BN884" s="46"/>
      <c r="BO884" s="46"/>
      <c r="BP884" s="48">
        <v>0.34</v>
      </c>
      <c r="BQ884" s="48">
        <v>0.34</v>
      </c>
      <c r="BR884" s="48">
        <v>75.16</v>
      </c>
      <c r="BS884" s="46"/>
      <c r="BT884" s="46"/>
      <c r="BU884" s="48">
        <v>0</v>
      </c>
      <c r="BV884" s="39">
        <v>597</v>
      </c>
      <c r="BW884" s="39">
        <f t="shared" si="78"/>
        <v>5</v>
      </c>
      <c r="BX884" s="39">
        <f>IF(COUNTIF($C$2:C884,C884)=1,1,0)</f>
        <v>1</v>
      </c>
      <c r="BY884" s="39">
        <f t="shared" si="79"/>
        <v>0</v>
      </c>
      <c r="BZ884" s="39" t="b">
        <f t="shared" si="80"/>
        <v>0</v>
      </c>
      <c r="CA884" s="39" t="b">
        <f t="array" ref="CA884">ISNUMBER(SEARCH("Touch Screen",$AI884))</f>
        <v>0</v>
      </c>
      <c r="CB884" s="39" t="b">
        <f t="array" ref="CB884">ISNUMBER(SEARCH("Occupancy Sensor",$AI884))</f>
        <v>0</v>
      </c>
      <c r="CC884" s="39" t="b">
        <f t="array" ref="CC884">ISNUMBER(SEARCH("Full Network Connectivity",$AI884))</f>
        <v>1</v>
      </c>
      <c r="CD884" s="49">
        <f t="shared" si="81"/>
        <v>235.94183999999998</v>
      </c>
      <c r="CE884" s="50">
        <f t="shared" si="83"/>
        <v>2.1</v>
      </c>
      <c r="CF884" s="39">
        <f t="shared" si="82"/>
        <v>5</v>
      </c>
      <c r="CG884" s="49">
        <f>IF($BW884=1,($Q884*'2. Monitor Criteria'!$C$4)+('2. Monitor Criteria'!$D$4*'1. Data'!$CE884)+'2. Monitor Criteria'!$C$6,IF('1. Data'!$BW884=2,($Q884*'2. Monitor Criteria'!$C$4)+('2. Monitor Criteria'!$D$4*'1. Data'!$CE884)+'2. Monitor Criteria'!$D$6,IF('1. Data'!$BW884=5,($Q884*'2. Monitor Criteria'!$C$4)+('2. Monitor Criteria'!$D$4*'1. Data'!$CE884)+'2. Monitor Criteria'!$F$6,($Q884*'2. Monitor Criteria'!$C$4)+('2. Monitor Criteria'!$D$4*'1. Data'!$CE884)+'2. Monitor Criteria'!$E$6)))</f>
        <v>180.81640999999999</v>
      </c>
      <c r="CH884" s="51">
        <f>CD884-('2. Monitor Criteria'!$D$4*CE884)</f>
        <v>227.56283999999999</v>
      </c>
      <c r="CI884" s="49">
        <f>IF($BY884=0,CH884,IF($BY884=1,CH884-('2. Monitor Criteria'!$B$10*'1. Data'!CG884),CH884-('2. Monitor Criteria'!$C$10*'1. Data'!CG884)))</f>
        <v>227.56283999999999</v>
      </c>
      <c r="CJ884" s="51">
        <f>IF($CA884=TRUE,CI884-(CG884*'2. Monitor Criteria'!$E$10),CI884)</f>
        <v>227.56283999999999</v>
      </c>
      <c r="CK884" s="51">
        <f>IF($BZ884=TRUE,CJ884-('1. Data'!CG884*'2. Monitor Criteria'!$D$10),CJ884)</f>
        <v>227.56283999999999</v>
      </c>
    </row>
    <row r="885" spans="1:89" x14ac:dyDescent="0.2">
      <c r="A885" s="39">
        <v>598</v>
      </c>
      <c r="B885" s="46" t="s">
        <v>656</v>
      </c>
      <c r="C885" s="46" t="s">
        <v>755</v>
      </c>
      <c r="D885" s="47">
        <v>42597</v>
      </c>
      <c r="E885" s="46" t="s">
        <v>74</v>
      </c>
      <c r="F885" s="46"/>
      <c r="G885" s="46" t="s">
        <v>1307</v>
      </c>
      <c r="H885" s="46" t="s">
        <v>243</v>
      </c>
      <c r="I885" s="46" t="s">
        <v>76</v>
      </c>
      <c r="J885" s="46"/>
      <c r="K885" s="46" t="s">
        <v>77</v>
      </c>
      <c r="L885" s="46"/>
      <c r="M885" s="48">
        <v>1100</v>
      </c>
      <c r="N885" s="48">
        <v>26.8</v>
      </c>
      <c r="O885" s="48">
        <v>47.6</v>
      </c>
      <c r="P885" s="48">
        <v>54.6</v>
      </c>
      <c r="Q885" s="48">
        <v>1275.67</v>
      </c>
      <c r="R885" s="48">
        <v>1.78</v>
      </c>
      <c r="S885" s="48">
        <v>1080</v>
      </c>
      <c r="T885" s="48">
        <v>1920</v>
      </c>
      <c r="U885" s="48">
        <v>2.1</v>
      </c>
      <c r="V885" s="48">
        <v>1626</v>
      </c>
      <c r="W885" s="48">
        <v>60</v>
      </c>
      <c r="X885" s="48">
        <v>68</v>
      </c>
      <c r="Y885" s="46" t="s">
        <v>114</v>
      </c>
      <c r="Z885" s="46" t="s">
        <v>83</v>
      </c>
      <c r="AA885" s="46"/>
      <c r="AB885" s="46"/>
      <c r="AC885" s="46" t="s">
        <v>81</v>
      </c>
      <c r="AD885" s="46" t="s">
        <v>80</v>
      </c>
      <c r="AE885" s="46" t="s">
        <v>714</v>
      </c>
      <c r="AF885" s="46" t="s">
        <v>665</v>
      </c>
      <c r="AG885" s="46" t="s">
        <v>715</v>
      </c>
      <c r="AH885" s="46"/>
      <c r="AI885" s="46" t="s">
        <v>716</v>
      </c>
      <c r="AJ885" s="46" t="s">
        <v>316</v>
      </c>
      <c r="AK885" s="46" t="s">
        <v>84</v>
      </c>
      <c r="AL885" s="46" t="s">
        <v>665</v>
      </c>
      <c r="AM885" s="46" t="s">
        <v>734</v>
      </c>
      <c r="AN885" s="46" t="s">
        <v>225</v>
      </c>
      <c r="AO885" s="46" t="s">
        <v>249</v>
      </c>
      <c r="AP885" s="46" t="s">
        <v>91</v>
      </c>
      <c r="AQ885" s="46"/>
      <c r="AR885" s="46" t="s">
        <v>81</v>
      </c>
      <c r="AS885" s="46" t="s">
        <v>100</v>
      </c>
      <c r="AT885" s="46"/>
      <c r="AU885" s="46"/>
      <c r="AV885" s="46" t="s">
        <v>81</v>
      </c>
      <c r="AW885" s="46" t="s">
        <v>81</v>
      </c>
      <c r="AX885" s="48">
        <v>383</v>
      </c>
      <c r="AY885" s="48">
        <v>432.3</v>
      </c>
      <c r="AZ885" s="48">
        <v>352.7</v>
      </c>
      <c r="BA885" s="48">
        <v>352.7</v>
      </c>
      <c r="BB885" s="46"/>
      <c r="BC885" s="46"/>
      <c r="BD885" s="48">
        <v>91.75</v>
      </c>
      <c r="BE885" s="48">
        <v>117.2</v>
      </c>
      <c r="BF885" s="48">
        <v>0.42</v>
      </c>
      <c r="BG885" s="48">
        <v>0.42</v>
      </c>
      <c r="BH885" s="48">
        <v>3.5</v>
      </c>
      <c r="BI885" s="46"/>
      <c r="BJ885" s="46"/>
      <c r="BK885" s="46"/>
      <c r="BL885" s="46"/>
      <c r="BM885" s="46"/>
      <c r="BN885" s="46"/>
      <c r="BO885" s="46"/>
      <c r="BP885" s="48">
        <v>0.48</v>
      </c>
      <c r="BQ885" s="48">
        <v>0.48</v>
      </c>
      <c r="BR885" s="48">
        <v>92.23</v>
      </c>
      <c r="BS885" s="46"/>
      <c r="BT885" s="46"/>
      <c r="BU885" s="48">
        <v>0</v>
      </c>
      <c r="BV885" s="39">
        <v>598</v>
      </c>
      <c r="BW885" s="39">
        <f t="shared" si="78"/>
        <v>5</v>
      </c>
      <c r="BX885" s="39">
        <f>IF(COUNTIF($C$2:C885,C885)=1,1,0)</f>
        <v>0</v>
      </c>
      <c r="BY885" s="39">
        <f t="shared" si="79"/>
        <v>0</v>
      </c>
      <c r="BZ885" s="39" t="b">
        <f t="shared" si="80"/>
        <v>0</v>
      </c>
      <c r="CA885" s="39" t="b">
        <f t="array" ref="CA885">ISNUMBER(SEARCH("Touch Screen",$AI885))</f>
        <v>0</v>
      </c>
      <c r="CB885" s="39" t="b">
        <f t="array" ref="CB885">ISNUMBER(SEARCH("Occupancy Sensor",$AI885))</f>
        <v>0</v>
      </c>
      <c r="CC885" s="39" t="b">
        <f t="array" ref="CC885">ISNUMBER(SEARCH("Full Network Connectivity",$AI885))</f>
        <v>1</v>
      </c>
      <c r="CD885" s="49">
        <f t="shared" si="81"/>
        <v>283.69698</v>
      </c>
      <c r="CE885" s="50">
        <f t="shared" si="83"/>
        <v>2.1</v>
      </c>
      <c r="CF885" s="39">
        <f t="shared" si="82"/>
        <v>5</v>
      </c>
      <c r="CG885" s="49">
        <f>IF($BW885=1,($Q885*'2. Monitor Criteria'!$C$4)+('2. Monitor Criteria'!$D$4*'1. Data'!$CE885)+'2. Monitor Criteria'!$C$6,IF('1. Data'!$BW885=2,($Q885*'2. Monitor Criteria'!$C$4)+('2. Monitor Criteria'!$D$4*'1. Data'!$CE885)+'2. Monitor Criteria'!$D$6,IF('1. Data'!$BW885=5,($Q885*'2. Monitor Criteria'!$C$4)+('2. Monitor Criteria'!$D$4*'1. Data'!$CE885)+'2. Monitor Criteria'!$F$6,($Q885*'2. Monitor Criteria'!$C$4)+('2. Monitor Criteria'!$D$4*'1. Data'!$CE885)+'2. Monitor Criteria'!$E$6)))</f>
        <v>180.81640999999999</v>
      </c>
      <c r="CH885" s="51">
        <f>CD885-('2. Monitor Criteria'!$D$4*CE885)</f>
        <v>275.31797999999998</v>
      </c>
      <c r="CI885" s="49">
        <f>IF($BY885=0,CH885,IF($BY885=1,CH885-('2. Monitor Criteria'!$B$10*'1. Data'!CG885),CH885-('2. Monitor Criteria'!$C$10*'1. Data'!CG885)))</f>
        <v>275.31797999999998</v>
      </c>
      <c r="CJ885" s="51">
        <f>IF($CA885=TRUE,CI885-(CG885*'2. Monitor Criteria'!$E$10),CI885)</f>
        <v>275.31797999999998</v>
      </c>
      <c r="CK885" s="51">
        <f>IF($BZ885=TRUE,CJ885-('1. Data'!CG885*'2. Monitor Criteria'!$D$10),CJ885)</f>
        <v>275.31797999999998</v>
      </c>
    </row>
    <row r="886" spans="1:89" x14ac:dyDescent="0.2">
      <c r="A886" s="39">
        <v>599</v>
      </c>
      <c r="B886" s="46" t="s">
        <v>656</v>
      </c>
      <c r="C886" s="46" t="s">
        <v>1392</v>
      </c>
      <c r="D886" s="47">
        <v>42840</v>
      </c>
      <c r="E886" s="46" t="s">
        <v>74</v>
      </c>
      <c r="F886" s="46"/>
      <c r="G886" s="46" t="s">
        <v>1307</v>
      </c>
      <c r="H886" s="46" t="s">
        <v>243</v>
      </c>
      <c r="I886" s="46" t="s">
        <v>76</v>
      </c>
      <c r="J886" s="46"/>
      <c r="K886" s="46" t="s">
        <v>77</v>
      </c>
      <c r="L886" s="46"/>
      <c r="M886" s="48">
        <v>1100</v>
      </c>
      <c r="N886" s="48">
        <v>26.8</v>
      </c>
      <c r="O886" s="48">
        <v>47.6</v>
      </c>
      <c r="P886" s="48">
        <v>54.6</v>
      </c>
      <c r="Q886" s="48">
        <v>1275.67</v>
      </c>
      <c r="R886" s="48">
        <v>1.78</v>
      </c>
      <c r="S886" s="48">
        <v>1080</v>
      </c>
      <c r="T886" s="48">
        <v>1920</v>
      </c>
      <c r="U886" s="48">
        <v>2.1</v>
      </c>
      <c r="V886" s="48">
        <v>1626</v>
      </c>
      <c r="W886" s="48">
        <v>60</v>
      </c>
      <c r="X886" s="48">
        <v>68</v>
      </c>
      <c r="Y886" s="46" t="s">
        <v>114</v>
      </c>
      <c r="Z886" s="46" t="s">
        <v>83</v>
      </c>
      <c r="AA886" s="46"/>
      <c r="AB886" s="46"/>
      <c r="AC886" s="46" t="s">
        <v>81</v>
      </c>
      <c r="AD886" s="46" t="s">
        <v>80</v>
      </c>
      <c r="AE886" s="46" t="s">
        <v>478</v>
      </c>
      <c r="AF886" s="46" t="s">
        <v>665</v>
      </c>
      <c r="AG886" s="46" t="s">
        <v>715</v>
      </c>
      <c r="AH886" s="46"/>
      <c r="AI886" s="46" t="s">
        <v>716</v>
      </c>
      <c r="AJ886" s="46" t="s">
        <v>316</v>
      </c>
      <c r="AK886" s="46" t="s">
        <v>84</v>
      </c>
      <c r="AL886" s="46" t="s">
        <v>665</v>
      </c>
      <c r="AM886" s="46" t="s">
        <v>717</v>
      </c>
      <c r="AN886" s="46" t="s">
        <v>225</v>
      </c>
      <c r="AO886" s="46" t="s">
        <v>249</v>
      </c>
      <c r="AP886" s="46" t="s">
        <v>91</v>
      </c>
      <c r="AQ886" s="46"/>
      <c r="AR886" s="46" t="s">
        <v>81</v>
      </c>
      <c r="AS886" s="46" t="s">
        <v>100</v>
      </c>
      <c r="AT886" s="46"/>
      <c r="AU886" s="46"/>
      <c r="AV886" s="46" t="s">
        <v>81</v>
      </c>
      <c r="AW886" s="46" t="s">
        <v>81</v>
      </c>
      <c r="AX886" s="48">
        <v>378</v>
      </c>
      <c r="AY886" s="48">
        <v>400.2</v>
      </c>
      <c r="AZ886" s="48">
        <v>337</v>
      </c>
      <c r="BA886" s="48">
        <v>337</v>
      </c>
      <c r="BB886" s="46"/>
      <c r="BC886" s="46"/>
      <c r="BD886" s="48">
        <v>90</v>
      </c>
      <c r="BE886" s="48">
        <v>115.5</v>
      </c>
      <c r="BF886" s="48">
        <v>0.33</v>
      </c>
      <c r="BG886" s="48">
        <v>0.33</v>
      </c>
      <c r="BH886" s="48">
        <v>3.5</v>
      </c>
      <c r="BI886" s="46"/>
      <c r="BJ886" s="46"/>
      <c r="BK886" s="46"/>
      <c r="BL886" s="46"/>
      <c r="BM886" s="46"/>
      <c r="BN886" s="46"/>
      <c r="BO886" s="46"/>
      <c r="BP886" s="48">
        <v>0.34</v>
      </c>
      <c r="BQ886" s="48">
        <v>0.34</v>
      </c>
      <c r="BR886" s="48">
        <v>89.36</v>
      </c>
      <c r="BS886" s="46"/>
      <c r="BT886" s="46"/>
      <c r="BU886" s="48">
        <v>0</v>
      </c>
      <c r="BV886" s="39">
        <v>599</v>
      </c>
      <c r="BW886" s="39">
        <f t="shared" si="78"/>
        <v>5</v>
      </c>
      <c r="BX886" s="39">
        <f>IF(COUNTIF($C$2:C886,C886)=1,1,0)</f>
        <v>1</v>
      </c>
      <c r="BY886" s="39">
        <f t="shared" si="79"/>
        <v>0</v>
      </c>
      <c r="BZ886" s="39" t="b">
        <f t="shared" si="80"/>
        <v>0</v>
      </c>
      <c r="CA886" s="39" t="b">
        <f t="array" ref="CA886">ISNUMBER(SEARCH("Touch Screen",$AI886))</f>
        <v>0</v>
      </c>
      <c r="CB886" s="39" t="b">
        <f t="array" ref="CB886">ISNUMBER(SEARCH("Occupancy Sensor",$AI886))</f>
        <v>0</v>
      </c>
      <c r="CC886" s="39" t="b">
        <f t="array" ref="CC886">ISNUMBER(SEARCH("Full Network Connectivity",$AI886))</f>
        <v>1</v>
      </c>
      <c r="CD886" s="49">
        <f t="shared" si="81"/>
        <v>277.81901999999997</v>
      </c>
      <c r="CE886" s="50">
        <f t="shared" si="83"/>
        <v>2.1</v>
      </c>
      <c r="CF886" s="39">
        <f t="shared" si="82"/>
        <v>5</v>
      </c>
      <c r="CG886" s="49">
        <f>IF($BW886=1,($Q886*'2. Monitor Criteria'!$C$4)+('2. Monitor Criteria'!$D$4*'1. Data'!$CE886)+'2. Monitor Criteria'!$C$6,IF('1. Data'!$BW886=2,($Q886*'2. Monitor Criteria'!$C$4)+('2. Monitor Criteria'!$D$4*'1. Data'!$CE886)+'2. Monitor Criteria'!$D$6,IF('1. Data'!$BW886=5,($Q886*'2. Monitor Criteria'!$C$4)+('2. Monitor Criteria'!$D$4*'1. Data'!$CE886)+'2. Monitor Criteria'!$F$6,($Q886*'2. Monitor Criteria'!$C$4)+('2. Monitor Criteria'!$D$4*'1. Data'!$CE886)+'2. Monitor Criteria'!$E$6)))</f>
        <v>180.81640999999999</v>
      </c>
      <c r="CH886" s="51">
        <f>CD886-('2. Monitor Criteria'!$D$4*CE886)</f>
        <v>269.44001999999995</v>
      </c>
      <c r="CI886" s="49">
        <f>IF($BY886=0,CH886,IF($BY886=1,CH886-('2. Monitor Criteria'!$B$10*'1. Data'!CG886),CH886-('2. Monitor Criteria'!$C$10*'1. Data'!CG886)))</f>
        <v>269.44001999999995</v>
      </c>
      <c r="CJ886" s="51">
        <f>IF($CA886=TRUE,CI886-(CG886*'2. Monitor Criteria'!$E$10),CI886)</f>
        <v>269.44001999999995</v>
      </c>
      <c r="CK886" s="51">
        <f>IF($BZ886=TRUE,CJ886-('1. Data'!CG886*'2. Monitor Criteria'!$D$10),CJ886)</f>
        <v>269.44001999999995</v>
      </c>
    </row>
    <row r="887" spans="1:89" x14ac:dyDescent="0.2">
      <c r="A887" s="39">
        <v>602</v>
      </c>
      <c r="B887" s="46" t="s">
        <v>656</v>
      </c>
      <c r="C887" s="46" t="s">
        <v>757</v>
      </c>
      <c r="D887" s="47">
        <v>42129</v>
      </c>
      <c r="E887" s="46" t="s">
        <v>74</v>
      </c>
      <c r="F887" s="46"/>
      <c r="G887" s="46" t="s">
        <v>1307</v>
      </c>
      <c r="H887" s="46" t="s">
        <v>243</v>
      </c>
      <c r="I887" s="46" t="s">
        <v>76</v>
      </c>
      <c r="J887" s="46"/>
      <c r="K887" s="46" t="s">
        <v>77</v>
      </c>
      <c r="L887" s="46"/>
      <c r="M887" s="48">
        <v>1400</v>
      </c>
      <c r="N887" s="48">
        <v>26.8</v>
      </c>
      <c r="O887" s="48">
        <v>47.6</v>
      </c>
      <c r="P887" s="48">
        <v>54.6</v>
      </c>
      <c r="Q887" s="48">
        <v>1275.67</v>
      </c>
      <c r="R887" s="48">
        <v>1.78</v>
      </c>
      <c r="S887" s="48">
        <v>1080</v>
      </c>
      <c r="T887" s="48">
        <v>1920</v>
      </c>
      <c r="U887" s="48">
        <v>2.1</v>
      </c>
      <c r="V887" s="48">
        <v>1625</v>
      </c>
      <c r="W887" s="48">
        <v>60</v>
      </c>
      <c r="X887" s="48">
        <v>72</v>
      </c>
      <c r="Y887" s="46" t="s">
        <v>114</v>
      </c>
      <c r="Z887" s="46" t="s">
        <v>83</v>
      </c>
      <c r="AA887" s="46"/>
      <c r="AB887" s="46"/>
      <c r="AC887" s="46" t="s">
        <v>81</v>
      </c>
      <c r="AD887" s="46" t="s">
        <v>80</v>
      </c>
      <c r="AE887" s="46" t="s">
        <v>758</v>
      </c>
      <c r="AF887" s="46" t="s">
        <v>665</v>
      </c>
      <c r="AG887" s="46" t="s">
        <v>747</v>
      </c>
      <c r="AH887" s="46"/>
      <c r="AI887" s="46" t="s">
        <v>316</v>
      </c>
      <c r="AJ887" s="46" t="s">
        <v>316</v>
      </c>
      <c r="AK887" s="46" t="s">
        <v>84</v>
      </c>
      <c r="AL887" s="46" t="s">
        <v>665</v>
      </c>
      <c r="AM887" s="46" t="s">
        <v>83</v>
      </c>
      <c r="AN887" s="46" t="s">
        <v>83</v>
      </c>
      <c r="AO887" s="46" t="s">
        <v>249</v>
      </c>
      <c r="AP887" s="46" t="s">
        <v>91</v>
      </c>
      <c r="AQ887" s="46"/>
      <c r="AR887" s="46" t="s">
        <v>81</v>
      </c>
      <c r="AS887" s="46" t="s">
        <v>100</v>
      </c>
      <c r="AT887" s="46"/>
      <c r="AU887" s="46"/>
      <c r="AV887" s="46" t="s">
        <v>81</v>
      </c>
      <c r="AW887" s="46" t="s">
        <v>81</v>
      </c>
      <c r="AX887" s="48">
        <v>595</v>
      </c>
      <c r="AY887" s="48">
        <v>600</v>
      </c>
      <c r="AZ887" s="48">
        <v>432</v>
      </c>
      <c r="BA887" s="48">
        <v>432</v>
      </c>
      <c r="BB887" s="46"/>
      <c r="BC887" s="46"/>
      <c r="BD887" s="48">
        <v>122.87</v>
      </c>
      <c r="BE887" s="48">
        <v>125.7</v>
      </c>
      <c r="BF887" s="48">
        <v>0.35</v>
      </c>
      <c r="BG887" s="48">
        <v>0.35</v>
      </c>
      <c r="BH887" s="48">
        <v>3.5</v>
      </c>
      <c r="BI887" s="46"/>
      <c r="BJ887" s="46"/>
      <c r="BK887" s="46"/>
      <c r="BL887" s="46"/>
      <c r="BM887" s="46"/>
      <c r="BN887" s="46"/>
      <c r="BO887" s="46"/>
      <c r="BP887" s="48">
        <v>0.43</v>
      </c>
      <c r="BQ887" s="48">
        <v>0.43</v>
      </c>
      <c r="BR887" s="48">
        <v>128.54</v>
      </c>
      <c r="BS887" s="46"/>
      <c r="BT887" s="46"/>
      <c r="BU887" s="48">
        <v>0</v>
      </c>
      <c r="BV887" s="39">
        <v>602</v>
      </c>
      <c r="BW887" s="39">
        <f t="shared" si="78"/>
        <v>5</v>
      </c>
      <c r="BX887" s="39">
        <f>IF(COUNTIF($C$2:C887,C887)=1,1,0)</f>
        <v>1</v>
      </c>
      <c r="BY887" s="39">
        <f t="shared" si="79"/>
        <v>0</v>
      </c>
      <c r="BZ887" s="39" t="b">
        <f t="shared" si="80"/>
        <v>0</v>
      </c>
      <c r="CA887" s="39" t="b">
        <f t="array" ref="CA887">ISNUMBER(SEARCH("Touch Screen",$AI887))</f>
        <v>0</v>
      </c>
      <c r="CB887" s="39" t="b">
        <f t="array" ref="CB887">ISNUMBER(SEARCH("Occupancy Sensor",$AI887))</f>
        <v>0</v>
      </c>
      <c r="CC887" s="39" t="b">
        <f t="array" ref="CC887">ISNUMBER(SEARCH("Full Network Connectivity",$AI887))</f>
        <v>1</v>
      </c>
      <c r="CD887" s="49">
        <f t="shared" si="81"/>
        <v>378.71231999999998</v>
      </c>
      <c r="CE887" s="50">
        <f t="shared" si="83"/>
        <v>2.1</v>
      </c>
      <c r="CF887" s="39">
        <f t="shared" si="82"/>
        <v>5</v>
      </c>
      <c r="CG887" s="49">
        <f>IF($BW887=1,($Q887*'2. Monitor Criteria'!$C$4)+('2. Monitor Criteria'!$D$4*'1. Data'!$CE887)+'2. Monitor Criteria'!$C$6,IF('1. Data'!$BW887=2,($Q887*'2. Monitor Criteria'!$C$4)+('2. Monitor Criteria'!$D$4*'1. Data'!$CE887)+'2. Monitor Criteria'!$D$6,IF('1. Data'!$BW887=5,($Q887*'2. Monitor Criteria'!$C$4)+('2. Monitor Criteria'!$D$4*'1. Data'!$CE887)+'2. Monitor Criteria'!$F$6,($Q887*'2. Monitor Criteria'!$C$4)+('2. Monitor Criteria'!$D$4*'1. Data'!$CE887)+'2. Monitor Criteria'!$E$6)))</f>
        <v>180.81640999999999</v>
      </c>
      <c r="CH887" s="51">
        <f>CD887-('2. Monitor Criteria'!$D$4*CE887)</f>
        <v>370.33331999999996</v>
      </c>
      <c r="CI887" s="49">
        <f>IF($BY887=0,CH887,IF($BY887=1,CH887-('2. Monitor Criteria'!$B$10*'1. Data'!CG887),CH887-('2. Monitor Criteria'!$C$10*'1. Data'!CG887)))</f>
        <v>370.33331999999996</v>
      </c>
      <c r="CJ887" s="51">
        <f>IF($CA887=TRUE,CI887-(CG887*'2. Monitor Criteria'!$E$10),CI887)</f>
        <v>370.33331999999996</v>
      </c>
      <c r="CK887" s="51">
        <f>IF($BZ887=TRUE,CJ887-('1. Data'!CG887*'2. Monitor Criteria'!$D$10),CJ887)</f>
        <v>370.33331999999996</v>
      </c>
    </row>
    <row r="888" spans="1:89" x14ac:dyDescent="0.2">
      <c r="A888" s="39">
        <v>603</v>
      </c>
      <c r="B888" s="46" t="s">
        <v>656</v>
      </c>
      <c r="C888" s="46" t="s">
        <v>759</v>
      </c>
      <c r="D888" s="47">
        <v>42475</v>
      </c>
      <c r="E888" s="46" t="s">
        <v>74</v>
      </c>
      <c r="F888" s="46"/>
      <c r="G888" s="46" t="s">
        <v>1307</v>
      </c>
      <c r="H888" s="46" t="s">
        <v>243</v>
      </c>
      <c r="I888" s="46" t="s">
        <v>76</v>
      </c>
      <c r="J888" s="46"/>
      <c r="K888" s="46" t="s">
        <v>77</v>
      </c>
      <c r="L888" s="46"/>
      <c r="M888" s="48">
        <v>1400</v>
      </c>
      <c r="N888" s="48">
        <v>26.8</v>
      </c>
      <c r="O888" s="48">
        <v>47.6</v>
      </c>
      <c r="P888" s="48">
        <v>54.6</v>
      </c>
      <c r="Q888" s="48">
        <v>1275.67</v>
      </c>
      <c r="R888" s="48">
        <v>1.78</v>
      </c>
      <c r="S888" s="48">
        <v>1080</v>
      </c>
      <c r="T888" s="48">
        <v>1920</v>
      </c>
      <c r="U888" s="48">
        <v>2.1</v>
      </c>
      <c r="V888" s="48">
        <v>1626</v>
      </c>
      <c r="W888" s="48">
        <v>60</v>
      </c>
      <c r="X888" s="48">
        <v>72</v>
      </c>
      <c r="Y888" s="46" t="s">
        <v>114</v>
      </c>
      <c r="Z888" s="46" t="s">
        <v>83</v>
      </c>
      <c r="AA888" s="46"/>
      <c r="AB888" s="46"/>
      <c r="AC888" s="46" t="s">
        <v>81</v>
      </c>
      <c r="AD888" s="46" t="s">
        <v>80</v>
      </c>
      <c r="AE888" s="46" t="s">
        <v>746</v>
      </c>
      <c r="AF888" s="46" t="s">
        <v>665</v>
      </c>
      <c r="AG888" s="46" t="s">
        <v>747</v>
      </c>
      <c r="AH888" s="46"/>
      <c r="AI888" s="46" t="s">
        <v>316</v>
      </c>
      <c r="AJ888" s="46" t="s">
        <v>316</v>
      </c>
      <c r="AK888" s="46" t="s">
        <v>84</v>
      </c>
      <c r="AL888" s="46" t="s">
        <v>665</v>
      </c>
      <c r="AM888" s="46" t="s">
        <v>83</v>
      </c>
      <c r="AN888" s="46" t="s">
        <v>83</v>
      </c>
      <c r="AO888" s="46" t="s">
        <v>249</v>
      </c>
      <c r="AP888" s="46" t="s">
        <v>91</v>
      </c>
      <c r="AQ888" s="46"/>
      <c r="AR888" s="46" t="s">
        <v>81</v>
      </c>
      <c r="AS888" s="46" t="s">
        <v>100</v>
      </c>
      <c r="AT888" s="46"/>
      <c r="AU888" s="46"/>
      <c r="AV888" s="46" t="s">
        <v>81</v>
      </c>
      <c r="AW888" s="46" t="s">
        <v>81</v>
      </c>
      <c r="AX888" s="48">
        <v>425</v>
      </c>
      <c r="AY888" s="48">
        <v>480.6</v>
      </c>
      <c r="AZ888" s="48">
        <v>374.2</v>
      </c>
      <c r="BA888" s="48">
        <v>374.2</v>
      </c>
      <c r="BB888" s="46"/>
      <c r="BC888" s="46"/>
      <c r="BD888" s="48">
        <v>104.71</v>
      </c>
      <c r="BE888" s="48">
        <v>119.6</v>
      </c>
      <c r="BF888" s="48">
        <v>0.31</v>
      </c>
      <c r="BG888" s="48">
        <v>0.31</v>
      </c>
      <c r="BH888" s="48">
        <v>3.5</v>
      </c>
      <c r="BI888" s="46"/>
      <c r="BJ888" s="46"/>
      <c r="BK888" s="46"/>
      <c r="BL888" s="46"/>
      <c r="BM888" s="46"/>
      <c r="BN888" s="46"/>
      <c r="BO888" s="46"/>
      <c r="BP888" s="48">
        <v>0.39</v>
      </c>
      <c r="BQ888" s="48">
        <v>0.39</v>
      </c>
      <c r="BR888" s="48">
        <v>109.12</v>
      </c>
      <c r="BS888" s="46"/>
      <c r="BT888" s="46"/>
      <c r="BU888" s="48">
        <v>0</v>
      </c>
      <c r="BV888" s="39">
        <v>603</v>
      </c>
      <c r="BW888" s="39">
        <f t="shared" si="78"/>
        <v>5</v>
      </c>
      <c r="BX888" s="39">
        <f>IF(COUNTIF($C$2:C888,C888)=1,1,0)</f>
        <v>1</v>
      </c>
      <c r="BY888" s="39">
        <f t="shared" si="79"/>
        <v>0</v>
      </c>
      <c r="BZ888" s="39" t="b">
        <f t="shared" si="80"/>
        <v>0</v>
      </c>
      <c r="CA888" s="39" t="b">
        <f t="array" ref="CA888">ISNUMBER(SEARCH("Touch Screen",$AI888))</f>
        <v>0</v>
      </c>
      <c r="CB888" s="39" t="b">
        <f t="array" ref="CB888">ISNUMBER(SEARCH("Occupancy Sensor",$AI888))</f>
        <v>0</v>
      </c>
      <c r="CC888" s="39" t="b">
        <f t="array" ref="CC888">ISNUMBER(SEARCH("Full Network Connectivity",$AI888))</f>
        <v>1</v>
      </c>
      <c r="CD888" s="49">
        <f t="shared" si="81"/>
        <v>322.80599999999998</v>
      </c>
      <c r="CE888" s="50">
        <f t="shared" si="83"/>
        <v>2.1</v>
      </c>
      <c r="CF888" s="39">
        <f t="shared" si="82"/>
        <v>5</v>
      </c>
      <c r="CG888" s="49">
        <f>IF($BW888=1,($Q888*'2. Monitor Criteria'!$C$4)+('2. Monitor Criteria'!$D$4*'1. Data'!$CE888)+'2. Monitor Criteria'!$C$6,IF('1. Data'!$BW888=2,($Q888*'2. Monitor Criteria'!$C$4)+('2. Monitor Criteria'!$D$4*'1. Data'!$CE888)+'2. Monitor Criteria'!$D$6,IF('1. Data'!$BW888=5,($Q888*'2. Monitor Criteria'!$C$4)+('2. Monitor Criteria'!$D$4*'1. Data'!$CE888)+'2. Monitor Criteria'!$F$6,($Q888*'2. Monitor Criteria'!$C$4)+('2. Monitor Criteria'!$D$4*'1. Data'!$CE888)+'2. Monitor Criteria'!$E$6)))</f>
        <v>180.81640999999999</v>
      </c>
      <c r="CH888" s="51">
        <f>CD888-('2. Monitor Criteria'!$D$4*CE888)</f>
        <v>314.42699999999996</v>
      </c>
      <c r="CI888" s="49">
        <f>IF($BY888=0,CH888,IF($BY888=1,CH888-('2. Monitor Criteria'!$B$10*'1. Data'!CG888),CH888-('2. Monitor Criteria'!$C$10*'1. Data'!CG888)))</f>
        <v>314.42699999999996</v>
      </c>
      <c r="CJ888" s="51">
        <f>IF($CA888=TRUE,CI888-(CG888*'2. Monitor Criteria'!$E$10),CI888)</f>
        <v>314.42699999999996</v>
      </c>
      <c r="CK888" s="51">
        <f>IF($BZ888=TRUE,CJ888-('1. Data'!CG888*'2. Monitor Criteria'!$D$10),CJ888)</f>
        <v>314.42699999999996</v>
      </c>
    </row>
    <row r="889" spans="1:89" x14ac:dyDescent="0.2">
      <c r="A889" s="39">
        <v>604</v>
      </c>
      <c r="B889" s="46" t="s">
        <v>656</v>
      </c>
      <c r="C889" s="46" t="s">
        <v>760</v>
      </c>
      <c r="D889" s="47">
        <v>42129</v>
      </c>
      <c r="E889" s="46" t="s">
        <v>74</v>
      </c>
      <c r="F889" s="46"/>
      <c r="G889" s="46" t="s">
        <v>1307</v>
      </c>
      <c r="H889" s="46" t="s">
        <v>243</v>
      </c>
      <c r="I889" s="46" t="s">
        <v>76</v>
      </c>
      <c r="J889" s="46"/>
      <c r="K889" s="46" t="s">
        <v>77</v>
      </c>
      <c r="L889" s="46"/>
      <c r="M889" s="48">
        <v>1300</v>
      </c>
      <c r="N889" s="48">
        <v>31.6</v>
      </c>
      <c r="O889" s="48">
        <v>56.2</v>
      </c>
      <c r="P889" s="48">
        <v>64.5</v>
      </c>
      <c r="Q889" s="48">
        <v>1779.09</v>
      </c>
      <c r="R889" s="48">
        <v>1.78</v>
      </c>
      <c r="S889" s="48">
        <v>1080</v>
      </c>
      <c r="T889" s="48">
        <v>1920</v>
      </c>
      <c r="U889" s="48">
        <v>2.1</v>
      </c>
      <c r="V889" s="48">
        <v>1166</v>
      </c>
      <c r="W889" s="48">
        <v>60</v>
      </c>
      <c r="X889" s="48">
        <v>68</v>
      </c>
      <c r="Y889" s="46" t="s">
        <v>114</v>
      </c>
      <c r="Z889" s="46" t="s">
        <v>83</v>
      </c>
      <c r="AA889" s="46"/>
      <c r="AB889" s="46"/>
      <c r="AC889" s="46" t="s">
        <v>81</v>
      </c>
      <c r="AD889" s="46" t="s">
        <v>80</v>
      </c>
      <c r="AE889" s="46" t="s">
        <v>731</v>
      </c>
      <c r="AF889" s="46" t="s">
        <v>665</v>
      </c>
      <c r="AG889" s="46" t="s">
        <v>712</v>
      </c>
      <c r="AH889" s="46"/>
      <c r="AI889" s="46" t="s">
        <v>316</v>
      </c>
      <c r="AJ889" s="46" t="s">
        <v>316</v>
      </c>
      <c r="AK889" s="46" t="s">
        <v>90</v>
      </c>
      <c r="AL889" s="46" t="s">
        <v>665</v>
      </c>
      <c r="AM889" s="46" t="s">
        <v>83</v>
      </c>
      <c r="AN889" s="46" t="s">
        <v>83</v>
      </c>
      <c r="AO889" s="46" t="s">
        <v>249</v>
      </c>
      <c r="AP889" s="46" t="s">
        <v>91</v>
      </c>
      <c r="AQ889" s="46"/>
      <c r="AR889" s="46" t="s">
        <v>81</v>
      </c>
      <c r="AS889" s="46" t="s">
        <v>100</v>
      </c>
      <c r="AT889" s="46"/>
      <c r="AU889" s="46"/>
      <c r="AV889" s="46" t="s">
        <v>81</v>
      </c>
      <c r="AW889" s="46" t="s">
        <v>81</v>
      </c>
      <c r="AX889" s="48">
        <v>340</v>
      </c>
      <c r="AY889" s="48">
        <v>342.8</v>
      </c>
      <c r="AZ889" s="48">
        <v>257.3</v>
      </c>
      <c r="BA889" s="48">
        <v>257.3</v>
      </c>
      <c r="BB889" s="46"/>
      <c r="BC889" s="46"/>
      <c r="BD889" s="48">
        <v>87.38</v>
      </c>
      <c r="BE889" s="48">
        <v>135</v>
      </c>
      <c r="BF889" s="48">
        <v>0.39</v>
      </c>
      <c r="BG889" s="48">
        <v>0.39</v>
      </c>
      <c r="BH889" s="48">
        <v>3.5</v>
      </c>
      <c r="BI889" s="46"/>
      <c r="BJ889" s="46"/>
      <c r="BK889" s="46"/>
      <c r="BL889" s="46"/>
      <c r="BM889" s="46"/>
      <c r="BN889" s="46"/>
      <c r="BO889" s="46"/>
      <c r="BP889" s="48">
        <v>0.41</v>
      </c>
      <c r="BQ889" s="48">
        <v>0.41</v>
      </c>
      <c r="BR889" s="48">
        <v>85.85</v>
      </c>
      <c r="BS889" s="46"/>
      <c r="BT889" s="46"/>
      <c r="BU889" s="48">
        <v>0</v>
      </c>
      <c r="BV889" s="39">
        <v>604</v>
      </c>
      <c r="BW889" s="39">
        <f t="shared" si="78"/>
        <v>5</v>
      </c>
      <c r="BX889" s="39">
        <f>IF(COUNTIF($C$2:C889,C889)=1,1,0)</f>
        <v>1</v>
      </c>
      <c r="BY889" s="39">
        <f t="shared" si="79"/>
        <v>0</v>
      </c>
      <c r="BZ889" s="39" t="b">
        <f t="shared" si="80"/>
        <v>0</v>
      </c>
      <c r="CA889" s="39" t="b">
        <f t="array" ref="CA889">ISNUMBER(SEARCH("Touch Screen",$AI889))</f>
        <v>0</v>
      </c>
      <c r="CB889" s="39" t="b">
        <f t="array" ref="CB889">ISNUMBER(SEARCH("Occupancy Sensor",$AI889))</f>
        <v>0</v>
      </c>
      <c r="CC889" s="39" t="b">
        <f t="array" ref="CC889">ISNUMBER(SEARCH("Full Network Connectivity",$AI889))</f>
        <v>1</v>
      </c>
      <c r="CD889" s="49">
        <f t="shared" si="81"/>
        <v>270.12773999999996</v>
      </c>
      <c r="CE889" s="50">
        <f t="shared" si="83"/>
        <v>2.1</v>
      </c>
      <c r="CF889" s="39">
        <f t="shared" si="82"/>
        <v>5</v>
      </c>
      <c r="CG889" s="49">
        <f>IF($BW889=1,($Q889*'2. Monitor Criteria'!$C$4)+('2. Monitor Criteria'!$D$4*'1. Data'!$CE889)+'2. Monitor Criteria'!$C$6,IF('1. Data'!$BW889=2,($Q889*'2. Monitor Criteria'!$C$4)+('2. Monitor Criteria'!$D$4*'1. Data'!$CE889)+'2. Monitor Criteria'!$D$6,IF('1. Data'!$BW889=5,($Q889*'2. Monitor Criteria'!$C$4)+('2. Monitor Criteria'!$D$4*'1. Data'!$CE889)+'2. Monitor Criteria'!$F$6,($Q889*'2. Monitor Criteria'!$C$4)+('2. Monitor Criteria'!$D$4*'1. Data'!$CE889)+'2. Monitor Criteria'!$E$6)))</f>
        <v>242.73706999999999</v>
      </c>
      <c r="CH889" s="51">
        <f>CD889-('2. Monitor Criteria'!$D$4*CE889)</f>
        <v>261.74873999999994</v>
      </c>
      <c r="CI889" s="49">
        <f>IF($BY889=0,CH889,IF($BY889=1,CH889-('2. Monitor Criteria'!$B$10*'1. Data'!CG889),CH889-('2. Monitor Criteria'!$C$10*'1. Data'!CG889)))</f>
        <v>261.74873999999994</v>
      </c>
      <c r="CJ889" s="51">
        <f>IF($CA889=TRUE,CI889-(CG889*'2. Monitor Criteria'!$E$10),CI889)</f>
        <v>261.74873999999994</v>
      </c>
      <c r="CK889" s="51">
        <f>IF($BZ889=TRUE,CJ889-('1. Data'!CG889*'2. Monitor Criteria'!$D$10),CJ889)</f>
        <v>261.74873999999994</v>
      </c>
    </row>
    <row r="890" spans="1:89" x14ac:dyDescent="0.2">
      <c r="A890" s="39">
        <v>605</v>
      </c>
      <c r="B890" s="46" t="s">
        <v>656</v>
      </c>
      <c r="C890" s="46" t="s">
        <v>1395</v>
      </c>
      <c r="D890" s="47">
        <v>42840</v>
      </c>
      <c r="E890" s="46" t="s">
        <v>74</v>
      </c>
      <c r="F890" s="46"/>
      <c r="G890" s="46" t="s">
        <v>1307</v>
      </c>
      <c r="H890" s="46" t="s">
        <v>243</v>
      </c>
      <c r="I890" s="46" t="s">
        <v>76</v>
      </c>
      <c r="J890" s="46"/>
      <c r="K890" s="46" t="s">
        <v>77</v>
      </c>
      <c r="L890" s="46"/>
      <c r="M890" s="48">
        <v>1300</v>
      </c>
      <c r="N890" s="48">
        <v>31.6</v>
      </c>
      <c r="O890" s="48">
        <v>56.2</v>
      </c>
      <c r="P890" s="48">
        <v>64.5</v>
      </c>
      <c r="Q890" s="48">
        <v>1779.09</v>
      </c>
      <c r="R890" s="48">
        <v>1.78</v>
      </c>
      <c r="S890" s="48">
        <v>1080</v>
      </c>
      <c r="T890" s="48">
        <v>1920</v>
      </c>
      <c r="U890" s="48">
        <v>2.1</v>
      </c>
      <c r="V890" s="48">
        <v>1166</v>
      </c>
      <c r="W890" s="48">
        <v>60</v>
      </c>
      <c r="X890" s="48">
        <v>68</v>
      </c>
      <c r="Y890" s="46" t="s">
        <v>114</v>
      </c>
      <c r="Z890" s="46" t="s">
        <v>83</v>
      </c>
      <c r="AA890" s="46"/>
      <c r="AB890" s="46"/>
      <c r="AC890" s="46" t="s">
        <v>81</v>
      </c>
      <c r="AD890" s="46" t="s">
        <v>80</v>
      </c>
      <c r="AE890" s="46" t="s">
        <v>731</v>
      </c>
      <c r="AF890" s="46" t="s">
        <v>665</v>
      </c>
      <c r="AG890" s="46" t="s">
        <v>712</v>
      </c>
      <c r="AH890" s="46"/>
      <c r="AI890" s="46" t="s">
        <v>316</v>
      </c>
      <c r="AJ890" s="46" t="s">
        <v>316</v>
      </c>
      <c r="AK890" s="46" t="s">
        <v>90</v>
      </c>
      <c r="AL890" s="46" t="s">
        <v>665</v>
      </c>
      <c r="AM890" s="46" t="s">
        <v>83</v>
      </c>
      <c r="AN890" s="46" t="s">
        <v>83</v>
      </c>
      <c r="AO890" s="46" t="s">
        <v>249</v>
      </c>
      <c r="AP890" s="46" t="s">
        <v>91</v>
      </c>
      <c r="AQ890" s="46"/>
      <c r="AR890" s="46" t="s">
        <v>81</v>
      </c>
      <c r="AS890" s="46" t="s">
        <v>100</v>
      </c>
      <c r="AT890" s="46"/>
      <c r="AU890" s="46"/>
      <c r="AV890" s="46" t="s">
        <v>81</v>
      </c>
      <c r="AW890" s="46" t="s">
        <v>81</v>
      </c>
      <c r="AX890" s="48">
        <v>338</v>
      </c>
      <c r="AY890" s="48">
        <v>360.2</v>
      </c>
      <c r="AZ890" s="48">
        <v>265</v>
      </c>
      <c r="BA890" s="48">
        <v>265</v>
      </c>
      <c r="BB890" s="46"/>
      <c r="BC890" s="46"/>
      <c r="BD890" s="48">
        <v>87.41</v>
      </c>
      <c r="BE890" s="48">
        <v>136.30000000000001</v>
      </c>
      <c r="BF890" s="48">
        <v>0.39</v>
      </c>
      <c r="BG890" s="48">
        <v>0.39</v>
      </c>
      <c r="BH890" s="48">
        <v>3.5</v>
      </c>
      <c r="BI890" s="46"/>
      <c r="BJ890" s="46"/>
      <c r="BK890" s="46"/>
      <c r="BL890" s="46"/>
      <c r="BM890" s="46"/>
      <c r="BN890" s="46"/>
      <c r="BO890" s="46"/>
      <c r="BP890" s="48">
        <v>0.39</v>
      </c>
      <c r="BQ890" s="48">
        <v>0.39</v>
      </c>
      <c r="BR890" s="48">
        <v>85.87</v>
      </c>
      <c r="BS890" s="46"/>
      <c r="BT890" s="46"/>
      <c r="BU890" s="48">
        <v>0</v>
      </c>
      <c r="BV890" s="39">
        <v>605</v>
      </c>
      <c r="BW890" s="39">
        <f t="shared" si="78"/>
        <v>5</v>
      </c>
      <c r="BX890" s="39">
        <f>IF(COUNTIF($C$2:C890,C890)=1,1,0)</f>
        <v>1</v>
      </c>
      <c r="BY890" s="39">
        <f t="shared" si="79"/>
        <v>0</v>
      </c>
      <c r="BZ890" s="39" t="b">
        <f t="shared" si="80"/>
        <v>0</v>
      </c>
      <c r="CA890" s="39" t="b">
        <f t="array" ref="CA890">ISNUMBER(SEARCH("Touch Screen",$AI890))</f>
        <v>0</v>
      </c>
      <c r="CB890" s="39" t="b">
        <f t="array" ref="CB890">ISNUMBER(SEARCH("Occupancy Sensor",$AI890))</f>
        <v>0</v>
      </c>
      <c r="CC890" s="39" t="b">
        <f t="array" ref="CC890">ISNUMBER(SEARCH("Full Network Connectivity",$AI890))</f>
        <v>1</v>
      </c>
      <c r="CD890" s="49">
        <f t="shared" si="81"/>
        <v>270.21971999999994</v>
      </c>
      <c r="CE890" s="50">
        <f t="shared" si="83"/>
        <v>2.1</v>
      </c>
      <c r="CF890" s="39">
        <f t="shared" si="82"/>
        <v>5</v>
      </c>
      <c r="CG890" s="49">
        <f>IF($BW890=1,($Q890*'2. Monitor Criteria'!$C$4)+('2. Monitor Criteria'!$D$4*'1. Data'!$CE890)+'2. Monitor Criteria'!$C$6,IF('1. Data'!$BW890=2,($Q890*'2. Monitor Criteria'!$C$4)+('2. Monitor Criteria'!$D$4*'1. Data'!$CE890)+'2. Monitor Criteria'!$D$6,IF('1. Data'!$BW890=5,($Q890*'2. Monitor Criteria'!$C$4)+('2. Monitor Criteria'!$D$4*'1. Data'!$CE890)+'2. Monitor Criteria'!$F$6,($Q890*'2. Monitor Criteria'!$C$4)+('2. Monitor Criteria'!$D$4*'1. Data'!$CE890)+'2. Monitor Criteria'!$E$6)))</f>
        <v>242.73706999999999</v>
      </c>
      <c r="CH890" s="51">
        <f>CD890-('2. Monitor Criteria'!$D$4*CE890)</f>
        <v>261.84071999999992</v>
      </c>
      <c r="CI890" s="49">
        <f>IF($BY890=0,CH890,IF($BY890=1,CH890-('2. Monitor Criteria'!$B$10*'1. Data'!CG890),CH890-('2. Monitor Criteria'!$C$10*'1. Data'!CG890)))</f>
        <v>261.84071999999992</v>
      </c>
      <c r="CJ890" s="51">
        <f>IF($CA890=TRUE,CI890-(CG890*'2. Monitor Criteria'!$E$10),CI890)</f>
        <v>261.84071999999992</v>
      </c>
      <c r="CK890" s="51">
        <f>IF($BZ890=TRUE,CJ890-('1. Data'!CG890*'2. Monitor Criteria'!$D$10),CJ890)</f>
        <v>261.84071999999992</v>
      </c>
    </row>
    <row r="891" spans="1:89" x14ac:dyDescent="0.2">
      <c r="A891" s="39">
        <v>606</v>
      </c>
      <c r="B891" s="46" t="s">
        <v>656</v>
      </c>
      <c r="C891" s="46" t="s">
        <v>761</v>
      </c>
      <c r="D891" s="47">
        <v>42597</v>
      </c>
      <c r="E891" s="46" t="s">
        <v>74</v>
      </c>
      <c r="F891" s="46"/>
      <c r="G891" s="46" t="s">
        <v>1307</v>
      </c>
      <c r="H891" s="46" t="s">
        <v>243</v>
      </c>
      <c r="I891" s="46" t="s">
        <v>76</v>
      </c>
      <c r="J891" s="46"/>
      <c r="K891" s="46" t="s">
        <v>77</v>
      </c>
      <c r="L891" s="46"/>
      <c r="M891" s="48">
        <v>1300</v>
      </c>
      <c r="N891" s="48">
        <v>31.6</v>
      </c>
      <c r="O891" s="48">
        <v>56.2</v>
      </c>
      <c r="P891" s="48">
        <v>64.5</v>
      </c>
      <c r="Q891" s="48">
        <v>1779.1</v>
      </c>
      <c r="R891" s="48">
        <v>1.78</v>
      </c>
      <c r="S891" s="48">
        <v>1080</v>
      </c>
      <c r="T891" s="48">
        <v>1920</v>
      </c>
      <c r="U891" s="48">
        <v>2.1</v>
      </c>
      <c r="V891" s="48">
        <v>1166</v>
      </c>
      <c r="W891" s="48">
        <v>60</v>
      </c>
      <c r="X891" s="48">
        <v>68</v>
      </c>
      <c r="Y891" s="46" t="s">
        <v>114</v>
      </c>
      <c r="Z891" s="46" t="s">
        <v>83</v>
      </c>
      <c r="AA891" s="46"/>
      <c r="AB891" s="46"/>
      <c r="AC891" s="46" t="s">
        <v>81</v>
      </c>
      <c r="AD891" s="46" t="s">
        <v>80</v>
      </c>
      <c r="AE891" s="46" t="s">
        <v>714</v>
      </c>
      <c r="AF891" s="46" t="s">
        <v>665</v>
      </c>
      <c r="AG891" s="46" t="s">
        <v>715</v>
      </c>
      <c r="AH891" s="46"/>
      <c r="AI891" s="46" t="s">
        <v>716</v>
      </c>
      <c r="AJ891" s="46" t="s">
        <v>316</v>
      </c>
      <c r="AK891" s="46" t="s">
        <v>84</v>
      </c>
      <c r="AL891" s="46" t="s">
        <v>665</v>
      </c>
      <c r="AM891" s="46" t="s">
        <v>734</v>
      </c>
      <c r="AN891" s="46" t="s">
        <v>225</v>
      </c>
      <c r="AO891" s="46" t="s">
        <v>249</v>
      </c>
      <c r="AP891" s="46" t="s">
        <v>91</v>
      </c>
      <c r="AQ891" s="46"/>
      <c r="AR891" s="46" t="s">
        <v>81</v>
      </c>
      <c r="AS891" s="46" t="s">
        <v>100</v>
      </c>
      <c r="AT891" s="46"/>
      <c r="AU891" s="46"/>
      <c r="AV891" s="46" t="s">
        <v>81</v>
      </c>
      <c r="AW891" s="46" t="s">
        <v>81</v>
      </c>
      <c r="AX891" s="48">
        <v>383</v>
      </c>
      <c r="AY891" s="48">
        <v>367.1</v>
      </c>
      <c r="AZ891" s="48">
        <v>307.39999999999998</v>
      </c>
      <c r="BA891" s="48">
        <v>307.39999999999998</v>
      </c>
      <c r="BB891" s="46"/>
      <c r="BC891" s="46"/>
      <c r="BD891" s="48">
        <v>120.09</v>
      </c>
      <c r="BE891" s="48">
        <v>136.80000000000001</v>
      </c>
      <c r="BF891" s="48">
        <v>0.32</v>
      </c>
      <c r="BG891" s="48">
        <v>0.32</v>
      </c>
      <c r="BH891" s="48">
        <v>3.5</v>
      </c>
      <c r="BI891" s="46"/>
      <c r="BJ891" s="46"/>
      <c r="BK891" s="46"/>
      <c r="BL891" s="46"/>
      <c r="BM891" s="46"/>
      <c r="BN891" s="46"/>
      <c r="BO891" s="46"/>
      <c r="BP891" s="48">
        <v>0.43</v>
      </c>
      <c r="BQ891" s="48">
        <v>0.43</v>
      </c>
      <c r="BR891" s="48">
        <v>118.32</v>
      </c>
      <c r="BS891" s="46"/>
      <c r="BT891" s="46"/>
      <c r="BU891" s="48">
        <v>0</v>
      </c>
      <c r="BV891" s="39">
        <v>606</v>
      </c>
      <c r="BW891" s="39">
        <f t="shared" si="78"/>
        <v>5</v>
      </c>
      <c r="BX891" s="39">
        <f>IF(COUNTIF($C$2:C891,C891)=1,1,0)</f>
        <v>1</v>
      </c>
      <c r="BY891" s="39">
        <f t="shared" si="79"/>
        <v>0</v>
      </c>
      <c r="BZ891" s="39" t="b">
        <f t="shared" si="80"/>
        <v>0</v>
      </c>
      <c r="CA891" s="39" t="b">
        <f t="array" ref="CA891">ISNUMBER(SEARCH("Touch Screen",$AI891))</f>
        <v>0</v>
      </c>
      <c r="CB891" s="39" t="b">
        <f t="array" ref="CB891">ISNUMBER(SEARCH("Occupancy Sensor",$AI891))</f>
        <v>0</v>
      </c>
      <c r="CC891" s="39" t="b">
        <f t="array" ref="CC891">ISNUMBER(SEARCH("Full Network Connectivity",$AI891))</f>
        <v>1</v>
      </c>
      <c r="CD891" s="49">
        <f t="shared" si="81"/>
        <v>370.01801999999998</v>
      </c>
      <c r="CE891" s="50">
        <f t="shared" si="83"/>
        <v>2.1</v>
      </c>
      <c r="CF891" s="39">
        <f t="shared" si="82"/>
        <v>5</v>
      </c>
      <c r="CG891" s="49">
        <f>IF($BW891=1,($Q891*'2. Monitor Criteria'!$C$4)+('2. Monitor Criteria'!$D$4*'1. Data'!$CE891)+'2. Monitor Criteria'!$C$6,IF('1. Data'!$BW891=2,($Q891*'2. Monitor Criteria'!$C$4)+('2. Monitor Criteria'!$D$4*'1. Data'!$CE891)+'2. Monitor Criteria'!$D$6,IF('1. Data'!$BW891=5,($Q891*'2. Monitor Criteria'!$C$4)+('2. Monitor Criteria'!$D$4*'1. Data'!$CE891)+'2. Monitor Criteria'!$F$6,($Q891*'2. Monitor Criteria'!$C$4)+('2. Monitor Criteria'!$D$4*'1. Data'!$CE891)+'2. Monitor Criteria'!$E$6)))</f>
        <v>242.73829999999998</v>
      </c>
      <c r="CH891" s="51">
        <f>CD891-('2. Monitor Criteria'!$D$4*CE891)</f>
        <v>361.63901999999996</v>
      </c>
      <c r="CI891" s="49">
        <f>IF($BY891=0,CH891,IF($BY891=1,CH891-('2. Monitor Criteria'!$B$10*'1. Data'!CG891),CH891-('2. Monitor Criteria'!$C$10*'1. Data'!CG891)))</f>
        <v>361.63901999999996</v>
      </c>
      <c r="CJ891" s="51">
        <f>IF($CA891=TRUE,CI891-(CG891*'2. Monitor Criteria'!$E$10),CI891)</f>
        <v>361.63901999999996</v>
      </c>
      <c r="CK891" s="51">
        <f>IF($BZ891=TRUE,CJ891-('1. Data'!CG891*'2. Monitor Criteria'!$D$10),CJ891)</f>
        <v>361.63901999999996</v>
      </c>
    </row>
    <row r="892" spans="1:89" x14ac:dyDescent="0.2">
      <c r="A892" s="39">
        <v>607</v>
      </c>
      <c r="B892" s="46" t="s">
        <v>656</v>
      </c>
      <c r="C892" s="46" t="s">
        <v>1396</v>
      </c>
      <c r="D892" s="47">
        <v>42840</v>
      </c>
      <c r="E892" s="46" t="s">
        <v>74</v>
      </c>
      <c r="F892" s="46"/>
      <c r="G892" s="46" t="s">
        <v>1307</v>
      </c>
      <c r="H892" s="46" t="s">
        <v>243</v>
      </c>
      <c r="I892" s="46" t="s">
        <v>76</v>
      </c>
      <c r="J892" s="46"/>
      <c r="K892" s="46" t="s">
        <v>77</v>
      </c>
      <c r="L892" s="46"/>
      <c r="M892" s="48">
        <v>1300</v>
      </c>
      <c r="N892" s="48">
        <v>31.6</v>
      </c>
      <c r="O892" s="48">
        <v>56.2</v>
      </c>
      <c r="P892" s="48">
        <v>64.5</v>
      </c>
      <c r="Q892" s="48">
        <v>1779.09</v>
      </c>
      <c r="R892" s="48">
        <v>1.78</v>
      </c>
      <c r="S892" s="48">
        <v>1080</v>
      </c>
      <c r="T892" s="48">
        <v>1920</v>
      </c>
      <c r="U892" s="48">
        <v>2.1</v>
      </c>
      <c r="V892" s="48">
        <v>1166</v>
      </c>
      <c r="W892" s="48">
        <v>60</v>
      </c>
      <c r="X892" s="48">
        <v>68</v>
      </c>
      <c r="Y892" s="46" t="s">
        <v>114</v>
      </c>
      <c r="Z892" s="46" t="s">
        <v>83</v>
      </c>
      <c r="AA892" s="46"/>
      <c r="AB892" s="46"/>
      <c r="AC892" s="46" t="s">
        <v>81</v>
      </c>
      <c r="AD892" s="46" t="s">
        <v>80</v>
      </c>
      <c r="AE892" s="46" t="s">
        <v>714</v>
      </c>
      <c r="AF892" s="46" t="s">
        <v>665</v>
      </c>
      <c r="AG892" s="46" t="s">
        <v>715</v>
      </c>
      <c r="AH892" s="46"/>
      <c r="AI892" s="46" t="s">
        <v>716</v>
      </c>
      <c r="AJ892" s="46" t="s">
        <v>316</v>
      </c>
      <c r="AK892" s="46" t="s">
        <v>84</v>
      </c>
      <c r="AL892" s="46" t="s">
        <v>665</v>
      </c>
      <c r="AM892" s="46" t="s">
        <v>717</v>
      </c>
      <c r="AN892" s="46" t="s">
        <v>225</v>
      </c>
      <c r="AO892" s="46" t="s">
        <v>249</v>
      </c>
      <c r="AP892" s="46" t="s">
        <v>91</v>
      </c>
      <c r="AQ892" s="46"/>
      <c r="AR892" s="46" t="s">
        <v>81</v>
      </c>
      <c r="AS892" s="46" t="s">
        <v>100</v>
      </c>
      <c r="AT892" s="46"/>
      <c r="AU892" s="46"/>
      <c r="AV892" s="46" t="s">
        <v>81</v>
      </c>
      <c r="AW892" s="46" t="s">
        <v>81</v>
      </c>
      <c r="AX892" s="48">
        <v>378</v>
      </c>
      <c r="AY892" s="48">
        <v>380.6</v>
      </c>
      <c r="AZ892" s="48">
        <v>334.8</v>
      </c>
      <c r="BA892" s="48">
        <v>334.8</v>
      </c>
      <c r="BB892" s="46"/>
      <c r="BC892" s="46"/>
      <c r="BD892" s="48">
        <v>120.05</v>
      </c>
      <c r="BE892" s="48">
        <v>137.69999999999999</v>
      </c>
      <c r="BF892" s="48">
        <v>0.31</v>
      </c>
      <c r="BG892" s="48">
        <v>0.31</v>
      </c>
      <c r="BH892" s="48">
        <v>3.5</v>
      </c>
      <c r="BI892" s="46"/>
      <c r="BJ892" s="46"/>
      <c r="BK892" s="46"/>
      <c r="BL892" s="46"/>
      <c r="BM892" s="46"/>
      <c r="BN892" s="46"/>
      <c r="BO892" s="46"/>
      <c r="BP892" s="48">
        <v>0.31</v>
      </c>
      <c r="BQ892" s="48">
        <v>0.31</v>
      </c>
      <c r="BR892" s="48">
        <v>117.33</v>
      </c>
      <c r="BS892" s="46"/>
      <c r="BT892" s="46"/>
      <c r="BU892" s="48">
        <v>0</v>
      </c>
      <c r="BV892" s="39">
        <v>607</v>
      </c>
      <c r="BW892" s="39">
        <f t="shared" si="78"/>
        <v>5</v>
      </c>
      <c r="BX892" s="39">
        <f>IF(COUNTIF($C$2:C892,C892)=1,1,0)</f>
        <v>1</v>
      </c>
      <c r="BY892" s="39">
        <f t="shared" si="79"/>
        <v>0</v>
      </c>
      <c r="BZ892" s="39" t="b">
        <f t="shared" si="80"/>
        <v>0</v>
      </c>
      <c r="CA892" s="39" t="b">
        <f t="array" ref="CA892">ISNUMBER(SEARCH("Touch Screen",$AI892))</f>
        <v>0</v>
      </c>
      <c r="CB892" s="39" t="b">
        <f t="array" ref="CB892">ISNUMBER(SEARCH("Occupancy Sensor",$AI892))</f>
        <v>0</v>
      </c>
      <c r="CC892" s="39" t="b">
        <f t="array" ref="CC892">ISNUMBER(SEARCH("Full Network Connectivity",$AI892))</f>
        <v>1</v>
      </c>
      <c r="CD892" s="49">
        <f t="shared" si="81"/>
        <v>369.83843999999999</v>
      </c>
      <c r="CE892" s="50">
        <f t="shared" si="83"/>
        <v>2.1</v>
      </c>
      <c r="CF892" s="39">
        <f t="shared" si="82"/>
        <v>5</v>
      </c>
      <c r="CG892" s="49">
        <f>IF($BW892=1,($Q892*'2. Monitor Criteria'!$C$4)+('2. Monitor Criteria'!$D$4*'1. Data'!$CE892)+'2. Monitor Criteria'!$C$6,IF('1. Data'!$BW892=2,($Q892*'2. Monitor Criteria'!$C$4)+('2. Monitor Criteria'!$D$4*'1. Data'!$CE892)+'2. Monitor Criteria'!$D$6,IF('1. Data'!$BW892=5,($Q892*'2. Monitor Criteria'!$C$4)+('2. Monitor Criteria'!$D$4*'1. Data'!$CE892)+'2. Monitor Criteria'!$F$6,($Q892*'2. Monitor Criteria'!$C$4)+('2. Monitor Criteria'!$D$4*'1. Data'!$CE892)+'2. Monitor Criteria'!$E$6)))</f>
        <v>242.73706999999999</v>
      </c>
      <c r="CH892" s="51">
        <f>CD892-('2. Monitor Criteria'!$D$4*CE892)</f>
        <v>361.45943999999997</v>
      </c>
      <c r="CI892" s="49">
        <f>IF($BY892=0,CH892,IF($BY892=1,CH892-('2. Monitor Criteria'!$B$10*'1. Data'!CG892),CH892-('2. Monitor Criteria'!$C$10*'1. Data'!CG892)))</f>
        <v>361.45943999999997</v>
      </c>
      <c r="CJ892" s="51">
        <f>IF($CA892=TRUE,CI892-(CG892*'2. Monitor Criteria'!$E$10),CI892)</f>
        <v>361.45943999999997</v>
      </c>
      <c r="CK892" s="51">
        <f>IF($BZ892=TRUE,CJ892-('1. Data'!CG892*'2. Monitor Criteria'!$D$10),CJ892)</f>
        <v>361.45943999999997</v>
      </c>
    </row>
    <row r="893" spans="1:89" x14ac:dyDescent="0.2">
      <c r="A893" s="39">
        <v>677</v>
      </c>
      <c r="B893" s="46" t="s">
        <v>763</v>
      </c>
      <c r="C893" s="46" t="s">
        <v>830</v>
      </c>
      <c r="D893" s="47">
        <v>42741</v>
      </c>
      <c r="E893" s="46" t="s">
        <v>74</v>
      </c>
      <c r="F893" s="46"/>
      <c r="G893" s="46" t="s">
        <v>1307</v>
      </c>
      <c r="H893" s="46" t="s">
        <v>243</v>
      </c>
      <c r="I893" s="46" t="s">
        <v>85</v>
      </c>
      <c r="J893" s="46" t="s">
        <v>831</v>
      </c>
      <c r="K893" s="46" t="s">
        <v>77</v>
      </c>
      <c r="L893" s="46"/>
      <c r="M893" s="48">
        <v>1300</v>
      </c>
      <c r="N893" s="48">
        <v>20.6</v>
      </c>
      <c r="O893" s="48">
        <v>37</v>
      </c>
      <c r="P893" s="48">
        <v>41.9</v>
      </c>
      <c r="Q893" s="48">
        <v>750.74</v>
      </c>
      <c r="R893" s="48">
        <v>1.78</v>
      </c>
      <c r="S893" s="48">
        <v>1080</v>
      </c>
      <c r="T893" s="48">
        <v>1920</v>
      </c>
      <c r="U893" s="48">
        <v>2.1</v>
      </c>
      <c r="V893" s="48">
        <v>2762</v>
      </c>
      <c r="W893" s="48">
        <v>60</v>
      </c>
      <c r="X893" s="48">
        <v>1</v>
      </c>
      <c r="Y893" s="46" t="s">
        <v>114</v>
      </c>
      <c r="Z893" s="46" t="s">
        <v>83</v>
      </c>
      <c r="AA893" s="46"/>
      <c r="AB893" s="46"/>
      <c r="AC893" s="46" t="s">
        <v>81</v>
      </c>
      <c r="AD893" s="46" t="s">
        <v>81</v>
      </c>
      <c r="AE893" s="46" t="s">
        <v>711</v>
      </c>
      <c r="AF893" s="46" t="s">
        <v>832</v>
      </c>
      <c r="AG893" s="46" t="s">
        <v>316</v>
      </c>
      <c r="AH893" s="46"/>
      <c r="AI893" s="46" t="s">
        <v>83</v>
      </c>
      <c r="AJ893" s="46" t="s">
        <v>83</v>
      </c>
      <c r="AK893" s="46" t="s">
        <v>84</v>
      </c>
      <c r="AL893" s="46" t="s">
        <v>832</v>
      </c>
      <c r="AM893" s="46" t="s">
        <v>83</v>
      </c>
      <c r="AN893" s="46" t="s">
        <v>83</v>
      </c>
      <c r="AO893" s="46" t="s">
        <v>83</v>
      </c>
      <c r="AP893" s="46" t="s">
        <v>91</v>
      </c>
      <c r="AQ893" s="46"/>
      <c r="AR893" s="46" t="s">
        <v>81</v>
      </c>
      <c r="AS893" s="46" t="s">
        <v>86</v>
      </c>
      <c r="AT893" s="46"/>
      <c r="AU893" s="48">
        <v>1</v>
      </c>
      <c r="AV893" s="46" t="s">
        <v>81</v>
      </c>
      <c r="AW893" s="46" t="s">
        <v>81</v>
      </c>
      <c r="AX893" s="48">
        <v>500</v>
      </c>
      <c r="AY893" s="48">
        <v>602</v>
      </c>
      <c r="AZ893" s="48">
        <v>406.6</v>
      </c>
      <c r="BA893" s="48">
        <v>331.2</v>
      </c>
      <c r="BB893" s="46"/>
      <c r="BC893" s="46"/>
      <c r="BD893" s="48">
        <v>70.8</v>
      </c>
      <c r="BE893" s="48">
        <v>83.7</v>
      </c>
      <c r="BF893" s="48">
        <v>0.82</v>
      </c>
      <c r="BG893" s="46"/>
      <c r="BH893" s="48">
        <v>3.5</v>
      </c>
      <c r="BI893" s="48">
        <v>0</v>
      </c>
      <c r="BJ893" s="46"/>
      <c r="BK893" s="46"/>
      <c r="BL893" s="46"/>
      <c r="BM893" s="46"/>
      <c r="BN893" s="46"/>
      <c r="BO893" s="48">
        <v>0</v>
      </c>
      <c r="BP893" s="48">
        <v>0.99</v>
      </c>
      <c r="BQ893" s="46"/>
      <c r="BR893" s="48">
        <v>72.5</v>
      </c>
      <c r="BS893" s="48">
        <v>0</v>
      </c>
      <c r="BT893" s="46"/>
      <c r="BU893" s="48">
        <v>1</v>
      </c>
      <c r="BV893" s="39">
        <v>677</v>
      </c>
      <c r="BW893" s="39">
        <f t="shared" si="78"/>
        <v>5</v>
      </c>
      <c r="BX893" s="39">
        <f>IF(COUNTIF($C$2:C893,C893)=1,1,0)</f>
        <v>1</v>
      </c>
      <c r="BY893" s="39">
        <f t="shared" si="79"/>
        <v>0</v>
      </c>
      <c r="BZ893" s="39" t="b">
        <f t="shared" si="80"/>
        <v>0</v>
      </c>
      <c r="CA893" s="39" t="b">
        <f t="array" ref="CA893">ISNUMBER(SEARCH("Touch Screen",$AI893))</f>
        <v>0</v>
      </c>
      <c r="CB893" s="39" t="b">
        <f t="array" ref="CB893">ISNUMBER(SEARCH("Occupancy Sensor",$AI893))</f>
        <v>0</v>
      </c>
      <c r="CC893" s="39" t="b">
        <f t="array" ref="CC893">ISNUMBER(SEARCH("Full Network Connectivity",$AI893))</f>
        <v>0</v>
      </c>
      <c r="CD893" s="49">
        <f t="shared" si="81"/>
        <v>221.74187999999998</v>
      </c>
      <c r="CE893" s="50">
        <f t="shared" si="83"/>
        <v>2.1</v>
      </c>
      <c r="CF893" s="39">
        <f t="shared" si="82"/>
        <v>5</v>
      </c>
      <c r="CG893" s="49">
        <f>IF($BW893=1,($Q893*'2. Monitor Criteria'!$C$4)+('2. Monitor Criteria'!$D$4*'1. Data'!$CE893)+'2. Monitor Criteria'!$C$6,IF('1. Data'!$BW893=2,($Q893*'2. Monitor Criteria'!$C$4)+('2. Monitor Criteria'!$D$4*'1. Data'!$CE893)+'2. Monitor Criteria'!$D$6,IF('1. Data'!$BW893=5,($Q893*'2. Monitor Criteria'!$C$4)+('2. Monitor Criteria'!$D$4*'1. Data'!$CE893)+'2. Monitor Criteria'!$F$6,($Q893*'2. Monitor Criteria'!$C$4)+('2. Monitor Criteria'!$D$4*'1. Data'!$CE893)+'2. Monitor Criteria'!$E$6)))</f>
        <v>116.25002000000001</v>
      </c>
      <c r="CH893" s="51">
        <f>CD893-('2. Monitor Criteria'!$D$4*CE893)</f>
        <v>213.36287999999999</v>
      </c>
      <c r="CI893" s="49">
        <f>IF($BY893=0,CH893,IF($BY893=1,CH893-('2. Monitor Criteria'!$B$10*'1. Data'!CG893),CH893-('2. Monitor Criteria'!$C$10*'1. Data'!CG893)))</f>
        <v>213.36287999999999</v>
      </c>
      <c r="CJ893" s="51">
        <f>IF($CA893=TRUE,CI893-(CG893*'2. Monitor Criteria'!$E$10),CI893)</f>
        <v>213.36287999999999</v>
      </c>
      <c r="CK893" s="51">
        <f>IF($BZ893=TRUE,CJ893-('1. Data'!CG893*'2. Monitor Criteria'!$D$10),CJ893)</f>
        <v>213.36287999999999</v>
      </c>
    </row>
    <row r="894" spans="1:89" x14ac:dyDescent="0.2">
      <c r="A894" s="39">
        <v>678</v>
      </c>
      <c r="B894" s="46" t="s">
        <v>763</v>
      </c>
      <c r="C894" s="46" t="s">
        <v>833</v>
      </c>
      <c r="D894" s="47">
        <v>42741</v>
      </c>
      <c r="E894" s="46" t="s">
        <v>74</v>
      </c>
      <c r="F894" s="46"/>
      <c r="G894" s="46" t="s">
        <v>1307</v>
      </c>
      <c r="H894" s="46" t="s">
        <v>243</v>
      </c>
      <c r="I894" s="46" t="s">
        <v>85</v>
      </c>
      <c r="J894" s="46" t="s">
        <v>831</v>
      </c>
      <c r="K894" s="46" t="s">
        <v>77</v>
      </c>
      <c r="L894" s="46"/>
      <c r="M894" s="48">
        <v>1300</v>
      </c>
      <c r="N894" s="48">
        <v>20.6</v>
      </c>
      <c r="O894" s="48">
        <v>36.5</v>
      </c>
      <c r="P894" s="48">
        <v>41.9</v>
      </c>
      <c r="Q894" s="48">
        <v>750.74</v>
      </c>
      <c r="R894" s="48">
        <v>1.78</v>
      </c>
      <c r="S894" s="48">
        <v>1080</v>
      </c>
      <c r="T894" s="48">
        <v>1920</v>
      </c>
      <c r="U894" s="48">
        <v>2.1</v>
      </c>
      <c r="V894" s="48">
        <v>2762</v>
      </c>
      <c r="W894" s="48">
        <v>60</v>
      </c>
      <c r="X894" s="48">
        <v>1</v>
      </c>
      <c r="Y894" s="46" t="s">
        <v>114</v>
      </c>
      <c r="Z894" s="46" t="s">
        <v>83</v>
      </c>
      <c r="AA894" s="46"/>
      <c r="AB894" s="46"/>
      <c r="AC894" s="46" t="s">
        <v>81</v>
      </c>
      <c r="AD894" s="46" t="s">
        <v>81</v>
      </c>
      <c r="AE894" s="46" t="s">
        <v>711</v>
      </c>
      <c r="AF894" s="46" t="s">
        <v>832</v>
      </c>
      <c r="AG894" s="46" t="s">
        <v>316</v>
      </c>
      <c r="AH894" s="46"/>
      <c r="AI894" s="46" t="s">
        <v>83</v>
      </c>
      <c r="AJ894" s="46" t="s">
        <v>83</v>
      </c>
      <c r="AK894" s="46" t="s">
        <v>84</v>
      </c>
      <c r="AL894" s="46" t="s">
        <v>832</v>
      </c>
      <c r="AM894" s="46" t="s">
        <v>83</v>
      </c>
      <c r="AN894" s="46" t="s">
        <v>83</v>
      </c>
      <c r="AO894" s="46" t="s">
        <v>83</v>
      </c>
      <c r="AP894" s="46" t="s">
        <v>91</v>
      </c>
      <c r="AQ894" s="46"/>
      <c r="AR894" s="46" t="s">
        <v>81</v>
      </c>
      <c r="AS894" s="46" t="s">
        <v>86</v>
      </c>
      <c r="AT894" s="46"/>
      <c r="AU894" s="48">
        <v>1</v>
      </c>
      <c r="AV894" s="46" t="s">
        <v>81</v>
      </c>
      <c r="AW894" s="46" t="s">
        <v>81</v>
      </c>
      <c r="AX894" s="48">
        <v>700</v>
      </c>
      <c r="AY894" s="48">
        <v>746.2</v>
      </c>
      <c r="AZ894" s="48">
        <v>507.9</v>
      </c>
      <c r="BA894" s="48">
        <v>463.4</v>
      </c>
      <c r="BB894" s="46"/>
      <c r="BC894" s="46"/>
      <c r="BD894" s="48">
        <v>75.900000000000006</v>
      </c>
      <c r="BE894" s="48">
        <v>88</v>
      </c>
      <c r="BF894" s="48">
        <v>0.68</v>
      </c>
      <c r="BG894" s="46"/>
      <c r="BH894" s="48">
        <v>3.5</v>
      </c>
      <c r="BI894" s="48">
        <v>0</v>
      </c>
      <c r="BJ894" s="46"/>
      <c r="BK894" s="46"/>
      <c r="BL894" s="46"/>
      <c r="BM894" s="46"/>
      <c r="BN894" s="46"/>
      <c r="BO894" s="48">
        <v>0</v>
      </c>
      <c r="BP894" s="48">
        <v>0.79</v>
      </c>
      <c r="BQ894" s="46"/>
      <c r="BR894" s="48">
        <v>77.8</v>
      </c>
      <c r="BS894" s="48">
        <v>0</v>
      </c>
      <c r="BT894" s="46"/>
      <c r="BU894" s="48">
        <v>1</v>
      </c>
      <c r="BV894" s="39">
        <v>678</v>
      </c>
      <c r="BW894" s="39">
        <f t="shared" si="78"/>
        <v>5</v>
      </c>
      <c r="BX894" s="39">
        <f>IF(COUNTIF($C$2:C894,C894)=1,1,0)</f>
        <v>1</v>
      </c>
      <c r="BY894" s="39">
        <f t="shared" si="79"/>
        <v>0</v>
      </c>
      <c r="BZ894" s="39" t="b">
        <f t="shared" si="80"/>
        <v>0</v>
      </c>
      <c r="CA894" s="39" t="b">
        <f t="array" ref="CA894">ISNUMBER(SEARCH("Touch Screen",$AI894))</f>
        <v>0</v>
      </c>
      <c r="CB894" s="39" t="b">
        <f t="array" ref="CB894">ISNUMBER(SEARCH("Occupancy Sensor",$AI894))</f>
        <v>0</v>
      </c>
      <c r="CC894" s="39" t="b">
        <f t="array" ref="CC894">ISNUMBER(SEARCH("Full Network Connectivity",$AI894))</f>
        <v>0</v>
      </c>
      <c r="CD894" s="49">
        <f t="shared" si="81"/>
        <v>236.58132000000001</v>
      </c>
      <c r="CE894" s="50">
        <f t="shared" si="83"/>
        <v>2.1</v>
      </c>
      <c r="CF894" s="39">
        <f t="shared" si="82"/>
        <v>5</v>
      </c>
      <c r="CG894" s="49">
        <f>IF($BW894=1,($Q894*'2. Monitor Criteria'!$C$4)+('2. Monitor Criteria'!$D$4*'1. Data'!$CE894)+'2. Monitor Criteria'!$C$6,IF('1. Data'!$BW894=2,($Q894*'2. Monitor Criteria'!$C$4)+('2. Monitor Criteria'!$D$4*'1. Data'!$CE894)+'2. Monitor Criteria'!$D$6,IF('1. Data'!$BW894=5,($Q894*'2. Monitor Criteria'!$C$4)+('2. Monitor Criteria'!$D$4*'1. Data'!$CE894)+'2. Monitor Criteria'!$F$6,($Q894*'2. Monitor Criteria'!$C$4)+('2. Monitor Criteria'!$D$4*'1. Data'!$CE894)+'2. Monitor Criteria'!$E$6)))</f>
        <v>116.25002000000001</v>
      </c>
      <c r="CH894" s="51">
        <f>CD894-('2. Monitor Criteria'!$D$4*CE894)</f>
        <v>228.20232000000001</v>
      </c>
      <c r="CI894" s="49">
        <f>IF($BY894=0,CH894,IF($BY894=1,CH894-('2. Monitor Criteria'!$B$10*'1. Data'!CG894),CH894-('2. Monitor Criteria'!$C$10*'1. Data'!CG894)))</f>
        <v>228.20232000000001</v>
      </c>
      <c r="CJ894" s="51">
        <f>IF($CA894=TRUE,CI894-(CG894*'2. Monitor Criteria'!$E$10),CI894)</f>
        <v>228.20232000000001</v>
      </c>
      <c r="CK894" s="51">
        <f>IF($BZ894=TRUE,CJ894-('1. Data'!CG894*'2. Monitor Criteria'!$D$10),CJ894)</f>
        <v>228.20232000000001</v>
      </c>
    </row>
    <row r="895" spans="1:89" x14ac:dyDescent="0.2">
      <c r="A895" s="39">
        <v>679</v>
      </c>
      <c r="B895" s="46" t="s">
        <v>763</v>
      </c>
      <c r="C895" s="46" t="s">
        <v>834</v>
      </c>
      <c r="D895" s="47">
        <v>42482</v>
      </c>
      <c r="E895" s="46" t="s">
        <v>74</v>
      </c>
      <c r="F895" s="46" t="s">
        <v>103</v>
      </c>
      <c r="G895" s="46" t="s">
        <v>1307</v>
      </c>
      <c r="H895" s="46" t="s">
        <v>243</v>
      </c>
      <c r="I895" s="46" t="s">
        <v>88</v>
      </c>
      <c r="J895" s="46" t="s">
        <v>103</v>
      </c>
      <c r="K895" s="46" t="s">
        <v>77</v>
      </c>
      <c r="L895" s="46" t="s">
        <v>103</v>
      </c>
      <c r="M895" s="48">
        <v>1100</v>
      </c>
      <c r="N895" s="48">
        <v>20.8</v>
      </c>
      <c r="O895" s="48">
        <v>37.1</v>
      </c>
      <c r="P895" s="48">
        <v>42.5</v>
      </c>
      <c r="Q895" s="48">
        <v>772.33</v>
      </c>
      <c r="R895" s="48">
        <v>1.78</v>
      </c>
      <c r="S895" s="48">
        <v>1080</v>
      </c>
      <c r="T895" s="48">
        <v>1920</v>
      </c>
      <c r="U895" s="48">
        <v>2</v>
      </c>
      <c r="V895" s="48">
        <v>2084</v>
      </c>
      <c r="W895" s="48">
        <v>60</v>
      </c>
      <c r="X895" s="48">
        <v>34.1</v>
      </c>
      <c r="Y895" s="46" t="s">
        <v>83</v>
      </c>
      <c r="Z895" s="46" t="s">
        <v>83</v>
      </c>
      <c r="AA895" s="46"/>
      <c r="AB895" s="46"/>
      <c r="AC895" s="46" t="s">
        <v>81</v>
      </c>
      <c r="AD895" s="46" t="s">
        <v>80</v>
      </c>
      <c r="AE895" s="46" t="s">
        <v>568</v>
      </c>
      <c r="AF895" s="46" t="s">
        <v>835</v>
      </c>
      <c r="AG895" s="46" t="s">
        <v>315</v>
      </c>
      <c r="AH895" s="46" t="s">
        <v>103</v>
      </c>
      <c r="AI895" s="46" t="s">
        <v>99</v>
      </c>
      <c r="AJ895" s="46" t="s">
        <v>83</v>
      </c>
      <c r="AK895" s="46" t="s">
        <v>84</v>
      </c>
      <c r="AL895" s="46" t="s">
        <v>835</v>
      </c>
      <c r="AM895" s="46" t="s">
        <v>83</v>
      </c>
      <c r="AN895" s="46" t="s">
        <v>83</v>
      </c>
      <c r="AO895" s="46" t="s">
        <v>249</v>
      </c>
      <c r="AP895" s="46" t="s">
        <v>91</v>
      </c>
      <c r="AQ895" s="46" t="s">
        <v>103</v>
      </c>
      <c r="AR895" s="46" t="s">
        <v>81</v>
      </c>
      <c r="AS895" s="46" t="s">
        <v>86</v>
      </c>
      <c r="AT895" s="46" t="s">
        <v>103</v>
      </c>
      <c r="AU895" s="48">
        <v>5</v>
      </c>
      <c r="AV895" s="46" t="s">
        <v>81</v>
      </c>
      <c r="AW895" s="46" t="s">
        <v>81</v>
      </c>
      <c r="AX895" s="48">
        <v>450</v>
      </c>
      <c r="AY895" s="48">
        <v>446</v>
      </c>
      <c r="AZ895" s="48">
        <v>316</v>
      </c>
      <c r="BA895" s="48">
        <v>292.5</v>
      </c>
      <c r="BB895" s="46"/>
      <c r="BC895" s="46"/>
      <c r="BD895" s="48">
        <v>51.3</v>
      </c>
      <c r="BE895" s="48">
        <v>81</v>
      </c>
      <c r="BF895" s="48">
        <v>0.41</v>
      </c>
      <c r="BG895" s="46"/>
      <c r="BH895" s="48">
        <v>3.5</v>
      </c>
      <c r="BI895" s="48">
        <v>0.41</v>
      </c>
      <c r="BJ895" s="46"/>
      <c r="BK895" s="46"/>
      <c r="BL895" s="46"/>
      <c r="BM895" s="46"/>
      <c r="BN895" s="46"/>
      <c r="BO895" s="48">
        <v>0.43</v>
      </c>
      <c r="BP895" s="48">
        <v>0.43</v>
      </c>
      <c r="BQ895" s="46"/>
      <c r="BR895" s="48">
        <v>50.63</v>
      </c>
      <c r="BS895" s="46"/>
      <c r="BT895" s="46"/>
      <c r="BU895" s="48">
        <v>0</v>
      </c>
      <c r="BV895" s="39">
        <v>679</v>
      </c>
      <c r="BW895" s="39">
        <f t="shared" si="78"/>
        <v>5</v>
      </c>
      <c r="BX895" s="39">
        <f>IF(COUNTIF($C$2:C895,C895)=1,1,0)</f>
        <v>1</v>
      </c>
      <c r="BY895" s="39">
        <f t="shared" si="79"/>
        <v>0</v>
      </c>
      <c r="BZ895" s="39" t="b">
        <f t="shared" si="80"/>
        <v>0</v>
      </c>
      <c r="CA895" s="39" t="b">
        <f t="array" ref="CA895">ISNUMBER(SEARCH("Touch Screen",$AI895))</f>
        <v>0</v>
      </c>
      <c r="CB895" s="39" t="b">
        <f t="array" ref="CB895">ISNUMBER(SEARCH("Occupancy Sensor",$AI895))</f>
        <v>0</v>
      </c>
      <c r="CC895" s="39" t="b">
        <f t="array" ref="CC895">ISNUMBER(SEARCH("Full Network Connectivity",$AI895))</f>
        <v>0</v>
      </c>
      <c r="CD895" s="49">
        <f t="shared" si="81"/>
        <v>159.62034</v>
      </c>
      <c r="CE895" s="50">
        <f t="shared" si="83"/>
        <v>2</v>
      </c>
      <c r="CF895" s="39">
        <f t="shared" si="82"/>
        <v>5</v>
      </c>
      <c r="CG895" s="49">
        <f>IF($BW895=1,($Q895*'2. Monitor Criteria'!$C$4)+('2. Monitor Criteria'!$D$4*'1. Data'!$CE895)+'2. Monitor Criteria'!$C$6,IF('1. Data'!$BW895=2,($Q895*'2. Monitor Criteria'!$C$4)+('2. Monitor Criteria'!$D$4*'1. Data'!$CE895)+'2. Monitor Criteria'!$D$6,IF('1. Data'!$BW895=5,($Q895*'2. Monitor Criteria'!$C$4)+('2. Monitor Criteria'!$D$4*'1. Data'!$CE895)+'2. Monitor Criteria'!$F$6,($Q895*'2. Monitor Criteria'!$C$4)+('2. Monitor Criteria'!$D$4*'1. Data'!$CE895)+'2. Monitor Criteria'!$E$6)))</f>
        <v>118.50659</v>
      </c>
      <c r="CH895" s="51">
        <f>CD895-('2. Monitor Criteria'!$D$4*CE895)</f>
        <v>151.64034000000001</v>
      </c>
      <c r="CI895" s="49">
        <f>IF($BY895=0,CH895,IF($BY895=1,CH895-('2. Monitor Criteria'!$B$10*'1. Data'!CG895),CH895-('2. Monitor Criteria'!$C$10*'1. Data'!CG895)))</f>
        <v>151.64034000000001</v>
      </c>
      <c r="CJ895" s="51">
        <f>IF($CA895=TRUE,CI895-(CG895*'2. Monitor Criteria'!$E$10),CI895)</f>
        <v>151.64034000000001</v>
      </c>
      <c r="CK895" s="51">
        <f>IF($BZ895=TRUE,CJ895-('1. Data'!CG895*'2. Monitor Criteria'!$D$10),CJ895)</f>
        <v>151.64034000000001</v>
      </c>
    </row>
    <row r="896" spans="1:89" x14ac:dyDescent="0.2">
      <c r="A896" s="39">
        <v>680</v>
      </c>
      <c r="B896" s="46" t="s">
        <v>763</v>
      </c>
      <c r="C896" s="46" t="s">
        <v>836</v>
      </c>
      <c r="D896" s="47">
        <v>42482</v>
      </c>
      <c r="E896" s="46" t="s">
        <v>74</v>
      </c>
      <c r="F896" s="46" t="s">
        <v>837</v>
      </c>
      <c r="G896" s="46" t="s">
        <v>1307</v>
      </c>
      <c r="H896" s="46" t="s">
        <v>243</v>
      </c>
      <c r="I896" s="46" t="s">
        <v>88</v>
      </c>
      <c r="J896" s="46" t="s">
        <v>103</v>
      </c>
      <c r="K896" s="46" t="s">
        <v>77</v>
      </c>
      <c r="L896" s="46" t="s">
        <v>103</v>
      </c>
      <c r="M896" s="48">
        <v>1100</v>
      </c>
      <c r="N896" s="48">
        <v>23.7</v>
      </c>
      <c r="O896" s="48">
        <v>42.2</v>
      </c>
      <c r="P896" s="48">
        <v>48.5</v>
      </c>
      <c r="Q896" s="48">
        <v>1005.27</v>
      </c>
      <c r="R896" s="48">
        <v>1.78</v>
      </c>
      <c r="S896" s="48">
        <v>1080</v>
      </c>
      <c r="T896" s="48">
        <v>1920</v>
      </c>
      <c r="U896" s="48">
        <v>2</v>
      </c>
      <c r="V896" s="48">
        <v>2062</v>
      </c>
      <c r="W896" s="48">
        <v>60</v>
      </c>
      <c r="X896" s="48">
        <v>34.1</v>
      </c>
      <c r="Y896" s="46" t="s">
        <v>83</v>
      </c>
      <c r="Z896" s="46" t="s">
        <v>83</v>
      </c>
      <c r="AA896" s="46"/>
      <c r="AB896" s="46"/>
      <c r="AC896" s="46" t="s">
        <v>81</v>
      </c>
      <c r="AD896" s="46" t="s">
        <v>80</v>
      </c>
      <c r="AE896" s="46" t="s">
        <v>568</v>
      </c>
      <c r="AF896" s="46" t="s">
        <v>835</v>
      </c>
      <c r="AG896" s="46" t="s">
        <v>315</v>
      </c>
      <c r="AH896" s="46" t="s">
        <v>103</v>
      </c>
      <c r="AI896" s="46" t="s">
        <v>99</v>
      </c>
      <c r="AJ896" s="46" t="s">
        <v>83</v>
      </c>
      <c r="AK896" s="46" t="s">
        <v>84</v>
      </c>
      <c r="AL896" s="46" t="s">
        <v>835</v>
      </c>
      <c r="AM896" s="46" t="s">
        <v>83</v>
      </c>
      <c r="AN896" s="46" t="s">
        <v>83</v>
      </c>
      <c r="AO896" s="46" t="s">
        <v>249</v>
      </c>
      <c r="AP896" s="46" t="s">
        <v>91</v>
      </c>
      <c r="AQ896" s="46" t="s">
        <v>103</v>
      </c>
      <c r="AR896" s="46" t="s">
        <v>81</v>
      </c>
      <c r="AS896" s="46" t="s">
        <v>86</v>
      </c>
      <c r="AT896" s="46" t="s">
        <v>103</v>
      </c>
      <c r="AU896" s="48">
        <v>5</v>
      </c>
      <c r="AV896" s="46" t="s">
        <v>81</v>
      </c>
      <c r="AW896" s="46" t="s">
        <v>81</v>
      </c>
      <c r="AX896" s="48">
        <v>450</v>
      </c>
      <c r="AY896" s="48">
        <v>463</v>
      </c>
      <c r="AZ896" s="48">
        <v>328</v>
      </c>
      <c r="BA896" s="48">
        <v>292.5</v>
      </c>
      <c r="BB896" s="46"/>
      <c r="BC896" s="46"/>
      <c r="BD896" s="48">
        <v>54.88</v>
      </c>
      <c r="BE896" s="48">
        <v>99.9</v>
      </c>
      <c r="BF896" s="48">
        <v>0.43</v>
      </c>
      <c r="BG896" s="46"/>
      <c r="BH896" s="48">
        <v>3.5</v>
      </c>
      <c r="BI896" s="48">
        <v>0.43</v>
      </c>
      <c r="BJ896" s="46"/>
      <c r="BK896" s="46"/>
      <c r="BL896" s="46"/>
      <c r="BM896" s="46"/>
      <c r="BN896" s="46"/>
      <c r="BO896" s="48">
        <v>0.45</v>
      </c>
      <c r="BP896" s="48">
        <v>0.45</v>
      </c>
      <c r="BQ896" s="46"/>
      <c r="BR896" s="48">
        <v>54.02</v>
      </c>
      <c r="BS896" s="46"/>
      <c r="BT896" s="46"/>
      <c r="BU896" s="48">
        <v>0</v>
      </c>
      <c r="BV896" s="39">
        <v>680</v>
      </c>
      <c r="BW896" s="39">
        <f t="shared" si="78"/>
        <v>5</v>
      </c>
      <c r="BX896" s="39">
        <f>IF(COUNTIF($C$2:C896,C896)=1,1,0)</f>
        <v>1</v>
      </c>
      <c r="BY896" s="39">
        <f t="shared" si="79"/>
        <v>0</v>
      </c>
      <c r="BZ896" s="39" t="b">
        <f t="shared" si="80"/>
        <v>0</v>
      </c>
      <c r="CA896" s="39" t="b">
        <f t="array" ref="CA896">ISNUMBER(SEARCH("Touch Screen",$AI896))</f>
        <v>0</v>
      </c>
      <c r="CB896" s="39" t="b">
        <f t="array" ref="CB896">ISNUMBER(SEARCH("Occupancy Sensor",$AI896))</f>
        <v>0</v>
      </c>
      <c r="CC896" s="39" t="b">
        <f t="array" ref="CC896">ISNUMBER(SEARCH("Full Network Connectivity",$AI896))</f>
        <v>0</v>
      </c>
      <c r="CD896" s="49">
        <f t="shared" si="81"/>
        <v>170.71049999999997</v>
      </c>
      <c r="CE896" s="50">
        <f t="shared" si="83"/>
        <v>2</v>
      </c>
      <c r="CF896" s="39">
        <f t="shared" si="82"/>
        <v>5</v>
      </c>
      <c r="CG896" s="49">
        <f>IF($BW896=1,($Q896*'2. Monitor Criteria'!$C$4)+('2. Monitor Criteria'!$D$4*'1. Data'!$CE896)+'2. Monitor Criteria'!$C$6,IF('1. Data'!$BW896=2,($Q896*'2. Monitor Criteria'!$C$4)+('2. Monitor Criteria'!$D$4*'1. Data'!$CE896)+'2. Monitor Criteria'!$D$6,IF('1. Data'!$BW896=5,($Q896*'2. Monitor Criteria'!$C$4)+('2. Monitor Criteria'!$D$4*'1. Data'!$CE896)+'2. Monitor Criteria'!$F$6,($Q896*'2. Monitor Criteria'!$C$4)+('2. Monitor Criteria'!$D$4*'1. Data'!$CE896)+'2. Monitor Criteria'!$E$6)))</f>
        <v>147.15821</v>
      </c>
      <c r="CH896" s="51">
        <f>CD896-('2. Monitor Criteria'!$D$4*CE896)</f>
        <v>162.73049999999998</v>
      </c>
      <c r="CI896" s="49">
        <f>IF($BY896=0,CH896,IF($BY896=1,CH896-('2. Monitor Criteria'!$B$10*'1. Data'!CG896),CH896-('2. Monitor Criteria'!$C$10*'1. Data'!CG896)))</f>
        <v>162.73049999999998</v>
      </c>
      <c r="CJ896" s="51">
        <f>IF($CA896=TRUE,CI896-(CG896*'2. Monitor Criteria'!$E$10),CI896)</f>
        <v>162.73049999999998</v>
      </c>
      <c r="CK896" s="51">
        <f>IF($BZ896=TRUE,CJ896-('1. Data'!CG896*'2. Monitor Criteria'!$D$10),CJ896)</f>
        <v>162.73049999999998</v>
      </c>
    </row>
    <row r="897" spans="1:89" x14ac:dyDescent="0.2">
      <c r="A897" s="39">
        <v>681</v>
      </c>
      <c r="B897" s="46" t="s">
        <v>763</v>
      </c>
      <c r="C897" s="46" t="s">
        <v>838</v>
      </c>
      <c r="D897" s="47">
        <v>42741</v>
      </c>
      <c r="E897" s="46" t="s">
        <v>74</v>
      </c>
      <c r="F897" s="46"/>
      <c r="G897" s="46" t="s">
        <v>1307</v>
      </c>
      <c r="H897" s="46" t="s">
        <v>243</v>
      </c>
      <c r="I897" s="46" t="s">
        <v>85</v>
      </c>
      <c r="J897" s="46" t="s">
        <v>831</v>
      </c>
      <c r="K897" s="46" t="s">
        <v>77</v>
      </c>
      <c r="L897" s="46"/>
      <c r="M897" s="48">
        <v>1300</v>
      </c>
      <c r="N897" s="48">
        <v>23.8</v>
      </c>
      <c r="O897" s="48">
        <v>42.3</v>
      </c>
      <c r="P897" s="48">
        <v>48.5</v>
      </c>
      <c r="Q897" s="48">
        <v>1008.29</v>
      </c>
      <c r="R897" s="48">
        <v>1.78</v>
      </c>
      <c r="S897" s="48">
        <v>1080</v>
      </c>
      <c r="T897" s="48">
        <v>1920</v>
      </c>
      <c r="U897" s="48">
        <v>2.1</v>
      </c>
      <c r="V897" s="48">
        <v>2063</v>
      </c>
      <c r="W897" s="48">
        <v>60</v>
      </c>
      <c r="X897" s="48">
        <v>1</v>
      </c>
      <c r="Y897" s="46" t="s">
        <v>114</v>
      </c>
      <c r="Z897" s="46" t="s">
        <v>83</v>
      </c>
      <c r="AA897" s="46"/>
      <c r="AB897" s="46"/>
      <c r="AC897" s="46" t="s">
        <v>81</v>
      </c>
      <c r="AD897" s="46" t="s">
        <v>81</v>
      </c>
      <c r="AE897" s="46" t="s">
        <v>711</v>
      </c>
      <c r="AF897" s="46" t="s">
        <v>839</v>
      </c>
      <c r="AG897" s="46" t="s">
        <v>316</v>
      </c>
      <c r="AH897" s="46"/>
      <c r="AI897" s="46" t="s">
        <v>83</v>
      </c>
      <c r="AJ897" s="46" t="s">
        <v>83</v>
      </c>
      <c r="AK897" s="46" t="s">
        <v>84</v>
      </c>
      <c r="AL897" s="46" t="s">
        <v>839</v>
      </c>
      <c r="AM897" s="46" t="s">
        <v>83</v>
      </c>
      <c r="AN897" s="46" t="s">
        <v>83</v>
      </c>
      <c r="AO897" s="46" t="s">
        <v>83</v>
      </c>
      <c r="AP897" s="46" t="s">
        <v>91</v>
      </c>
      <c r="AQ897" s="46"/>
      <c r="AR897" s="46" t="s">
        <v>81</v>
      </c>
      <c r="AS897" s="46" t="s">
        <v>86</v>
      </c>
      <c r="AT897" s="46"/>
      <c r="AU897" s="48">
        <v>1</v>
      </c>
      <c r="AV897" s="46" t="s">
        <v>81</v>
      </c>
      <c r="AW897" s="46" t="s">
        <v>81</v>
      </c>
      <c r="AX897" s="48">
        <v>500</v>
      </c>
      <c r="AY897" s="48">
        <v>617.6</v>
      </c>
      <c r="AZ897" s="48">
        <v>431.8</v>
      </c>
      <c r="BA897" s="48">
        <v>327.8</v>
      </c>
      <c r="BB897" s="46"/>
      <c r="BC897" s="46"/>
      <c r="BD897" s="48">
        <v>79.099999999999994</v>
      </c>
      <c r="BE897" s="48">
        <v>106.7</v>
      </c>
      <c r="BF897" s="48">
        <v>0.83</v>
      </c>
      <c r="BG897" s="46"/>
      <c r="BH897" s="48">
        <v>3.5</v>
      </c>
      <c r="BI897" s="48">
        <v>0</v>
      </c>
      <c r="BJ897" s="46"/>
      <c r="BK897" s="46"/>
      <c r="BL897" s="46"/>
      <c r="BM897" s="46"/>
      <c r="BN897" s="46"/>
      <c r="BO897" s="48">
        <v>0</v>
      </c>
      <c r="BP897" s="48">
        <v>0.97</v>
      </c>
      <c r="BQ897" s="46"/>
      <c r="BR897" s="48">
        <v>81.099999999999994</v>
      </c>
      <c r="BS897" s="48">
        <v>0</v>
      </c>
      <c r="BT897" s="46"/>
      <c r="BU897" s="48">
        <v>1</v>
      </c>
      <c r="BV897" s="39">
        <v>681</v>
      </c>
      <c r="BW897" s="39">
        <f t="shared" si="78"/>
        <v>5</v>
      </c>
      <c r="BX897" s="39">
        <f>IF(COUNTIF($C$2:C897,C897)=1,1,0)</f>
        <v>1</v>
      </c>
      <c r="BY897" s="39">
        <f t="shared" si="79"/>
        <v>0</v>
      </c>
      <c r="BZ897" s="39" t="b">
        <f t="shared" si="80"/>
        <v>0</v>
      </c>
      <c r="CA897" s="39" t="b">
        <f t="array" ref="CA897">ISNUMBER(SEARCH("Touch Screen",$AI897))</f>
        <v>0</v>
      </c>
      <c r="CB897" s="39" t="b">
        <f t="array" ref="CB897">ISNUMBER(SEARCH("Occupancy Sensor",$AI897))</f>
        <v>0</v>
      </c>
      <c r="CC897" s="39" t="b">
        <f t="array" ref="CC897">ISNUMBER(SEARCH("Full Network Connectivity",$AI897))</f>
        <v>0</v>
      </c>
      <c r="CD897" s="49">
        <f t="shared" si="81"/>
        <v>247.24661999999995</v>
      </c>
      <c r="CE897" s="50">
        <f t="shared" si="83"/>
        <v>2.1</v>
      </c>
      <c r="CF897" s="39">
        <f t="shared" si="82"/>
        <v>5</v>
      </c>
      <c r="CG897" s="49">
        <f>IF($BW897=1,($Q897*'2. Monitor Criteria'!$C$4)+('2. Monitor Criteria'!$D$4*'1. Data'!$CE897)+'2. Monitor Criteria'!$C$6,IF('1. Data'!$BW897=2,($Q897*'2. Monitor Criteria'!$C$4)+('2. Monitor Criteria'!$D$4*'1. Data'!$CE897)+'2. Monitor Criteria'!$D$6,IF('1. Data'!$BW897=5,($Q897*'2. Monitor Criteria'!$C$4)+('2. Monitor Criteria'!$D$4*'1. Data'!$CE897)+'2. Monitor Criteria'!$F$6,($Q897*'2. Monitor Criteria'!$C$4)+('2. Monitor Criteria'!$D$4*'1. Data'!$CE897)+'2. Monitor Criteria'!$E$6)))</f>
        <v>147.92866999999998</v>
      </c>
      <c r="CH897" s="51">
        <f>CD897-('2. Monitor Criteria'!$D$4*CE897)</f>
        <v>238.86761999999996</v>
      </c>
      <c r="CI897" s="49">
        <f>IF($BY897=0,CH897,IF($BY897=1,CH897-('2. Monitor Criteria'!$B$10*'1. Data'!CG897),CH897-('2. Monitor Criteria'!$C$10*'1. Data'!CG897)))</f>
        <v>238.86761999999996</v>
      </c>
      <c r="CJ897" s="51">
        <f>IF($CA897=TRUE,CI897-(CG897*'2. Monitor Criteria'!$E$10),CI897)</f>
        <v>238.86761999999996</v>
      </c>
      <c r="CK897" s="51">
        <f>IF($BZ897=TRUE,CJ897-('1. Data'!CG897*'2. Monitor Criteria'!$D$10),CJ897)</f>
        <v>238.86761999999996</v>
      </c>
    </row>
    <row r="898" spans="1:89" x14ac:dyDescent="0.2">
      <c r="A898" s="39">
        <v>682</v>
      </c>
      <c r="B898" s="46" t="s">
        <v>763</v>
      </c>
      <c r="C898" s="46" t="s">
        <v>840</v>
      </c>
      <c r="D898" s="47">
        <v>42741</v>
      </c>
      <c r="E898" s="46" t="s">
        <v>74</v>
      </c>
      <c r="F898" s="46"/>
      <c r="G898" s="46" t="s">
        <v>1307</v>
      </c>
      <c r="H898" s="46" t="s">
        <v>243</v>
      </c>
      <c r="I898" s="46" t="s">
        <v>85</v>
      </c>
      <c r="J898" s="46" t="s">
        <v>831</v>
      </c>
      <c r="K898" s="46" t="s">
        <v>77</v>
      </c>
      <c r="L898" s="46"/>
      <c r="M898" s="48">
        <v>1300</v>
      </c>
      <c r="N898" s="48">
        <v>24</v>
      </c>
      <c r="O898" s="48">
        <v>42</v>
      </c>
      <c r="P898" s="48">
        <v>48.5</v>
      </c>
      <c r="Q898" s="48">
        <v>1005.29</v>
      </c>
      <c r="R898" s="48">
        <v>1.78</v>
      </c>
      <c r="S898" s="48">
        <v>1080</v>
      </c>
      <c r="T898" s="48">
        <v>1920</v>
      </c>
      <c r="U898" s="48">
        <v>2.1</v>
      </c>
      <c r="V898" s="48">
        <v>2063</v>
      </c>
      <c r="W898" s="48">
        <v>60</v>
      </c>
      <c r="X898" s="48">
        <v>1</v>
      </c>
      <c r="Y898" s="46" t="s">
        <v>114</v>
      </c>
      <c r="Z898" s="46" t="s">
        <v>83</v>
      </c>
      <c r="AA898" s="46"/>
      <c r="AB898" s="46"/>
      <c r="AC898" s="46" t="s">
        <v>81</v>
      </c>
      <c r="AD898" s="46" t="s">
        <v>81</v>
      </c>
      <c r="AE898" s="46" t="s">
        <v>711</v>
      </c>
      <c r="AF898" s="46" t="s">
        <v>832</v>
      </c>
      <c r="AG898" s="46" t="s">
        <v>316</v>
      </c>
      <c r="AH898" s="46"/>
      <c r="AI898" s="46" t="s">
        <v>83</v>
      </c>
      <c r="AJ898" s="46" t="s">
        <v>83</v>
      </c>
      <c r="AK898" s="46" t="s">
        <v>84</v>
      </c>
      <c r="AL898" s="46" t="s">
        <v>832</v>
      </c>
      <c r="AM898" s="46" t="s">
        <v>83</v>
      </c>
      <c r="AN898" s="46" t="s">
        <v>83</v>
      </c>
      <c r="AO898" s="46" t="s">
        <v>83</v>
      </c>
      <c r="AP898" s="46" t="s">
        <v>91</v>
      </c>
      <c r="AQ898" s="46"/>
      <c r="AR898" s="46" t="s">
        <v>81</v>
      </c>
      <c r="AS898" s="46" t="s">
        <v>86</v>
      </c>
      <c r="AT898" s="46"/>
      <c r="AU898" s="48">
        <v>1</v>
      </c>
      <c r="AV898" s="46" t="s">
        <v>81</v>
      </c>
      <c r="AW898" s="46" t="s">
        <v>81</v>
      </c>
      <c r="AX898" s="48">
        <v>700</v>
      </c>
      <c r="AY898" s="48">
        <v>748</v>
      </c>
      <c r="AZ898" s="48">
        <v>501.5</v>
      </c>
      <c r="BA898" s="48">
        <v>463.9</v>
      </c>
      <c r="BB898" s="46"/>
      <c r="BC898" s="46"/>
      <c r="BD898" s="48">
        <v>87.4</v>
      </c>
      <c r="BE898" s="48">
        <v>112</v>
      </c>
      <c r="BF898" s="48">
        <v>0.83</v>
      </c>
      <c r="BG898" s="46"/>
      <c r="BH898" s="48">
        <v>3.5</v>
      </c>
      <c r="BI898" s="48">
        <v>0</v>
      </c>
      <c r="BJ898" s="46"/>
      <c r="BK898" s="46"/>
      <c r="BL898" s="46"/>
      <c r="BM898" s="46"/>
      <c r="BN898" s="46"/>
      <c r="BO898" s="48">
        <v>0</v>
      </c>
      <c r="BP898" s="48">
        <v>0.94</v>
      </c>
      <c r="BQ898" s="46"/>
      <c r="BR898" s="48">
        <v>89.1</v>
      </c>
      <c r="BS898" s="48">
        <v>0</v>
      </c>
      <c r="BT898" s="46"/>
      <c r="BU898" s="48">
        <v>1</v>
      </c>
      <c r="BV898" s="39">
        <v>682</v>
      </c>
      <c r="BW898" s="39">
        <f t="shared" ref="BW898:BW961" si="84">IF(Q898&lt;171,1,IF(Q898&lt;226,2,IF(Q898&lt;266,3,IF(Q898&lt;385,4,5))))</f>
        <v>5</v>
      </c>
      <c r="BX898" s="39">
        <f>IF(COUNTIF($C$2:C898,C898)=1,1,0)</f>
        <v>1</v>
      </c>
      <c r="BY898" s="39">
        <f t="shared" ref="BY898:BY961" si="85">IF(Z898="EPD I (32.9% CIE LUV/99% sRGB area or greater)",1,IF(Z898="EPD II (38.4 CIE LUV/99% Adobe RGB area or greater)",2,0))</f>
        <v>0</v>
      </c>
      <c r="BZ898" s="39" t="b">
        <f t="shared" ref="BZ898:BZ961" si="86">ISNUMBER(SEARCH("Automatic Brightness Control",AI898))</f>
        <v>0</v>
      </c>
      <c r="CA898" s="39" t="b">
        <f t="array" ref="CA898">ISNUMBER(SEARCH("Touch Screen",$AI898))</f>
        <v>0</v>
      </c>
      <c r="CB898" s="39" t="b">
        <f t="array" ref="CB898">ISNUMBER(SEARCH("Occupancy Sensor",$AI898))</f>
        <v>0</v>
      </c>
      <c r="CC898" s="39" t="b">
        <f t="array" ref="CC898">ISNUMBER(SEARCH("Full Network Connectivity",$AI898))</f>
        <v>0</v>
      </c>
      <c r="CD898" s="49">
        <f t="shared" ref="CD898:CD961" si="87">8.76*((0.65*BF898)+(0.35*BD898))</f>
        <v>272.69441999999998</v>
      </c>
      <c r="CE898" s="50">
        <f t="shared" si="83"/>
        <v>2.1</v>
      </c>
      <c r="CF898" s="39">
        <f t="shared" ref="CF898:CF961" si="88">IF(AND(U898&lt;=5, P898&lt;20),1,IF(AND(U898&lt;=5,P898&lt;23),2,IF(AND(U898&lt;=5,P898&lt;25),3,IF(AND(U898&lt;=5,P898&lt;30),4,IF(U898&lt;=5,5,IF(AND(U898&gt;5,P898&lt;20),6,IF(AND(U898&gt;5,P898&lt;23),7,IF(AND(U898&gt;5,P898&lt;25),8,IF(AND(U898&gt;5,P898&lt;30),9,10)))))))))</f>
        <v>5</v>
      </c>
      <c r="CG898" s="49">
        <f>IF($BW898=1,($Q898*'2. Monitor Criteria'!$C$4)+('2. Monitor Criteria'!$D$4*'1. Data'!$CE898)+'2. Monitor Criteria'!$C$6,IF('1. Data'!$BW898=2,($Q898*'2. Monitor Criteria'!$C$4)+('2. Monitor Criteria'!$D$4*'1. Data'!$CE898)+'2. Monitor Criteria'!$D$6,IF('1. Data'!$BW898=5,($Q898*'2. Monitor Criteria'!$C$4)+('2. Monitor Criteria'!$D$4*'1. Data'!$CE898)+'2. Monitor Criteria'!$F$6,($Q898*'2. Monitor Criteria'!$C$4)+('2. Monitor Criteria'!$D$4*'1. Data'!$CE898)+'2. Monitor Criteria'!$E$6)))</f>
        <v>147.55966999999998</v>
      </c>
      <c r="CH898" s="51">
        <f>CD898-('2. Monitor Criteria'!$D$4*CE898)</f>
        <v>264.31541999999996</v>
      </c>
      <c r="CI898" s="49">
        <f>IF($BY898=0,CH898,IF($BY898=1,CH898-('2. Monitor Criteria'!$B$10*'1. Data'!CG898),CH898-('2. Monitor Criteria'!$C$10*'1. Data'!CG898)))</f>
        <v>264.31541999999996</v>
      </c>
      <c r="CJ898" s="51">
        <f>IF($CA898=TRUE,CI898-(CG898*'2. Monitor Criteria'!$E$10),CI898)</f>
        <v>264.31541999999996</v>
      </c>
      <c r="CK898" s="51">
        <f>IF($BZ898=TRUE,CJ898-('1. Data'!CG898*'2. Monitor Criteria'!$D$10),CJ898)</f>
        <v>264.31541999999996</v>
      </c>
    </row>
    <row r="899" spans="1:89" x14ac:dyDescent="0.2">
      <c r="A899" s="39">
        <v>683</v>
      </c>
      <c r="B899" s="46" t="s">
        <v>763</v>
      </c>
      <c r="C899" s="46" t="s">
        <v>841</v>
      </c>
      <c r="D899" s="47">
        <v>42772</v>
      </c>
      <c r="E899" s="46" t="s">
        <v>74</v>
      </c>
      <c r="F899" s="46" t="s">
        <v>103</v>
      </c>
      <c r="G899" s="46" t="s">
        <v>1307</v>
      </c>
      <c r="H899" s="46" t="s">
        <v>243</v>
      </c>
      <c r="I899" s="46" t="s">
        <v>85</v>
      </c>
      <c r="J899" s="46" t="s">
        <v>119</v>
      </c>
      <c r="K899" s="46" t="s">
        <v>77</v>
      </c>
      <c r="L899" s="46" t="s">
        <v>103</v>
      </c>
      <c r="M899" s="48">
        <v>1400</v>
      </c>
      <c r="N899" s="48">
        <v>26.8</v>
      </c>
      <c r="O899" s="48">
        <v>47.6</v>
      </c>
      <c r="P899" s="48">
        <v>55</v>
      </c>
      <c r="Q899" s="48">
        <v>1275.67</v>
      </c>
      <c r="R899" s="48">
        <v>1.78</v>
      </c>
      <c r="S899" s="48">
        <v>1080</v>
      </c>
      <c r="T899" s="48">
        <v>1920</v>
      </c>
      <c r="U899" s="48">
        <v>2.1</v>
      </c>
      <c r="V899" s="48">
        <v>1625</v>
      </c>
      <c r="W899" s="48">
        <v>60</v>
      </c>
      <c r="X899" s="48">
        <v>33.6</v>
      </c>
      <c r="Y899" s="46" t="s">
        <v>78</v>
      </c>
      <c r="Z899" s="46" t="s">
        <v>83</v>
      </c>
      <c r="AA899" s="46"/>
      <c r="AB899" s="46"/>
      <c r="AC899" s="46" t="s">
        <v>81</v>
      </c>
      <c r="AD899" s="46" t="s">
        <v>80</v>
      </c>
      <c r="AE899" s="46" t="s">
        <v>842</v>
      </c>
      <c r="AF899" s="46" t="s">
        <v>843</v>
      </c>
      <c r="AG899" s="46" t="s">
        <v>315</v>
      </c>
      <c r="AH899" s="46" t="s">
        <v>103</v>
      </c>
      <c r="AI899" s="46" t="s">
        <v>315</v>
      </c>
      <c r="AJ899" s="46" t="s">
        <v>316</v>
      </c>
      <c r="AK899" s="46" t="s">
        <v>84</v>
      </c>
      <c r="AL899" s="46" t="s">
        <v>843</v>
      </c>
      <c r="AM899" s="46" t="s">
        <v>83</v>
      </c>
      <c r="AN899" s="46" t="s">
        <v>83</v>
      </c>
      <c r="AO899" s="46" t="s">
        <v>249</v>
      </c>
      <c r="AP899" s="46" t="s">
        <v>91</v>
      </c>
      <c r="AQ899" s="46" t="s">
        <v>103</v>
      </c>
      <c r="AR899" s="46" t="s">
        <v>81</v>
      </c>
      <c r="AS899" s="46" t="s">
        <v>86</v>
      </c>
      <c r="AT899" s="46" t="s">
        <v>103</v>
      </c>
      <c r="AU899" s="48">
        <v>5</v>
      </c>
      <c r="AV899" s="46" t="s">
        <v>81</v>
      </c>
      <c r="AW899" s="46" t="s">
        <v>80</v>
      </c>
      <c r="AX899" s="48">
        <v>500</v>
      </c>
      <c r="AY899" s="48">
        <v>403.2</v>
      </c>
      <c r="AZ899" s="48">
        <v>351.1</v>
      </c>
      <c r="BA899" s="48">
        <v>325</v>
      </c>
      <c r="BB899" s="46"/>
      <c r="BC899" s="46"/>
      <c r="BD899" s="48">
        <v>97.22</v>
      </c>
      <c r="BE899" s="48">
        <v>115.7</v>
      </c>
      <c r="BF899" s="48">
        <v>1.28</v>
      </c>
      <c r="BG899" s="48">
        <v>1.28</v>
      </c>
      <c r="BH899" s="48">
        <v>3.5</v>
      </c>
      <c r="BI899" s="48">
        <v>0</v>
      </c>
      <c r="BJ899" s="46"/>
      <c r="BK899" s="46"/>
      <c r="BL899" s="46"/>
      <c r="BM899" s="46"/>
      <c r="BN899" s="46"/>
      <c r="BO899" s="48">
        <v>0</v>
      </c>
      <c r="BP899" s="48">
        <v>1.33</v>
      </c>
      <c r="BQ899" s="48">
        <v>1.33</v>
      </c>
      <c r="BR899" s="48">
        <v>100.25</v>
      </c>
      <c r="BS899" s="46"/>
      <c r="BT899" s="46"/>
      <c r="BU899" s="48">
        <v>0</v>
      </c>
      <c r="BV899" s="39">
        <v>683</v>
      </c>
      <c r="BW899" s="39">
        <f t="shared" si="84"/>
        <v>5</v>
      </c>
      <c r="BX899" s="39">
        <f>IF(COUNTIF($C$2:C899,C899)=1,1,0)</f>
        <v>1</v>
      </c>
      <c r="BY899" s="39">
        <f t="shared" si="85"/>
        <v>0</v>
      </c>
      <c r="BZ899" s="39" t="b">
        <f t="shared" si="86"/>
        <v>0</v>
      </c>
      <c r="CA899" s="39" t="b">
        <f t="array" ref="CA899">ISNUMBER(SEARCH("Touch Screen",$AI899))</f>
        <v>0</v>
      </c>
      <c r="CB899" s="39" t="b">
        <f t="array" ref="CB899">ISNUMBER(SEARCH("Occupancy Sensor",$AI899))</f>
        <v>0</v>
      </c>
      <c r="CC899" s="39" t="b">
        <f t="array" ref="CC899">ISNUMBER(SEARCH("Full Network Connectivity",$AI899))</f>
        <v>1</v>
      </c>
      <c r="CD899" s="49">
        <f t="shared" si="87"/>
        <v>305.36483999999996</v>
      </c>
      <c r="CE899" s="50">
        <f t="shared" ref="CE899:CE962" si="89">U899</f>
        <v>2.1</v>
      </c>
      <c r="CF899" s="39">
        <f t="shared" si="88"/>
        <v>5</v>
      </c>
      <c r="CG899" s="49">
        <f>IF($BW899=1,($Q899*'2. Monitor Criteria'!$C$4)+('2. Monitor Criteria'!$D$4*'1. Data'!$CE899)+'2. Monitor Criteria'!$C$6,IF('1. Data'!$BW899=2,($Q899*'2. Monitor Criteria'!$C$4)+('2. Monitor Criteria'!$D$4*'1. Data'!$CE899)+'2. Monitor Criteria'!$D$6,IF('1. Data'!$BW899=5,($Q899*'2. Monitor Criteria'!$C$4)+('2. Monitor Criteria'!$D$4*'1. Data'!$CE899)+'2. Monitor Criteria'!$F$6,($Q899*'2. Monitor Criteria'!$C$4)+('2. Monitor Criteria'!$D$4*'1. Data'!$CE899)+'2. Monitor Criteria'!$E$6)))</f>
        <v>180.81640999999999</v>
      </c>
      <c r="CH899" s="51">
        <f>CD899-('2. Monitor Criteria'!$D$4*CE899)</f>
        <v>296.98583999999994</v>
      </c>
      <c r="CI899" s="49">
        <f>IF($BY899=0,CH899,IF($BY899=1,CH899-('2. Monitor Criteria'!$B$10*'1. Data'!CG899),CH899-('2. Monitor Criteria'!$C$10*'1. Data'!CG899)))</f>
        <v>296.98583999999994</v>
      </c>
      <c r="CJ899" s="51">
        <f>IF($CA899=TRUE,CI899-(CG899*'2. Monitor Criteria'!$E$10),CI899)</f>
        <v>296.98583999999994</v>
      </c>
      <c r="CK899" s="51">
        <f>IF($BZ899=TRUE,CJ899-('1. Data'!CG899*'2. Monitor Criteria'!$D$10),CJ899)</f>
        <v>296.98583999999994</v>
      </c>
    </row>
    <row r="900" spans="1:89" x14ac:dyDescent="0.2">
      <c r="A900" s="39">
        <v>685</v>
      </c>
      <c r="B900" s="46" t="s">
        <v>763</v>
      </c>
      <c r="C900" s="46" t="s">
        <v>844</v>
      </c>
      <c r="D900" s="47">
        <v>42482</v>
      </c>
      <c r="E900" s="46" t="s">
        <v>74</v>
      </c>
      <c r="F900" s="46" t="s">
        <v>103</v>
      </c>
      <c r="G900" s="46" t="s">
        <v>1307</v>
      </c>
      <c r="H900" s="46" t="s">
        <v>243</v>
      </c>
      <c r="I900" s="46" t="s">
        <v>88</v>
      </c>
      <c r="J900" s="46" t="s">
        <v>103</v>
      </c>
      <c r="K900" s="46" t="s">
        <v>77</v>
      </c>
      <c r="L900" s="46" t="s">
        <v>103</v>
      </c>
      <c r="M900" s="48">
        <v>1100</v>
      </c>
      <c r="N900" s="48">
        <v>26.8</v>
      </c>
      <c r="O900" s="48">
        <v>47.6</v>
      </c>
      <c r="P900" s="48">
        <v>54.6</v>
      </c>
      <c r="Q900" s="48">
        <v>1275.67</v>
      </c>
      <c r="R900" s="48">
        <v>1.78</v>
      </c>
      <c r="S900" s="48">
        <v>1080</v>
      </c>
      <c r="T900" s="48">
        <v>1920</v>
      </c>
      <c r="U900" s="48">
        <v>2</v>
      </c>
      <c r="V900" s="48">
        <v>1625</v>
      </c>
      <c r="W900" s="48">
        <v>60</v>
      </c>
      <c r="X900" s="48">
        <v>33.200000000000003</v>
      </c>
      <c r="Y900" s="46" t="s">
        <v>83</v>
      </c>
      <c r="Z900" s="46" t="s">
        <v>83</v>
      </c>
      <c r="AA900" s="46"/>
      <c r="AB900" s="46"/>
      <c r="AC900" s="46" t="s">
        <v>81</v>
      </c>
      <c r="AD900" s="46" t="s">
        <v>80</v>
      </c>
      <c r="AE900" s="46" t="s">
        <v>568</v>
      </c>
      <c r="AF900" s="46" t="s">
        <v>835</v>
      </c>
      <c r="AG900" s="46" t="s">
        <v>193</v>
      </c>
      <c r="AH900" s="46" t="s">
        <v>103</v>
      </c>
      <c r="AI900" s="46" t="s">
        <v>193</v>
      </c>
      <c r="AJ900" s="46" t="s">
        <v>189</v>
      </c>
      <c r="AK900" s="46" t="s">
        <v>84</v>
      </c>
      <c r="AL900" s="46" t="s">
        <v>835</v>
      </c>
      <c r="AM900" s="46" t="s">
        <v>83</v>
      </c>
      <c r="AN900" s="46" t="s">
        <v>83</v>
      </c>
      <c r="AO900" s="46" t="s">
        <v>249</v>
      </c>
      <c r="AP900" s="46" t="s">
        <v>91</v>
      </c>
      <c r="AQ900" s="46" t="s">
        <v>103</v>
      </c>
      <c r="AR900" s="46" t="s">
        <v>81</v>
      </c>
      <c r="AS900" s="46" t="s">
        <v>86</v>
      </c>
      <c r="AT900" s="46" t="s">
        <v>103</v>
      </c>
      <c r="AU900" s="48">
        <v>5</v>
      </c>
      <c r="AV900" s="46" t="s">
        <v>81</v>
      </c>
      <c r="AW900" s="46" t="s">
        <v>81</v>
      </c>
      <c r="AX900" s="48">
        <v>450</v>
      </c>
      <c r="AY900" s="48">
        <v>505.1</v>
      </c>
      <c r="AZ900" s="48">
        <v>357.8</v>
      </c>
      <c r="BA900" s="48">
        <v>292.5</v>
      </c>
      <c r="BB900" s="46"/>
      <c r="BC900" s="46"/>
      <c r="BD900" s="48">
        <v>63.92</v>
      </c>
      <c r="BE900" s="48">
        <v>120.8</v>
      </c>
      <c r="BF900" s="48">
        <v>0.38</v>
      </c>
      <c r="BG900" s="46"/>
      <c r="BH900" s="48">
        <v>5</v>
      </c>
      <c r="BI900" s="48">
        <v>0.38</v>
      </c>
      <c r="BJ900" s="46"/>
      <c r="BK900" s="46"/>
      <c r="BL900" s="46"/>
      <c r="BM900" s="46"/>
      <c r="BN900" s="46"/>
      <c r="BO900" s="48">
        <v>0.42</v>
      </c>
      <c r="BP900" s="48">
        <v>0.42</v>
      </c>
      <c r="BQ900" s="46"/>
      <c r="BR900" s="48">
        <v>63.08</v>
      </c>
      <c r="BS900" s="46"/>
      <c r="BT900" s="46"/>
      <c r="BU900" s="48">
        <v>0</v>
      </c>
      <c r="BV900" s="39">
        <v>685</v>
      </c>
      <c r="BW900" s="39">
        <f t="shared" si="84"/>
        <v>5</v>
      </c>
      <c r="BX900" s="39">
        <f>IF(COUNTIF($C$2:C900,C900)=1,1,0)</f>
        <v>1</v>
      </c>
      <c r="BY900" s="39">
        <f t="shared" si="85"/>
        <v>0</v>
      </c>
      <c r="BZ900" s="39" t="b">
        <f t="shared" si="86"/>
        <v>0</v>
      </c>
      <c r="CA900" s="39" t="b">
        <f t="array" ref="CA900">ISNUMBER(SEARCH("Touch Screen",$AI900))</f>
        <v>1</v>
      </c>
      <c r="CB900" s="39" t="b">
        <f t="array" ref="CB900">ISNUMBER(SEARCH("Occupancy Sensor",$AI900))</f>
        <v>0</v>
      </c>
      <c r="CC900" s="39" t="b">
        <f t="array" ref="CC900">ISNUMBER(SEARCH("Full Network Connectivity",$AI900))</f>
        <v>0</v>
      </c>
      <c r="CD900" s="49">
        <f t="shared" si="87"/>
        <v>198.14243999999999</v>
      </c>
      <c r="CE900" s="50">
        <f t="shared" si="89"/>
        <v>2</v>
      </c>
      <c r="CF900" s="39">
        <f t="shared" si="88"/>
        <v>5</v>
      </c>
      <c r="CG900" s="49">
        <f>IF($BW900=1,($Q900*'2. Monitor Criteria'!$C$4)+('2. Monitor Criteria'!$D$4*'1. Data'!$CE900)+'2. Monitor Criteria'!$C$6,IF('1. Data'!$BW900=2,($Q900*'2. Monitor Criteria'!$C$4)+('2. Monitor Criteria'!$D$4*'1. Data'!$CE900)+'2. Monitor Criteria'!$D$6,IF('1. Data'!$BW900=5,($Q900*'2. Monitor Criteria'!$C$4)+('2. Monitor Criteria'!$D$4*'1. Data'!$CE900)+'2. Monitor Criteria'!$F$6,($Q900*'2. Monitor Criteria'!$C$4)+('2. Monitor Criteria'!$D$4*'1. Data'!$CE900)+'2. Monitor Criteria'!$E$6)))</f>
        <v>180.41740999999999</v>
      </c>
      <c r="CH900" s="51">
        <f>CD900-('2. Monitor Criteria'!$D$4*CE900)</f>
        <v>190.16244</v>
      </c>
      <c r="CI900" s="49">
        <f>IF($BY900=0,CH900,IF($BY900=1,CH900-('2. Monitor Criteria'!$B$10*'1. Data'!CG900),CH900-('2. Monitor Criteria'!$C$10*'1. Data'!CG900)))</f>
        <v>190.16244</v>
      </c>
      <c r="CJ900" s="51">
        <f>IF($CA900=TRUE,CI900-(CG900*'2. Monitor Criteria'!$E$10),CI900)</f>
        <v>154.078958</v>
      </c>
      <c r="CK900" s="51">
        <f>IF($BZ900=TRUE,CJ900-('1. Data'!CG900*'2. Monitor Criteria'!$D$10),CJ900)</f>
        <v>154.078958</v>
      </c>
    </row>
    <row r="901" spans="1:89" x14ac:dyDescent="0.2">
      <c r="A901" s="39">
        <v>686</v>
      </c>
      <c r="B901" s="46" t="s">
        <v>763</v>
      </c>
      <c r="C901" s="46" t="s">
        <v>845</v>
      </c>
      <c r="D901" s="47">
        <v>42741</v>
      </c>
      <c r="E901" s="46" t="s">
        <v>74</v>
      </c>
      <c r="F901" s="46"/>
      <c r="G901" s="46" t="s">
        <v>1307</v>
      </c>
      <c r="H901" s="46" t="s">
        <v>243</v>
      </c>
      <c r="I901" s="46" t="s">
        <v>85</v>
      </c>
      <c r="J901" s="46" t="s">
        <v>831</v>
      </c>
      <c r="K901" s="46" t="s">
        <v>77</v>
      </c>
      <c r="L901" s="46"/>
      <c r="M901" s="48">
        <v>1300</v>
      </c>
      <c r="N901" s="48">
        <v>26.8</v>
      </c>
      <c r="O901" s="48">
        <v>47.6</v>
      </c>
      <c r="P901" s="48">
        <v>54.6</v>
      </c>
      <c r="Q901" s="48">
        <v>1275.67</v>
      </c>
      <c r="R901" s="48">
        <v>1.78</v>
      </c>
      <c r="S901" s="48">
        <v>1080</v>
      </c>
      <c r="T901" s="48">
        <v>1920</v>
      </c>
      <c r="U901" s="48">
        <v>2.1</v>
      </c>
      <c r="V901" s="48">
        <v>1625</v>
      </c>
      <c r="W901" s="48">
        <v>60</v>
      </c>
      <c r="X901" s="48">
        <v>1</v>
      </c>
      <c r="Y901" s="46" t="s">
        <v>114</v>
      </c>
      <c r="Z901" s="46" t="s">
        <v>83</v>
      </c>
      <c r="AA901" s="46"/>
      <c r="AB901" s="46"/>
      <c r="AC901" s="46" t="s">
        <v>81</v>
      </c>
      <c r="AD901" s="46" t="s">
        <v>81</v>
      </c>
      <c r="AE901" s="46" t="s">
        <v>711</v>
      </c>
      <c r="AF901" s="46" t="s">
        <v>832</v>
      </c>
      <c r="AG901" s="46" t="s">
        <v>316</v>
      </c>
      <c r="AH901" s="46"/>
      <c r="AI901" s="46" t="s">
        <v>83</v>
      </c>
      <c r="AJ901" s="46" t="s">
        <v>83</v>
      </c>
      <c r="AK901" s="46" t="s">
        <v>84</v>
      </c>
      <c r="AL901" s="46" t="s">
        <v>832</v>
      </c>
      <c r="AM901" s="46" t="s">
        <v>83</v>
      </c>
      <c r="AN901" s="46" t="s">
        <v>83</v>
      </c>
      <c r="AO901" s="46" t="s">
        <v>83</v>
      </c>
      <c r="AP901" s="46" t="s">
        <v>91</v>
      </c>
      <c r="AQ901" s="46"/>
      <c r="AR901" s="46" t="s">
        <v>81</v>
      </c>
      <c r="AS901" s="46" t="s">
        <v>86</v>
      </c>
      <c r="AT901" s="46"/>
      <c r="AU901" s="48">
        <v>1</v>
      </c>
      <c r="AV901" s="46" t="s">
        <v>81</v>
      </c>
      <c r="AW901" s="46" t="s">
        <v>81</v>
      </c>
      <c r="AX901" s="48">
        <v>500</v>
      </c>
      <c r="AY901" s="48">
        <v>601</v>
      </c>
      <c r="AZ901" s="48">
        <v>423.9</v>
      </c>
      <c r="BA901" s="48">
        <v>331.6</v>
      </c>
      <c r="BB901" s="46"/>
      <c r="BC901" s="46"/>
      <c r="BD901" s="48">
        <v>88.6</v>
      </c>
      <c r="BE901" s="48">
        <v>125.8</v>
      </c>
      <c r="BF901" s="48">
        <v>0.69</v>
      </c>
      <c r="BG901" s="46"/>
      <c r="BH901" s="48">
        <v>3.5</v>
      </c>
      <c r="BI901" s="48">
        <v>0</v>
      </c>
      <c r="BJ901" s="46"/>
      <c r="BK901" s="46"/>
      <c r="BL901" s="46"/>
      <c r="BM901" s="46"/>
      <c r="BN901" s="46"/>
      <c r="BO901" s="48">
        <v>0</v>
      </c>
      <c r="BP901" s="48">
        <v>0.79</v>
      </c>
      <c r="BQ901" s="46"/>
      <c r="BR901" s="48">
        <v>90.6</v>
      </c>
      <c r="BS901" s="48">
        <v>0</v>
      </c>
      <c r="BT901" s="46"/>
      <c r="BU901" s="48">
        <v>1</v>
      </c>
      <c r="BV901" s="39">
        <v>686</v>
      </c>
      <c r="BW901" s="39">
        <f t="shared" si="84"/>
        <v>5</v>
      </c>
      <c r="BX901" s="39">
        <f>IF(COUNTIF($C$2:C901,C901)=1,1,0)</f>
        <v>1</v>
      </c>
      <c r="BY901" s="39">
        <f t="shared" si="85"/>
        <v>0</v>
      </c>
      <c r="BZ901" s="39" t="b">
        <f t="shared" si="86"/>
        <v>0</v>
      </c>
      <c r="CA901" s="39" t="b">
        <f t="array" ref="CA901">ISNUMBER(SEARCH("Touch Screen",$AI901))</f>
        <v>0</v>
      </c>
      <c r="CB901" s="39" t="b">
        <f t="array" ref="CB901">ISNUMBER(SEARCH("Occupancy Sensor",$AI901))</f>
        <v>0</v>
      </c>
      <c r="CC901" s="39" t="b">
        <f t="array" ref="CC901">ISNUMBER(SEARCH("Full Network Connectivity",$AI901))</f>
        <v>0</v>
      </c>
      <c r="CD901" s="49">
        <f t="shared" si="87"/>
        <v>275.57645999999994</v>
      </c>
      <c r="CE901" s="50">
        <f t="shared" si="89"/>
        <v>2.1</v>
      </c>
      <c r="CF901" s="39">
        <f t="shared" si="88"/>
        <v>5</v>
      </c>
      <c r="CG901" s="49">
        <f>IF($BW901=1,($Q901*'2. Monitor Criteria'!$C$4)+('2. Monitor Criteria'!$D$4*'1. Data'!$CE901)+'2. Monitor Criteria'!$C$6,IF('1. Data'!$BW901=2,($Q901*'2. Monitor Criteria'!$C$4)+('2. Monitor Criteria'!$D$4*'1. Data'!$CE901)+'2. Monitor Criteria'!$D$6,IF('1. Data'!$BW901=5,($Q901*'2. Monitor Criteria'!$C$4)+('2. Monitor Criteria'!$D$4*'1. Data'!$CE901)+'2. Monitor Criteria'!$F$6,($Q901*'2. Monitor Criteria'!$C$4)+('2. Monitor Criteria'!$D$4*'1. Data'!$CE901)+'2. Monitor Criteria'!$E$6)))</f>
        <v>180.81640999999999</v>
      </c>
      <c r="CH901" s="51">
        <f>CD901-('2. Monitor Criteria'!$D$4*CE901)</f>
        <v>267.19745999999992</v>
      </c>
      <c r="CI901" s="49">
        <f>IF($BY901=0,CH901,IF($BY901=1,CH901-('2. Monitor Criteria'!$B$10*'1. Data'!CG901),CH901-('2. Monitor Criteria'!$C$10*'1. Data'!CG901)))</f>
        <v>267.19745999999992</v>
      </c>
      <c r="CJ901" s="51">
        <f>IF($CA901=TRUE,CI901-(CG901*'2. Monitor Criteria'!$E$10),CI901)</f>
        <v>267.19745999999992</v>
      </c>
      <c r="CK901" s="51">
        <f>IF($BZ901=TRUE,CJ901-('1. Data'!CG901*'2. Monitor Criteria'!$D$10),CJ901)</f>
        <v>267.19745999999992</v>
      </c>
    </row>
    <row r="902" spans="1:89" x14ac:dyDescent="0.2">
      <c r="A902" s="39">
        <v>687</v>
      </c>
      <c r="B902" s="46" t="s">
        <v>763</v>
      </c>
      <c r="C902" s="46" t="s">
        <v>846</v>
      </c>
      <c r="D902" s="47">
        <v>42741</v>
      </c>
      <c r="E902" s="46" t="s">
        <v>74</v>
      </c>
      <c r="F902" s="46"/>
      <c r="G902" s="46" t="s">
        <v>1307</v>
      </c>
      <c r="H902" s="46" t="s">
        <v>243</v>
      </c>
      <c r="I902" s="46" t="s">
        <v>85</v>
      </c>
      <c r="J902" s="46" t="s">
        <v>831</v>
      </c>
      <c r="K902" s="46" t="s">
        <v>77</v>
      </c>
      <c r="L902" s="46"/>
      <c r="M902" s="48">
        <v>1300</v>
      </c>
      <c r="N902" s="48">
        <v>26.8</v>
      </c>
      <c r="O902" s="48">
        <v>47.6</v>
      </c>
      <c r="P902" s="48">
        <v>54.6</v>
      </c>
      <c r="Q902" s="48">
        <v>1275.67</v>
      </c>
      <c r="R902" s="48">
        <v>1.78</v>
      </c>
      <c r="S902" s="48">
        <v>1080</v>
      </c>
      <c r="T902" s="48">
        <v>1920</v>
      </c>
      <c r="U902" s="48">
        <v>2.1</v>
      </c>
      <c r="V902" s="48">
        <v>1625</v>
      </c>
      <c r="W902" s="48">
        <v>60</v>
      </c>
      <c r="X902" s="48">
        <v>1</v>
      </c>
      <c r="Y902" s="46" t="s">
        <v>114</v>
      </c>
      <c r="Z902" s="46" t="s">
        <v>83</v>
      </c>
      <c r="AA902" s="46"/>
      <c r="AB902" s="46"/>
      <c r="AC902" s="46" t="s">
        <v>81</v>
      </c>
      <c r="AD902" s="46" t="s">
        <v>81</v>
      </c>
      <c r="AE902" s="46" t="s">
        <v>711</v>
      </c>
      <c r="AF902" s="46" t="s">
        <v>839</v>
      </c>
      <c r="AG902" s="46" t="s">
        <v>316</v>
      </c>
      <c r="AH902" s="46"/>
      <c r="AI902" s="46" t="s">
        <v>83</v>
      </c>
      <c r="AJ902" s="46" t="s">
        <v>83</v>
      </c>
      <c r="AK902" s="46" t="s">
        <v>84</v>
      </c>
      <c r="AL902" s="46" t="s">
        <v>839</v>
      </c>
      <c r="AM902" s="46" t="s">
        <v>83</v>
      </c>
      <c r="AN902" s="46" t="s">
        <v>83</v>
      </c>
      <c r="AO902" s="46" t="s">
        <v>83</v>
      </c>
      <c r="AP902" s="46" t="s">
        <v>91</v>
      </c>
      <c r="AQ902" s="46"/>
      <c r="AR902" s="46" t="s">
        <v>81</v>
      </c>
      <c r="AS902" s="46" t="s">
        <v>86</v>
      </c>
      <c r="AT902" s="46"/>
      <c r="AU902" s="48">
        <v>1</v>
      </c>
      <c r="AV902" s="46" t="s">
        <v>81</v>
      </c>
      <c r="AW902" s="46" t="s">
        <v>81</v>
      </c>
      <c r="AX902" s="48">
        <v>700</v>
      </c>
      <c r="AY902" s="48">
        <v>725</v>
      </c>
      <c r="AZ902" s="48">
        <v>500.8</v>
      </c>
      <c r="BA902" s="48">
        <v>463</v>
      </c>
      <c r="BB902" s="46"/>
      <c r="BC902" s="46"/>
      <c r="BD902" s="48">
        <v>98.4</v>
      </c>
      <c r="BE902" s="48">
        <v>132.1</v>
      </c>
      <c r="BF902" s="48">
        <v>0.85</v>
      </c>
      <c r="BG902" s="46"/>
      <c r="BH902" s="48">
        <v>3.5</v>
      </c>
      <c r="BI902" s="48">
        <v>0</v>
      </c>
      <c r="BJ902" s="46"/>
      <c r="BK902" s="46"/>
      <c r="BL902" s="46"/>
      <c r="BM902" s="46"/>
      <c r="BN902" s="46"/>
      <c r="BO902" s="48">
        <v>0</v>
      </c>
      <c r="BP902" s="48">
        <v>0.99</v>
      </c>
      <c r="BQ902" s="46"/>
      <c r="BR902" s="48">
        <v>99.9</v>
      </c>
      <c r="BS902" s="48">
        <v>0</v>
      </c>
      <c r="BT902" s="46"/>
      <c r="BU902" s="48">
        <v>1</v>
      </c>
      <c r="BV902" s="39">
        <v>687</v>
      </c>
      <c r="BW902" s="39">
        <f t="shared" si="84"/>
        <v>5</v>
      </c>
      <c r="BX902" s="39">
        <f>IF(COUNTIF($C$2:C902,C902)=1,1,0)</f>
        <v>1</v>
      </c>
      <c r="BY902" s="39">
        <f t="shared" si="85"/>
        <v>0</v>
      </c>
      <c r="BZ902" s="39" t="b">
        <f t="shared" si="86"/>
        <v>0</v>
      </c>
      <c r="CA902" s="39" t="b">
        <f t="array" ref="CA902">ISNUMBER(SEARCH("Touch Screen",$AI902))</f>
        <v>0</v>
      </c>
      <c r="CB902" s="39" t="b">
        <f t="array" ref="CB902">ISNUMBER(SEARCH("Occupancy Sensor",$AI902))</f>
        <v>0</v>
      </c>
      <c r="CC902" s="39" t="b">
        <f t="array" ref="CC902">ISNUMBER(SEARCH("Full Network Connectivity",$AI902))</f>
        <v>0</v>
      </c>
      <c r="CD902" s="49">
        <f t="shared" si="87"/>
        <v>306.53429999999997</v>
      </c>
      <c r="CE902" s="50">
        <f t="shared" si="89"/>
        <v>2.1</v>
      </c>
      <c r="CF902" s="39">
        <f t="shared" si="88"/>
        <v>5</v>
      </c>
      <c r="CG902" s="49">
        <f>IF($BW902=1,($Q902*'2. Monitor Criteria'!$C$4)+('2. Monitor Criteria'!$D$4*'1. Data'!$CE902)+'2. Monitor Criteria'!$C$6,IF('1. Data'!$BW902=2,($Q902*'2. Monitor Criteria'!$C$4)+('2. Monitor Criteria'!$D$4*'1. Data'!$CE902)+'2. Monitor Criteria'!$D$6,IF('1. Data'!$BW902=5,($Q902*'2. Monitor Criteria'!$C$4)+('2. Monitor Criteria'!$D$4*'1. Data'!$CE902)+'2. Monitor Criteria'!$F$6,($Q902*'2. Monitor Criteria'!$C$4)+('2. Monitor Criteria'!$D$4*'1. Data'!$CE902)+'2. Monitor Criteria'!$E$6)))</f>
        <v>180.81640999999999</v>
      </c>
      <c r="CH902" s="51">
        <f>CD902-('2. Monitor Criteria'!$D$4*CE902)</f>
        <v>298.15529999999995</v>
      </c>
      <c r="CI902" s="49">
        <f>IF($BY902=0,CH902,IF($BY902=1,CH902-('2. Monitor Criteria'!$B$10*'1. Data'!CG902),CH902-('2. Monitor Criteria'!$C$10*'1. Data'!CG902)))</f>
        <v>298.15529999999995</v>
      </c>
      <c r="CJ902" s="51">
        <f>IF($CA902=TRUE,CI902-(CG902*'2. Monitor Criteria'!$E$10),CI902)</f>
        <v>298.15529999999995</v>
      </c>
      <c r="CK902" s="51">
        <f>IF($BZ902=TRUE,CJ902-('1. Data'!CG902*'2. Monitor Criteria'!$D$10),CJ902)</f>
        <v>298.15529999999995</v>
      </c>
    </row>
    <row r="903" spans="1:89" x14ac:dyDescent="0.2">
      <c r="A903" s="39">
        <v>688</v>
      </c>
      <c r="B903" s="46" t="s">
        <v>763</v>
      </c>
      <c r="C903" s="46" t="s">
        <v>847</v>
      </c>
      <c r="D903" s="47">
        <v>42512</v>
      </c>
      <c r="E903" s="46" t="s">
        <v>74</v>
      </c>
      <c r="F903" s="46" t="s">
        <v>103</v>
      </c>
      <c r="G903" s="46" t="s">
        <v>1307</v>
      </c>
      <c r="H903" s="46" t="s">
        <v>243</v>
      </c>
      <c r="I903" s="46" t="s">
        <v>141</v>
      </c>
      <c r="J903" s="46" t="s">
        <v>103</v>
      </c>
      <c r="K903" s="46" t="s">
        <v>77</v>
      </c>
      <c r="L903" s="46" t="s">
        <v>103</v>
      </c>
      <c r="M903" s="48">
        <v>4000</v>
      </c>
      <c r="N903" s="48">
        <v>31.6</v>
      </c>
      <c r="O903" s="48">
        <v>56.2</v>
      </c>
      <c r="P903" s="48">
        <v>65</v>
      </c>
      <c r="Q903" s="48">
        <v>1779.11</v>
      </c>
      <c r="R903" s="48">
        <v>1.78</v>
      </c>
      <c r="S903" s="48">
        <v>1080</v>
      </c>
      <c r="T903" s="48">
        <v>1920</v>
      </c>
      <c r="U903" s="48">
        <v>2.1</v>
      </c>
      <c r="V903" s="48">
        <v>1166</v>
      </c>
      <c r="W903" s="48">
        <v>60</v>
      </c>
      <c r="X903" s="48">
        <v>34.200000000000003</v>
      </c>
      <c r="Y903" s="46" t="s">
        <v>78</v>
      </c>
      <c r="Z903" s="46" t="s">
        <v>83</v>
      </c>
      <c r="AA903" s="46"/>
      <c r="AB903" s="46"/>
      <c r="AC903" s="46" t="s">
        <v>81</v>
      </c>
      <c r="AD903" s="46" t="s">
        <v>80</v>
      </c>
      <c r="AE903" s="46" t="s">
        <v>848</v>
      </c>
      <c r="AF903" s="46" t="s">
        <v>849</v>
      </c>
      <c r="AG903" s="46" t="s">
        <v>99</v>
      </c>
      <c r="AH903" s="46" t="s">
        <v>103</v>
      </c>
      <c r="AI903" s="46" t="s">
        <v>99</v>
      </c>
      <c r="AJ903" s="46" t="s">
        <v>83</v>
      </c>
      <c r="AK903" s="46" t="s">
        <v>84</v>
      </c>
      <c r="AL903" s="46" t="s">
        <v>849</v>
      </c>
      <c r="AM903" s="46" t="s">
        <v>83</v>
      </c>
      <c r="AN903" s="46" t="s">
        <v>83</v>
      </c>
      <c r="AO903" s="46" t="s">
        <v>249</v>
      </c>
      <c r="AP903" s="46" t="s">
        <v>91</v>
      </c>
      <c r="AQ903" s="46" t="s">
        <v>103</v>
      </c>
      <c r="AR903" s="46" t="s">
        <v>81</v>
      </c>
      <c r="AS903" s="46" t="s">
        <v>86</v>
      </c>
      <c r="AT903" s="46" t="s">
        <v>103</v>
      </c>
      <c r="AU903" s="48">
        <v>1</v>
      </c>
      <c r="AV903" s="46" t="s">
        <v>81</v>
      </c>
      <c r="AW903" s="46" t="s">
        <v>81</v>
      </c>
      <c r="AX903" s="48">
        <v>350</v>
      </c>
      <c r="AY903" s="48">
        <v>367.3</v>
      </c>
      <c r="AZ903" s="48">
        <v>277.7</v>
      </c>
      <c r="BA903" s="48">
        <v>227.5</v>
      </c>
      <c r="BB903" s="46"/>
      <c r="BC903" s="46"/>
      <c r="BD903" s="48">
        <v>122.01</v>
      </c>
      <c r="BE903" s="48">
        <v>136.80000000000001</v>
      </c>
      <c r="BF903" s="48">
        <v>0.3</v>
      </c>
      <c r="BG903" s="46"/>
      <c r="BH903" s="48">
        <v>0.5</v>
      </c>
      <c r="BI903" s="48">
        <v>0.3</v>
      </c>
      <c r="BJ903" s="46"/>
      <c r="BK903" s="46"/>
      <c r="BL903" s="46"/>
      <c r="BM903" s="46"/>
      <c r="BN903" s="46"/>
      <c r="BO903" s="48">
        <v>0.4</v>
      </c>
      <c r="BP903" s="48">
        <v>0.4</v>
      </c>
      <c r="BQ903" s="46"/>
      <c r="BR903" s="48">
        <v>124.49</v>
      </c>
      <c r="BS903" s="46"/>
      <c r="BT903" s="46"/>
      <c r="BU903" s="48">
        <v>0</v>
      </c>
      <c r="BV903" s="39">
        <v>688</v>
      </c>
      <c r="BW903" s="39">
        <f t="shared" si="84"/>
        <v>5</v>
      </c>
      <c r="BX903" s="39">
        <f>IF(COUNTIF($C$2:C903,C903)=1,1,0)</f>
        <v>1</v>
      </c>
      <c r="BY903" s="39">
        <f t="shared" si="85"/>
        <v>0</v>
      </c>
      <c r="BZ903" s="39" t="b">
        <f t="shared" si="86"/>
        <v>0</v>
      </c>
      <c r="CA903" s="39" t="b">
        <f t="array" ref="CA903">ISNUMBER(SEARCH("Touch Screen",$AI903))</f>
        <v>0</v>
      </c>
      <c r="CB903" s="39" t="b">
        <f t="array" ref="CB903">ISNUMBER(SEARCH("Occupancy Sensor",$AI903))</f>
        <v>0</v>
      </c>
      <c r="CC903" s="39" t="b">
        <f t="array" ref="CC903">ISNUMBER(SEARCH("Full Network Connectivity",$AI903))</f>
        <v>0</v>
      </c>
      <c r="CD903" s="49">
        <f t="shared" si="87"/>
        <v>375.79085999999995</v>
      </c>
      <c r="CE903" s="50">
        <f t="shared" si="89"/>
        <v>2.1</v>
      </c>
      <c r="CF903" s="39">
        <f t="shared" si="88"/>
        <v>5</v>
      </c>
      <c r="CG903" s="49">
        <f>IF($BW903=1,($Q903*'2. Monitor Criteria'!$C$4)+('2. Monitor Criteria'!$D$4*'1. Data'!$CE903)+'2. Monitor Criteria'!$C$6,IF('1. Data'!$BW903=2,($Q903*'2. Monitor Criteria'!$C$4)+('2. Monitor Criteria'!$D$4*'1. Data'!$CE903)+'2. Monitor Criteria'!$D$6,IF('1. Data'!$BW903=5,($Q903*'2. Monitor Criteria'!$C$4)+('2. Monitor Criteria'!$D$4*'1. Data'!$CE903)+'2. Monitor Criteria'!$F$6,($Q903*'2. Monitor Criteria'!$C$4)+('2. Monitor Criteria'!$D$4*'1. Data'!$CE903)+'2. Monitor Criteria'!$E$6)))</f>
        <v>242.73952999999997</v>
      </c>
      <c r="CH903" s="51">
        <f>CD903-('2. Monitor Criteria'!$D$4*CE903)</f>
        <v>367.41185999999993</v>
      </c>
      <c r="CI903" s="49">
        <f>IF($BY903=0,CH903,IF($BY903=1,CH903-('2. Monitor Criteria'!$B$10*'1. Data'!CG903),CH903-('2. Monitor Criteria'!$C$10*'1. Data'!CG903)))</f>
        <v>367.41185999999993</v>
      </c>
      <c r="CJ903" s="51">
        <f>IF($CA903=TRUE,CI903-(CG903*'2. Monitor Criteria'!$E$10),CI903)</f>
        <v>367.41185999999993</v>
      </c>
      <c r="CK903" s="51">
        <f>IF($BZ903=TRUE,CJ903-('1. Data'!CG903*'2. Monitor Criteria'!$D$10),CJ903)</f>
        <v>367.41185999999993</v>
      </c>
    </row>
    <row r="904" spans="1:89" x14ac:dyDescent="0.2">
      <c r="A904" s="39">
        <v>689</v>
      </c>
      <c r="B904" s="46" t="s">
        <v>763</v>
      </c>
      <c r="C904" s="46" t="s">
        <v>850</v>
      </c>
      <c r="D904" s="47">
        <v>42512</v>
      </c>
      <c r="E904" s="46" t="s">
        <v>74</v>
      </c>
      <c r="F904" s="46" t="s">
        <v>103</v>
      </c>
      <c r="G904" s="46" t="s">
        <v>1307</v>
      </c>
      <c r="H904" s="46" t="s">
        <v>243</v>
      </c>
      <c r="I904" s="46" t="s">
        <v>141</v>
      </c>
      <c r="J904" s="46" t="s">
        <v>103</v>
      </c>
      <c r="K904" s="46" t="s">
        <v>77</v>
      </c>
      <c r="L904" s="46" t="s">
        <v>103</v>
      </c>
      <c r="M904" s="48">
        <v>4000</v>
      </c>
      <c r="N904" s="48">
        <v>31.6</v>
      </c>
      <c r="O904" s="48">
        <v>56.2</v>
      </c>
      <c r="P904" s="48">
        <v>65</v>
      </c>
      <c r="Q904" s="48">
        <v>1779.11</v>
      </c>
      <c r="R904" s="48">
        <v>1.78</v>
      </c>
      <c r="S904" s="48">
        <v>1080</v>
      </c>
      <c r="T904" s="48">
        <v>1920</v>
      </c>
      <c r="U904" s="48">
        <v>2.1</v>
      </c>
      <c r="V904" s="48">
        <v>1166</v>
      </c>
      <c r="W904" s="48">
        <v>60</v>
      </c>
      <c r="X904" s="48">
        <v>34.200000000000003</v>
      </c>
      <c r="Y904" s="46" t="s">
        <v>78</v>
      </c>
      <c r="Z904" s="46" t="s">
        <v>83</v>
      </c>
      <c r="AA904" s="46"/>
      <c r="AB904" s="46"/>
      <c r="AC904" s="46" t="s">
        <v>81</v>
      </c>
      <c r="AD904" s="46" t="s">
        <v>80</v>
      </c>
      <c r="AE904" s="46" t="s">
        <v>848</v>
      </c>
      <c r="AF904" s="46" t="s">
        <v>849</v>
      </c>
      <c r="AG904" s="46" t="s">
        <v>193</v>
      </c>
      <c r="AH904" s="46" t="s">
        <v>103</v>
      </c>
      <c r="AI904" s="46" t="s">
        <v>193</v>
      </c>
      <c r="AJ904" s="46" t="s">
        <v>83</v>
      </c>
      <c r="AK904" s="46" t="s">
        <v>84</v>
      </c>
      <c r="AL904" s="46" t="s">
        <v>849</v>
      </c>
      <c r="AM904" s="46" t="s">
        <v>83</v>
      </c>
      <c r="AN904" s="46" t="s">
        <v>83</v>
      </c>
      <c r="AO904" s="46" t="s">
        <v>249</v>
      </c>
      <c r="AP904" s="46" t="s">
        <v>91</v>
      </c>
      <c r="AQ904" s="46" t="s">
        <v>103</v>
      </c>
      <c r="AR904" s="46" t="s">
        <v>81</v>
      </c>
      <c r="AS904" s="46" t="s">
        <v>86</v>
      </c>
      <c r="AT904" s="46" t="s">
        <v>103</v>
      </c>
      <c r="AU904" s="48">
        <v>1</v>
      </c>
      <c r="AV904" s="46" t="s">
        <v>81</v>
      </c>
      <c r="AW904" s="46" t="s">
        <v>81</v>
      </c>
      <c r="AX904" s="48">
        <v>350</v>
      </c>
      <c r="AY904" s="48">
        <v>353.3</v>
      </c>
      <c r="AZ904" s="48">
        <v>256.5</v>
      </c>
      <c r="BA904" s="48">
        <v>227.5</v>
      </c>
      <c r="BB904" s="46"/>
      <c r="BC904" s="46"/>
      <c r="BD904" s="48">
        <v>131.35</v>
      </c>
      <c r="BE904" s="48">
        <v>135.80000000000001</v>
      </c>
      <c r="BF904" s="48">
        <v>0.3</v>
      </c>
      <c r="BG904" s="46"/>
      <c r="BH904" s="48">
        <v>2</v>
      </c>
      <c r="BI904" s="48">
        <v>0.3</v>
      </c>
      <c r="BJ904" s="46"/>
      <c r="BK904" s="46"/>
      <c r="BL904" s="46"/>
      <c r="BM904" s="46"/>
      <c r="BN904" s="46"/>
      <c r="BO904" s="48">
        <v>0.39</v>
      </c>
      <c r="BP904" s="48">
        <v>0.39</v>
      </c>
      <c r="BQ904" s="46"/>
      <c r="BR904" s="48">
        <v>131.83000000000001</v>
      </c>
      <c r="BS904" s="46"/>
      <c r="BT904" s="46"/>
      <c r="BU904" s="48">
        <v>0</v>
      </c>
      <c r="BV904" s="39">
        <v>689</v>
      </c>
      <c r="BW904" s="39">
        <f t="shared" si="84"/>
        <v>5</v>
      </c>
      <c r="BX904" s="39">
        <f>IF(COUNTIF($C$2:C904,C904)=1,1,0)</f>
        <v>1</v>
      </c>
      <c r="BY904" s="39">
        <f t="shared" si="85"/>
        <v>0</v>
      </c>
      <c r="BZ904" s="39" t="b">
        <f t="shared" si="86"/>
        <v>0</v>
      </c>
      <c r="CA904" s="39" t="b">
        <f t="array" ref="CA904">ISNUMBER(SEARCH("Touch Screen",$AI904))</f>
        <v>1</v>
      </c>
      <c r="CB904" s="39" t="b">
        <f t="array" ref="CB904">ISNUMBER(SEARCH("Occupancy Sensor",$AI904))</f>
        <v>0</v>
      </c>
      <c r="CC904" s="39" t="b">
        <f t="array" ref="CC904">ISNUMBER(SEARCH("Full Network Connectivity",$AI904))</f>
        <v>0</v>
      </c>
      <c r="CD904" s="49">
        <f t="shared" si="87"/>
        <v>404.42729999999995</v>
      </c>
      <c r="CE904" s="50">
        <f t="shared" si="89"/>
        <v>2.1</v>
      </c>
      <c r="CF904" s="39">
        <f t="shared" si="88"/>
        <v>5</v>
      </c>
      <c r="CG904" s="49">
        <f>IF($BW904=1,($Q904*'2. Monitor Criteria'!$C$4)+('2. Monitor Criteria'!$D$4*'1. Data'!$CE904)+'2. Monitor Criteria'!$C$6,IF('1. Data'!$BW904=2,($Q904*'2. Monitor Criteria'!$C$4)+('2. Monitor Criteria'!$D$4*'1. Data'!$CE904)+'2. Monitor Criteria'!$D$6,IF('1. Data'!$BW904=5,($Q904*'2. Monitor Criteria'!$C$4)+('2. Monitor Criteria'!$D$4*'1. Data'!$CE904)+'2. Monitor Criteria'!$F$6,($Q904*'2. Monitor Criteria'!$C$4)+('2. Monitor Criteria'!$D$4*'1. Data'!$CE904)+'2. Monitor Criteria'!$E$6)))</f>
        <v>242.73952999999997</v>
      </c>
      <c r="CH904" s="51">
        <f>CD904-('2. Monitor Criteria'!$D$4*CE904)</f>
        <v>396.04829999999993</v>
      </c>
      <c r="CI904" s="49">
        <f>IF($BY904=0,CH904,IF($BY904=1,CH904-('2. Monitor Criteria'!$B$10*'1. Data'!CG904),CH904-('2. Monitor Criteria'!$C$10*'1. Data'!CG904)))</f>
        <v>396.04829999999993</v>
      </c>
      <c r="CJ904" s="51">
        <f>IF($CA904=TRUE,CI904-(CG904*'2. Monitor Criteria'!$E$10),CI904)</f>
        <v>347.50039399999991</v>
      </c>
      <c r="CK904" s="51">
        <f>IF($BZ904=TRUE,CJ904-('1. Data'!CG904*'2. Monitor Criteria'!$D$10),CJ904)</f>
        <v>347.50039399999991</v>
      </c>
    </row>
    <row r="905" spans="1:89" x14ac:dyDescent="0.2">
      <c r="A905" s="39">
        <v>691</v>
      </c>
      <c r="B905" s="46" t="s">
        <v>763</v>
      </c>
      <c r="C905" s="46" t="s">
        <v>1407</v>
      </c>
      <c r="D905" s="47">
        <v>42679</v>
      </c>
      <c r="E905" s="46" t="s">
        <v>74</v>
      </c>
      <c r="F905" s="46" t="s">
        <v>103</v>
      </c>
      <c r="G905" s="46" t="s">
        <v>1307</v>
      </c>
      <c r="H905" s="46" t="s">
        <v>243</v>
      </c>
      <c r="I905" s="46" t="s">
        <v>141</v>
      </c>
      <c r="J905" s="46" t="s">
        <v>103</v>
      </c>
      <c r="K905" s="46" t="s">
        <v>77</v>
      </c>
      <c r="L905" s="46" t="s">
        <v>103</v>
      </c>
      <c r="M905" s="48">
        <v>4000</v>
      </c>
      <c r="N905" s="48">
        <v>31.6</v>
      </c>
      <c r="O905" s="48">
        <v>56.2</v>
      </c>
      <c r="P905" s="48">
        <v>65</v>
      </c>
      <c r="Q905" s="48">
        <v>1779.11</v>
      </c>
      <c r="R905" s="48">
        <v>1.78</v>
      </c>
      <c r="S905" s="48">
        <v>1080</v>
      </c>
      <c r="T905" s="48">
        <v>1920</v>
      </c>
      <c r="U905" s="48">
        <v>2.1</v>
      </c>
      <c r="V905" s="48">
        <v>1166</v>
      </c>
      <c r="W905" s="48">
        <v>60</v>
      </c>
      <c r="X905" s="48">
        <v>34.200000000000003</v>
      </c>
      <c r="Y905" s="46" t="s">
        <v>78</v>
      </c>
      <c r="Z905" s="46" t="s">
        <v>83</v>
      </c>
      <c r="AA905" s="46"/>
      <c r="AB905" s="46"/>
      <c r="AC905" s="46" t="s">
        <v>81</v>
      </c>
      <c r="AD905" s="46" t="s">
        <v>80</v>
      </c>
      <c r="AE905" s="46" t="s">
        <v>314</v>
      </c>
      <c r="AF905" s="46" t="s">
        <v>1408</v>
      </c>
      <c r="AG905" s="46" t="s">
        <v>854</v>
      </c>
      <c r="AH905" s="46" t="s">
        <v>103</v>
      </c>
      <c r="AI905" s="46" t="s">
        <v>193</v>
      </c>
      <c r="AJ905" s="46" t="s">
        <v>189</v>
      </c>
      <c r="AK905" s="46" t="s">
        <v>84</v>
      </c>
      <c r="AL905" s="46" t="s">
        <v>1408</v>
      </c>
      <c r="AM905" s="46" t="s">
        <v>83</v>
      </c>
      <c r="AN905" s="46" t="s">
        <v>83</v>
      </c>
      <c r="AO905" s="46" t="s">
        <v>249</v>
      </c>
      <c r="AP905" s="46" t="s">
        <v>91</v>
      </c>
      <c r="AQ905" s="46" t="s">
        <v>103</v>
      </c>
      <c r="AR905" s="46" t="s">
        <v>81</v>
      </c>
      <c r="AS905" s="46" t="s">
        <v>86</v>
      </c>
      <c r="AT905" s="46" t="s">
        <v>103</v>
      </c>
      <c r="AU905" s="48">
        <v>1</v>
      </c>
      <c r="AV905" s="46" t="s">
        <v>81</v>
      </c>
      <c r="AW905" s="46" t="s">
        <v>81</v>
      </c>
      <c r="AX905" s="48">
        <v>350</v>
      </c>
      <c r="AY905" s="48">
        <v>383.3</v>
      </c>
      <c r="AZ905" s="48">
        <v>262.3</v>
      </c>
      <c r="BA905" s="48">
        <v>227.5</v>
      </c>
      <c r="BB905" s="46"/>
      <c r="BC905" s="46"/>
      <c r="BD905" s="48">
        <v>105.7</v>
      </c>
      <c r="BE905" s="48">
        <v>137.9</v>
      </c>
      <c r="BF905" s="48">
        <v>1.03</v>
      </c>
      <c r="BG905" s="48">
        <v>1.03</v>
      </c>
      <c r="BH905" s="48">
        <v>5</v>
      </c>
      <c r="BI905" s="48">
        <v>0</v>
      </c>
      <c r="BJ905" s="46"/>
      <c r="BK905" s="46"/>
      <c r="BL905" s="46"/>
      <c r="BM905" s="46"/>
      <c r="BN905" s="46"/>
      <c r="BO905" s="48">
        <v>0</v>
      </c>
      <c r="BP905" s="48">
        <v>1.17</v>
      </c>
      <c r="BQ905" s="48">
        <v>1.17</v>
      </c>
      <c r="BR905" s="48">
        <v>107.96</v>
      </c>
      <c r="BS905" s="46"/>
      <c r="BT905" s="46"/>
      <c r="BU905" s="48">
        <v>0</v>
      </c>
      <c r="BV905" s="39">
        <v>691</v>
      </c>
      <c r="BW905" s="39">
        <f t="shared" si="84"/>
        <v>5</v>
      </c>
      <c r="BX905" s="39">
        <f>IF(COUNTIF($C$2:C905,C905)=1,1,0)</f>
        <v>1</v>
      </c>
      <c r="BY905" s="39">
        <f t="shared" si="85"/>
        <v>0</v>
      </c>
      <c r="BZ905" s="39" t="b">
        <f t="shared" si="86"/>
        <v>0</v>
      </c>
      <c r="CA905" s="39" t="b">
        <f t="array" ref="CA905">ISNUMBER(SEARCH("Touch Screen",$AI905))</f>
        <v>1</v>
      </c>
      <c r="CB905" s="39" t="b">
        <f t="array" ref="CB905">ISNUMBER(SEARCH("Occupancy Sensor",$AI905))</f>
        <v>0</v>
      </c>
      <c r="CC905" s="39" t="b">
        <f t="array" ref="CC905">ISNUMBER(SEARCH("Full Network Connectivity",$AI905))</f>
        <v>0</v>
      </c>
      <c r="CD905" s="49">
        <f t="shared" si="87"/>
        <v>329.94101999999998</v>
      </c>
      <c r="CE905" s="50">
        <f t="shared" si="89"/>
        <v>2.1</v>
      </c>
      <c r="CF905" s="39">
        <f t="shared" si="88"/>
        <v>5</v>
      </c>
      <c r="CG905" s="49">
        <f>IF($BW905=1,($Q905*'2. Monitor Criteria'!$C$4)+('2. Monitor Criteria'!$D$4*'1. Data'!$CE905)+'2. Monitor Criteria'!$C$6,IF('1. Data'!$BW905=2,($Q905*'2. Monitor Criteria'!$C$4)+('2. Monitor Criteria'!$D$4*'1. Data'!$CE905)+'2. Monitor Criteria'!$D$6,IF('1. Data'!$BW905=5,($Q905*'2. Monitor Criteria'!$C$4)+('2. Monitor Criteria'!$D$4*'1. Data'!$CE905)+'2. Monitor Criteria'!$F$6,($Q905*'2. Monitor Criteria'!$C$4)+('2. Monitor Criteria'!$D$4*'1. Data'!$CE905)+'2. Monitor Criteria'!$E$6)))</f>
        <v>242.73952999999997</v>
      </c>
      <c r="CH905" s="51">
        <f>CD905-('2. Monitor Criteria'!$D$4*CE905)</f>
        <v>321.56201999999996</v>
      </c>
      <c r="CI905" s="49">
        <f>IF($BY905=0,CH905,IF($BY905=1,CH905-('2. Monitor Criteria'!$B$10*'1. Data'!CG905),CH905-('2. Monitor Criteria'!$C$10*'1. Data'!CG905)))</f>
        <v>321.56201999999996</v>
      </c>
      <c r="CJ905" s="51">
        <f>IF($CA905=TRUE,CI905-(CG905*'2. Monitor Criteria'!$E$10),CI905)</f>
        <v>273.01411399999995</v>
      </c>
      <c r="CK905" s="51">
        <f>IF($BZ905=TRUE,CJ905-('1. Data'!CG905*'2. Monitor Criteria'!$D$10),CJ905)</f>
        <v>273.01411399999995</v>
      </c>
    </row>
    <row r="906" spans="1:89" x14ac:dyDescent="0.2">
      <c r="A906" s="39">
        <v>692</v>
      </c>
      <c r="B906" s="46" t="s">
        <v>763</v>
      </c>
      <c r="C906" s="46" t="s">
        <v>851</v>
      </c>
      <c r="D906" s="47">
        <v>42482</v>
      </c>
      <c r="E906" s="46" t="s">
        <v>74</v>
      </c>
      <c r="F906" s="46" t="s">
        <v>103</v>
      </c>
      <c r="G906" s="46" t="s">
        <v>1307</v>
      </c>
      <c r="H906" s="46" t="s">
        <v>243</v>
      </c>
      <c r="I906" s="46" t="s">
        <v>88</v>
      </c>
      <c r="J906" s="46" t="s">
        <v>103</v>
      </c>
      <c r="K906" s="46" t="s">
        <v>77</v>
      </c>
      <c r="L906" s="46" t="s">
        <v>103</v>
      </c>
      <c r="M906" s="48">
        <v>1100</v>
      </c>
      <c r="N906" s="48">
        <v>31.6</v>
      </c>
      <c r="O906" s="48">
        <v>56.2</v>
      </c>
      <c r="P906" s="48">
        <v>65</v>
      </c>
      <c r="Q906" s="48">
        <v>1779.11</v>
      </c>
      <c r="R906" s="48">
        <v>1.78</v>
      </c>
      <c r="S906" s="48">
        <v>1080</v>
      </c>
      <c r="T906" s="48">
        <v>1920</v>
      </c>
      <c r="U906" s="48">
        <v>2.1</v>
      </c>
      <c r="V906" s="48">
        <v>1166</v>
      </c>
      <c r="W906" s="48">
        <v>60</v>
      </c>
      <c r="X906" s="48">
        <v>34.200000000000003</v>
      </c>
      <c r="Y906" s="46" t="s">
        <v>78</v>
      </c>
      <c r="Z906" s="46" t="s">
        <v>83</v>
      </c>
      <c r="AA906" s="46"/>
      <c r="AB906" s="46"/>
      <c r="AC906" s="46" t="s">
        <v>81</v>
      </c>
      <c r="AD906" s="46" t="s">
        <v>80</v>
      </c>
      <c r="AE906" s="46" t="s">
        <v>852</v>
      </c>
      <c r="AF906" s="46" t="s">
        <v>853</v>
      </c>
      <c r="AG906" s="46" t="s">
        <v>854</v>
      </c>
      <c r="AH906" s="46" t="s">
        <v>103</v>
      </c>
      <c r="AI906" s="46" t="s">
        <v>193</v>
      </c>
      <c r="AJ906" s="46" t="s">
        <v>189</v>
      </c>
      <c r="AK906" s="46" t="s">
        <v>84</v>
      </c>
      <c r="AL906" s="46" t="s">
        <v>853</v>
      </c>
      <c r="AM906" s="46" t="s">
        <v>83</v>
      </c>
      <c r="AN906" s="46" t="s">
        <v>83</v>
      </c>
      <c r="AO906" s="46" t="s">
        <v>249</v>
      </c>
      <c r="AP906" s="46" t="s">
        <v>91</v>
      </c>
      <c r="AQ906" s="46" t="s">
        <v>103</v>
      </c>
      <c r="AR906" s="46" t="s">
        <v>81</v>
      </c>
      <c r="AS906" s="46" t="s">
        <v>86</v>
      </c>
      <c r="AT906" s="46" t="s">
        <v>103</v>
      </c>
      <c r="AU906" s="48">
        <v>1</v>
      </c>
      <c r="AV906" s="46" t="s">
        <v>81</v>
      </c>
      <c r="AW906" s="46" t="s">
        <v>81</v>
      </c>
      <c r="AX906" s="48">
        <v>450</v>
      </c>
      <c r="AY906" s="48">
        <v>455</v>
      </c>
      <c r="AZ906" s="48">
        <v>325</v>
      </c>
      <c r="BA906" s="48">
        <v>292.5</v>
      </c>
      <c r="BB906" s="46"/>
      <c r="BC906" s="46"/>
      <c r="BD906" s="48">
        <v>97.1</v>
      </c>
      <c r="BE906" s="48">
        <v>143.1</v>
      </c>
      <c r="BF906" s="48">
        <v>0.4</v>
      </c>
      <c r="BG906" s="46"/>
      <c r="BH906" s="48">
        <v>5</v>
      </c>
      <c r="BI906" s="48">
        <v>0.4</v>
      </c>
      <c r="BJ906" s="46"/>
      <c r="BK906" s="46"/>
      <c r="BL906" s="46"/>
      <c r="BM906" s="46"/>
      <c r="BN906" s="46"/>
      <c r="BO906" s="48">
        <v>0.44</v>
      </c>
      <c r="BP906" s="48">
        <v>0.44</v>
      </c>
      <c r="BQ906" s="46"/>
      <c r="BR906" s="48">
        <v>94.86</v>
      </c>
      <c r="BS906" s="46"/>
      <c r="BT906" s="46"/>
      <c r="BU906" s="48">
        <v>0</v>
      </c>
      <c r="BV906" s="39">
        <v>692</v>
      </c>
      <c r="BW906" s="39">
        <f t="shared" si="84"/>
        <v>5</v>
      </c>
      <c r="BX906" s="39">
        <f>IF(COUNTIF($C$2:C906,C906)=1,1,0)</f>
        <v>1</v>
      </c>
      <c r="BY906" s="39">
        <f t="shared" si="85"/>
        <v>0</v>
      </c>
      <c r="BZ906" s="39" t="b">
        <f t="shared" si="86"/>
        <v>0</v>
      </c>
      <c r="CA906" s="39" t="b">
        <f t="array" ref="CA906">ISNUMBER(SEARCH("Touch Screen",$AI906))</f>
        <v>1</v>
      </c>
      <c r="CB906" s="39" t="b">
        <f t="array" ref="CB906">ISNUMBER(SEARCH("Occupancy Sensor",$AI906))</f>
        <v>0</v>
      </c>
      <c r="CC906" s="39" t="b">
        <f t="array" ref="CC906">ISNUMBER(SEARCH("Full Network Connectivity",$AI906))</f>
        <v>0</v>
      </c>
      <c r="CD906" s="49">
        <f t="shared" si="87"/>
        <v>299.98619999999988</v>
      </c>
      <c r="CE906" s="50">
        <f t="shared" si="89"/>
        <v>2.1</v>
      </c>
      <c r="CF906" s="39">
        <f t="shared" si="88"/>
        <v>5</v>
      </c>
      <c r="CG906" s="49">
        <f>IF($BW906=1,($Q906*'2. Monitor Criteria'!$C$4)+('2. Monitor Criteria'!$D$4*'1. Data'!$CE906)+'2. Monitor Criteria'!$C$6,IF('1. Data'!$BW906=2,($Q906*'2. Monitor Criteria'!$C$4)+('2. Monitor Criteria'!$D$4*'1. Data'!$CE906)+'2. Monitor Criteria'!$D$6,IF('1. Data'!$BW906=5,($Q906*'2. Monitor Criteria'!$C$4)+('2. Monitor Criteria'!$D$4*'1. Data'!$CE906)+'2. Monitor Criteria'!$F$6,($Q906*'2. Monitor Criteria'!$C$4)+('2. Monitor Criteria'!$D$4*'1. Data'!$CE906)+'2. Monitor Criteria'!$E$6)))</f>
        <v>242.73952999999997</v>
      </c>
      <c r="CH906" s="51">
        <f>CD906-('2. Monitor Criteria'!$D$4*CE906)</f>
        <v>291.60719999999986</v>
      </c>
      <c r="CI906" s="49">
        <f>IF($BY906=0,CH906,IF($BY906=1,CH906-('2. Monitor Criteria'!$B$10*'1. Data'!CG906),CH906-('2. Monitor Criteria'!$C$10*'1. Data'!CG906)))</f>
        <v>291.60719999999986</v>
      </c>
      <c r="CJ906" s="51">
        <f>IF($CA906=TRUE,CI906-(CG906*'2. Monitor Criteria'!$E$10),CI906)</f>
        <v>243.05929399999985</v>
      </c>
      <c r="CK906" s="51">
        <f>IF($BZ906=TRUE,CJ906-('1. Data'!CG906*'2. Monitor Criteria'!$D$10),CJ906)</f>
        <v>243.05929399999985</v>
      </c>
    </row>
    <row r="907" spans="1:89" x14ac:dyDescent="0.2">
      <c r="A907" s="39">
        <v>694</v>
      </c>
      <c r="B907" s="46" t="s">
        <v>763</v>
      </c>
      <c r="C907" s="46" t="s">
        <v>855</v>
      </c>
      <c r="D907" s="47">
        <v>42200</v>
      </c>
      <c r="E907" s="46" t="s">
        <v>74</v>
      </c>
      <c r="F907" s="46" t="s">
        <v>103</v>
      </c>
      <c r="G907" s="46" t="s">
        <v>1307</v>
      </c>
      <c r="H907" s="46" t="s">
        <v>243</v>
      </c>
      <c r="I907" s="46" t="s">
        <v>85</v>
      </c>
      <c r="J907" s="46" t="s">
        <v>119</v>
      </c>
      <c r="K907" s="46" t="s">
        <v>77</v>
      </c>
      <c r="L907" s="46" t="s">
        <v>103</v>
      </c>
      <c r="M907" s="48">
        <v>1300</v>
      </c>
      <c r="N907" s="48">
        <v>20.6</v>
      </c>
      <c r="O907" s="48">
        <v>36.5</v>
      </c>
      <c r="P907" s="48">
        <v>42</v>
      </c>
      <c r="Q907" s="48">
        <v>750.74</v>
      </c>
      <c r="R907" s="48">
        <v>1.78</v>
      </c>
      <c r="S907" s="48">
        <v>1080</v>
      </c>
      <c r="T907" s="48">
        <v>1920</v>
      </c>
      <c r="U907" s="48">
        <v>2.1</v>
      </c>
      <c r="V907" s="48">
        <v>2762</v>
      </c>
      <c r="W907" s="48">
        <v>60</v>
      </c>
      <c r="X907" s="48">
        <v>33.9</v>
      </c>
      <c r="Y907" s="46" t="s">
        <v>78</v>
      </c>
      <c r="Z907" s="46" t="s">
        <v>83</v>
      </c>
      <c r="AA907" s="46"/>
      <c r="AB907" s="46"/>
      <c r="AC907" s="46" t="s">
        <v>81</v>
      </c>
      <c r="AD907" s="46" t="s">
        <v>80</v>
      </c>
      <c r="AE907" s="46" t="s">
        <v>856</v>
      </c>
      <c r="AF907" s="46" t="s">
        <v>103</v>
      </c>
      <c r="AG907" s="46" t="s">
        <v>315</v>
      </c>
      <c r="AH907" s="46" t="s">
        <v>103</v>
      </c>
      <c r="AI907" s="46" t="s">
        <v>99</v>
      </c>
      <c r="AJ907" s="46" t="s">
        <v>83</v>
      </c>
      <c r="AK907" s="46" t="s">
        <v>84</v>
      </c>
      <c r="AL907" s="46" t="s">
        <v>103</v>
      </c>
      <c r="AM907" s="46" t="s">
        <v>83</v>
      </c>
      <c r="AN907" s="46" t="s">
        <v>83</v>
      </c>
      <c r="AO907" s="46" t="s">
        <v>249</v>
      </c>
      <c r="AP907" s="46" t="s">
        <v>91</v>
      </c>
      <c r="AQ907" s="46" t="s">
        <v>103</v>
      </c>
      <c r="AR907" s="46" t="s">
        <v>81</v>
      </c>
      <c r="AS907" s="46" t="s">
        <v>86</v>
      </c>
      <c r="AT907" s="46" t="s">
        <v>103</v>
      </c>
      <c r="AU907" s="48">
        <v>5</v>
      </c>
      <c r="AV907" s="46" t="s">
        <v>81</v>
      </c>
      <c r="AW907" s="46" t="s">
        <v>81</v>
      </c>
      <c r="AX907" s="48">
        <v>500</v>
      </c>
      <c r="AY907" s="48">
        <v>594</v>
      </c>
      <c r="AZ907" s="48">
        <v>392.2</v>
      </c>
      <c r="BA907" s="48">
        <v>325</v>
      </c>
      <c r="BB907" s="46"/>
      <c r="BC907" s="46"/>
      <c r="BD907" s="48">
        <v>76</v>
      </c>
      <c r="BE907" s="48">
        <v>83.5</v>
      </c>
      <c r="BF907" s="48">
        <v>0.35</v>
      </c>
      <c r="BG907" s="46"/>
      <c r="BH907" s="48">
        <v>3.5</v>
      </c>
      <c r="BI907" s="48">
        <v>0.35</v>
      </c>
      <c r="BJ907" s="46"/>
      <c r="BK907" s="46"/>
      <c r="BL907" s="46"/>
      <c r="BM907" s="46"/>
      <c r="BN907" s="46"/>
      <c r="BO907" s="48">
        <v>0.35</v>
      </c>
      <c r="BP907" s="48">
        <v>0.35</v>
      </c>
      <c r="BQ907" s="46"/>
      <c r="BR907" s="48">
        <v>76</v>
      </c>
      <c r="BS907" s="46"/>
      <c r="BT907" s="46"/>
      <c r="BU907" s="48">
        <v>0</v>
      </c>
      <c r="BV907" s="39">
        <v>694</v>
      </c>
      <c r="BW907" s="39">
        <f t="shared" si="84"/>
        <v>5</v>
      </c>
      <c r="BX907" s="39">
        <f>IF(COUNTIF($C$2:C907,C907)=1,1,0)</f>
        <v>1</v>
      </c>
      <c r="BY907" s="39">
        <f t="shared" si="85"/>
        <v>0</v>
      </c>
      <c r="BZ907" s="39" t="b">
        <f t="shared" si="86"/>
        <v>0</v>
      </c>
      <c r="CA907" s="39" t="b">
        <f t="array" ref="CA907">ISNUMBER(SEARCH("Touch Screen",$AI907))</f>
        <v>0</v>
      </c>
      <c r="CB907" s="39" t="b">
        <f t="array" ref="CB907">ISNUMBER(SEARCH("Occupancy Sensor",$AI907))</f>
        <v>0</v>
      </c>
      <c r="CC907" s="39" t="b">
        <f t="array" ref="CC907">ISNUMBER(SEARCH("Full Network Connectivity",$AI907))</f>
        <v>0</v>
      </c>
      <c r="CD907" s="49">
        <f t="shared" si="87"/>
        <v>235.00889999999995</v>
      </c>
      <c r="CE907" s="50">
        <f t="shared" si="89"/>
        <v>2.1</v>
      </c>
      <c r="CF907" s="39">
        <f t="shared" si="88"/>
        <v>5</v>
      </c>
      <c r="CG907" s="49">
        <f>IF($BW907=1,($Q907*'2. Monitor Criteria'!$C$4)+('2. Monitor Criteria'!$D$4*'1. Data'!$CE907)+'2. Monitor Criteria'!$C$6,IF('1. Data'!$BW907=2,($Q907*'2. Monitor Criteria'!$C$4)+('2. Monitor Criteria'!$D$4*'1. Data'!$CE907)+'2. Monitor Criteria'!$D$6,IF('1. Data'!$BW907=5,($Q907*'2. Monitor Criteria'!$C$4)+('2. Monitor Criteria'!$D$4*'1. Data'!$CE907)+'2. Monitor Criteria'!$F$6,($Q907*'2. Monitor Criteria'!$C$4)+('2. Monitor Criteria'!$D$4*'1. Data'!$CE907)+'2. Monitor Criteria'!$E$6)))</f>
        <v>116.25002000000001</v>
      </c>
      <c r="CH907" s="51">
        <f>CD907-('2. Monitor Criteria'!$D$4*CE907)</f>
        <v>226.62989999999996</v>
      </c>
      <c r="CI907" s="49">
        <f>IF($BY907=0,CH907,IF($BY907=1,CH907-('2. Monitor Criteria'!$B$10*'1. Data'!CG907),CH907-('2. Monitor Criteria'!$C$10*'1. Data'!CG907)))</f>
        <v>226.62989999999996</v>
      </c>
      <c r="CJ907" s="51">
        <f>IF($CA907=TRUE,CI907-(CG907*'2. Monitor Criteria'!$E$10),CI907)</f>
        <v>226.62989999999996</v>
      </c>
      <c r="CK907" s="51">
        <f>IF($BZ907=TRUE,CJ907-('1. Data'!CG907*'2. Monitor Criteria'!$D$10),CJ907)</f>
        <v>226.62989999999996</v>
      </c>
    </row>
    <row r="908" spans="1:89" x14ac:dyDescent="0.2">
      <c r="A908" s="39">
        <v>695</v>
      </c>
      <c r="B908" s="46" t="s">
        <v>763</v>
      </c>
      <c r="C908" s="46" t="s">
        <v>857</v>
      </c>
      <c r="D908" s="47">
        <v>42451</v>
      </c>
      <c r="E908" s="46" t="s">
        <v>74</v>
      </c>
      <c r="F908" s="46" t="s">
        <v>103</v>
      </c>
      <c r="G908" s="46" t="s">
        <v>1307</v>
      </c>
      <c r="H908" s="46" t="s">
        <v>243</v>
      </c>
      <c r="I908" s="46" t="s">
        <v>88</v>
      </c>
      <c r="J908" s="46" t="s">
        <v>103</v>
      </c>
      <c r="K908" s="46" t="s">
        <v>77</v>
      </c>
      <c r="L908" s="46" t="s">
        <v>103</v>
      </c>
      <c r="M908" s="48">
        <v>1400</v>
      </c>
      <c r="N908" s="48">
        <v>23</v>
      </c>
      <c r="O908" s="48">
        <v>40.9</v>
      </c>
      <c r="P908" s="48">
        <v>47</v>
      </c>
      <c r="Q908" s="48">
        <v>942.44</v>
      </c>
      <c r="R908" s="48">
        <v>1.78</v>
      </c>
      <c r="S908" s="48">
        <v>1080</v>
      </c>
      <c r="T908" s="48">
        <v>1920</v>
      </c>
      <c r="U908" s="48">
        <v>2.1</v>
      </c>
      <c r="V908" s="48">
        <v>2200</v>
      </c>
      <c r="W908" s="48">
        <v>60</v>
      </c>
      <c r="X908" s="48">
        <v>32.5</v>
      </c>
      <c r="Y908" s="46" t="s">
        <v>83</v>
      </c>
      <c r="Z908" s="46" t="s">
        <v>83</v>
      </c>
      <c r="AA908" s="46"/>
      <c r="AB908" s="46"/>
      <c r="AC908" s="46" t="s">
        <v>81</v>
      </c>
      <c r="AD908" s="46" t="s">
        <v>80</v>
      </c>
      <c r="AE908" s="46" t="s">
        <v>858</v>
      </c>
      <c r="AF908" s="46" t="s">
        <v>859</v>
      </c>
      <c r="AG908" s="46" t="s">
        <v>99</v>
      </c>
      <c r="AH908" s="46" t="s">
        <v>103</v>
      </c>
      <c r="AI908" s="46" t="s">
        <v>99</v>
      </c>
      <c r="AJ908" s="46" t="s">
        <v>83</v>
      </c>
      <c r="AK908" s="46" t="s">
        <v>85</v>
      </c>
      <c r="AL908" s="46" t="s">
        <v>859</v>
      </c>
      <c r="AM908" s="46" t="s">
        <v>83</v>
      </c>
      <c r="AN908" s="46" t="s">
        <v>83</v>
      </c>
      <c r="AO908" s="46" t="s">
        <v>249</v>
      </c>
      <c r="AP908" s="46" t="s">
        <v>91</v>
      </c>
      <c r="AQ908" s="46" t="s">
        <v>103</v>
      </c>
      <c r="AR908" s="46" t="s">
        <v>81</v>
      </c>
      <c r="AS908" s="46" t="s">
        <v>86</v>
      </c>
      <c r="AT908" s="46" t="s">
        <v>103</v>
      </c>
      <c r="AU908" s="48">
        <v>5</v>
      </c>
      <c r="AV908" s="46" t="s">
        <v>81</v>
      </c>
      <c r="AW908" s="46" t="s">
        <v>81</v>
      </c>
      <c r="AX908" s="48">
        <v>800</v>
      </c>
      <c r="AY908" s="48">
        <v>875.6</v>
      </c>
      <c r="AZ908" s="48">
        <v>572.79999999999995</v>
      </c>
      <c r="BA908" s="48">
        <v>520</v>
      </c>
      <c r="BB908" s="46"/>
      <c r="BC908" s="46"/>
      <c r="BD908" s="48">
        <v>107.45</v>
      </c>
      <c r="BE908" s="48">
        <v>111.2</v>
      </c>
      <c r="BF908" s="48">
        <v>0.32</v>
      </c>
      <c r="BG908" s="46"/>
      <c r="BH908" s="48">
        <v>0.5</v>
      </c>
      <c r="BI908" s="48">
        <v>0.32</v>
      </c>
      <c r="BJ908" s="46"/>
      <c r="BK908" s="46"/>
      <c r="BL908" s="46"/>
      <c r="BM908" s="46"/>
      <c r="BN908" s="46"/>
      <c r="BO908" s="48">
        <v>0.35</v>
      </c>
      <c r="BP908" s="48">
        <v>0.35</v>
      </c>
      <c r="BQ908" s="46"/>
      <c r="BR908" s="48">
        <v>108.27</v>
      </c>
      <c r="BS908" s="46"/>
      <c r="BT908" s="46"/>
      <c r="BU908" s="48">
        <v>0</v>
      </c>
      <c r="BV908" s="39">
        <v>695</v>
      </c>
      <c r="BW908" s="39">
        <f t="shared" si="84"/>
        <v>5</v>
      </c>
      <c r="BX908" s="39">
        <f>IF(COUNTIF($C$2:C908,C908)=1,1,0)</f>
        <v>1</v>
      </c>
      <c r="BY908" s="39">
        <f t="shared" si="85"/>
        <v>0</v>
      </c>
      <c r="BZ908" s="39" t="b">
        <f t="shared" si="86"/>
        <v>0</v>
      </c>
      <c r="CA908" s="39" t="b">
        <f t="array" ref="CA908">ISNUMBER(SEARCH("Touch Screen",$AI908))</f>
        <v>0</v>
      </c>
      <c r="CB908" s="39" t="b">
        <f t="array" ref="CB908">ISNUMBER(SEARCH("Occupancy Sensor",$AI908))</f>
        <v>0</v>
      </c>
      <c r="CC908" s="39" t="b">
        <f t="array" ref="CC908">ISNUMBER(SEARCH("Full Network Connectivity",$AI908))</f>
        <v>0</v>
      </c>
      <c r="CD908" s="49">
        <f t="shared" si="87"/>
        <v>331.26378</v>
      </c>
      <c r="CE908" s="50">
        <f t="shared" si="89"/>
        <v>2.1</v>
      </c>
      <c r="CF908" s="39">
        <f t="shared" si="88"/>
        <v>5</v>
      </c>
      <c r="CG908" s="49">
        <f>IF($BW908=1,($Q908*'2. Monitor Criteria'!$C$4)+('2. Monitor Criteria'!$D$4*'1. Data'!$CE908)+'2. Monitor Criteria'!$C$6,IF('1. Data'!$BW908=2,($Q908*'2. Monitor Criteria'!$C$4)+('2. Monitor Criteria'!$D$4*'1. Data'!$CE908)+'2. Monitor Criteria'!$D$6,IF('1. Data'!$BW908=5,($Q908*'2. Monitor Criteria'!$C$4)+('2. Monitor Criteria'!$D$4*'1. Data'!$CE908)+'2. Monitor Criteria'!$F$6,($Q908*'2. Monitor Criteria'!$C$4)+('2. Monitor Criteria'!$D$4*'1. Data'!$CE908)+'2. Monitor Criteria'!$E$6)))</f>
        <v>139.82912000000002</v>
      </c>
      <c r="CH908" s="51">
        <f>CD908-('2. Monitor Criteria'!$D$4*CE908)</f>
        <v>322.88477999999998</v>
      </c>
      <c r="CI908" s="49">
        <f>IF($BY908=0,CH908,IF($BY908=1,CH908-('2. Monitor Criteria'!$B$10*'1. Data'!CG908),CH908-('2. Monitor Criteria'!$C$10*'1. Data'!CG908)))</f>
        <v>322.88477999999998</v>
      </c>
      <c r="CJ908" s="51">
        <f>IF($CA908=TRUE,CI908-(CG908*'2. Monitor Criteria'!$E$10),CI908)</f>
        <v>322.88477999999998</v>
      </c>
      <c r="CK908" s="51">
        <f>IF($BZ908=TRUE,CJ908-('1. Data'!CG908*'2. Monitor Criteria'!$D$10),CJ908)</f>
        <v>322.88477999999998</v>
      </c>
    </row>
    <row r="909" spans="1:89" x14ac:dyDescent="0.2">
      <c r="A909" s="39">
        <v>696</v>
      </c>
      <c r="B909" s="46" t="s">
        <v>763</v>
      </c>
      <c r="C909" s="46" t="s">
        <v>860</v>
      </c>
      <c r="D909" s="47">
        <v>41983</v>
      </c>
      <c r="E909" s="46" t="s">
        <v>74</v>
      </c>
      <c r="F909" s="46" t="s">
        <v>103</v>
      </c>
      <c r="G909" s="46" t="s">
        <v>1307</v>
      </c>
      <c r="H909" s="46" t="s">
        <v>243</v>
      </c>
      <c r="I909" s="46" t="s">
        <v>85</v>
      </c>
      <c r="J909" s="46" t="s">
        <v>119</v>
      </c>
      <c r="K909" s="46" t="s">
        <v>77</v>
      </c>
      <c r="L909" s="46" t="s">
        <v>103</v>
      </c>
      <c r="M909" s="48">
        <v>1400</v>
      </c>
      <c r="N909" s="48">
        <v>23</v>
      </c>
      <c r="O909" s="48">
        <v>40.9</v>
      </c>
      <c r="P909" s="48">
        <v>47</v>
      </c>
      <c r="Q909" s="48">
        <v>942.44</v>
      </c>
      <c r="R909" s="48">
        <v>1.78</v>
      </c>
      <c r="S909" s="48">
        <v>1080</v>
      </c>
      <c r="T909" s="48">
        <v>1920</v>
      </c>
      <c r="U909" s="48">
        <v>2.1</v>
      </c>
      <c r="V909" s="48">
        <v>2200</v>
      </c>
      <c r="W909" s="48">
        <v>60</v>
      </c>
      <c r="X909" s="48">
        <v>32.5</v>
      </c>
      <c r="Y909" s="46" t="s">
        <v>83</v>
      </c>
      <c r="Z909" s="46" t="s">
        <v>83</v>
      </c>
      <c r="AA909" s="46"/>
      <c r="AB909" s="46"/>
      <c r="AC909" s="46" t="s">
        <v>81</v>
      </c>
      <c r="AD909" s="46" t="s">
        <v>80</v>
      </c>
      <c r="AE909" s="46" t="s">
        <v>309</v>
      </c>
      <c r="AF909" s="46" t="s">
        <v>861</v>
      </c>
      <c r="AG909" s="46" t="s">
        <v>315</v>
      </c>
      <c r="AH909" s="46" t="s">
        <v>103</v>
      </c>
      <c r="AI909" s="46" t="s">
        <v>99</v>
      </c>
      <c r="AJ909" s="46" t="s">
        <v>83</v>
      </c>
      <c r="AK909" s="46" t="s">
        <v>84</v>
      </c>
      <c r="AL909" s="46" t="s">
        <v>861</v>
      </c>
      <c r="AM909" s="46" t="s">
        <v>83</v>
      </c>
      <c r="AN909" s="46" t="s">
        <v>83</v>
      </c>
      <c r="AO909" s="46" t="s">
        <v>249</v>
      </c>
      <c r="AP909" s="46" t="s">
        <v>91</v>
      </c>
      <c r="AQ909" s="46" t="s">
        <v>103</v>
      </c>
      <c r="AR909" s="46" t="s">
        <v>81</v>
      </c>
      <c r="AS909" s="46" t="s">
        <v>86</v>
      </c>
      <c r="AT909" s="46" t="s">
        <v>103</v>
      </c>
      <c r="AU909" s="48">
        <v>5</v>
      </c>
      <c r="AV909" s="46" t="s">
        <v>81</v>
      </c>
      <c r="AW909" s="46" t="s">
        <v>81</v>
      </c>
      <c r="AX909" s="48">
        <v>800</v>
      </c>
      <c r="AY909" s="48">
        <v>897</v>
      </c>
      <c r="AZ909" s="48">
        <v>242</v>
      </c>
      <c r="BA909" s="48">
        <v>520</v>
      </c>
      <c r="BB909" s="46"/>
      <c r="BC909" s="46"/>
      <c r="BD909" s="48">
        <v>101.2</v>
      </c>
      <c r="BE909" s="48">
        <v>112</v>
      </c>
      <c r="BF909" s="48">
        <v>0.32</v>
      </c>
      <c r="BG909" s="46"/>
      <c r="BH909" s="48">
        <v>3.5</v>
      </c>
      <c r="BI909" s="48">
        <v>0.32</v>
      </c>
      <c r="BJ909" s="46"/>
      <c r="BK909" s="46"/>
      <c r="BL909" s="46"/>
      <c r="BM909" s="46"/>
      <c r="BN909" s="46"/>
      <c r="BO909" s="48">
        <v>0.32</v>
      </c>
      <c r="BP909" s="48">
        <v>0.32</v>
      </c>
      <c r="BQ909" s="46"/>
      <c r="BR909" s="48">
        <v>101.2</v>
      </c>
      <c r="BS909" s="46"/>
      <c r="BT909" s="46"/>
      <c r="BU909" s="48">
        <v>0</v>
      </c>
      <c r="BV909" s="39">
        <v>696</v>
      </c>
      <c r="BW909" s="39">
        <f t="shared" si="84"/>
        <v>5</v>
      </c>
      <c r="BX909" s="39">
        <f>IF(COUNTIF($C$2:C909,C909)=1,1,0)</f>
        <v>1</v>
      </c>
      <c r="BY909" s="39">
        <f t="shared" si="85"/>
        <v>0</v>
      </c>
      <c r="BZ909" s="39" t="b">
        <f t="shared" si="86"/>
        <v>0</v>
      </c>
      <c r="CA909" s="39" t="b">
        <f t="array" ref="CA909">ISNUMBER(SEARCH("Touch Screen",$AI909))</f>
        <v>0</v>
      </c>
      <c r="CB909" s="39" t="b">
        <f t="array" ref="CB909">ISNUMBER(SEARCH("Occupancy Sensor",$AI909))</f>
        <v>0</v>
      </c>
      <c r="CC909" s="39" t="b">
        <f t="array" ref="CC909">ISNUMBER(SEARCH("Full Network Connectivity",$AI909))</f>
        <v>0</v>
      </c>
      <c r="CD909" s="49">
        <f t="shared" si="87"/>
        <v>312.10127999999997</v>
      </c>
      <c r="CE909" s="50">
        <f t="shared" si="89"/>
        <v>2.1</v>
      </c>
      <c r="CF909" s="39">
        <f t="shared" si="88"/>
        <v>5</v>
      </c>
      <c r="CG909" s="49">
        <f>IF($BW909=1,($Q909*'2. Monitor Criteria'!$C$4)+('2. Monitor Criteria'!$D$4*'1. Data'!$CE909)+'2. Monitor Criteria'!$C$6,IF('1. Data'!$BW909=2,($Q909*'2. Monitor Criteria'!$C$4)+('2. Monitor Criteria'!$D$4*'1. Data'!$CE909)+'2. Monitor Criteria'!$D$6,IF('1. Data'!$BW909=5,($Q909*'2. Monitor Criteria'!$C$4)+('2. Monitor Criteria'!$D$4*'1. Data'!$CE909)+'2. Monitor Criteria'!$F$6,($Q909*'2. Monitor Criteria'!$C$4)+('2. Monitor Criteria'!$D$4*'1. Data'!$CE909)+'2. Monitor Criteria'!$E$6)))</f>
        <v>139.82912000000002</v>
      </c>
      <c r="CH909" s="51">
        <f>CD909-('2. Monitor Criteria'!$D$4*CE909)</f>
        <v>303.72227999999996</v>
      </c>
      <c r="CI909" s="49">
        <f>IF($BY909=0,CH909,IF($BY909=1,CH909-('2. Monitor Criteria'!$B$10*'1. Data'!CG909),CH909-('2. Monitor Criteria'!$C$10*'1. Data'!CG909)))</f>
        <v>303.72227999999996</v>
      </c>
      <c r="CJ909" s="51">
        <f>IF($CA909=TRUE,CI909-(CG909*'2. Monitor Criteria'!$E$10),CI909)</f>
        <v>303.72227999999996</v>
      </c>
      <c r="CK909" s="51">
        <f>IF($BZ909=TRUE,CJ909-('1. Data'!CG909*'2. Monitor Criteria'!$D$10),CJ909)</f>
        <v>303.72227999999996</v>
      </c>
    </row>
    <row r="910" spans="1:89" x14ac:dyDescent="0.2">
      <c r="A910" s="39">
        <v>697</v>
      </c>
      <c r="B910" s="46" t="s">
        <v>763</v>
      </c>
      <c r="C910" s="46" t="s">
        <v>862</v>
      </c>
      <c r="D910" s="47">
        <v>42089</v>
      </c>
      <c r="E910" s="46" t="s">
        <v>74</v>
      </c>
      <c r="F910" s="46" t="s">
        <v>103</v>
      </c>
      <c r="G910" s="46" t="s">
        <v>1307</v>
      </c>
      <c r="H910" s="46" t="s">
        <v>243</v>
      </c>
      <c r="I910" s="46" t="s">
        <v>76</v>
      </c>
      <c r="J910" s="46" t="s">
        <v>103</v>
      </c>
      <c r="K910" s="46" t="s">
        <v>77</v>
      </c>
      <c r="L910" s="46" t="s">
        <v>103</v>
      </c>
      <c r="M910" s="48">
        <v>4000</v>
      </c>
      <c r="N910" s="48">
        <v>23.3</v>
      </c>
      <c r="O910" s="48">
        <v>41.5</v>
      </c>
      <c r="P910" s="48">
        <v>48</v>
      </c>
      <c r="Q910" s="48">
        <v>968.73</v>
      </c>
      <c r="R910" s="48">
        <v>1.78</v>
      </c>
      <c r="S910" s="48">
        <v>1080</v>
      </c>
      <c r="T910" s="48">
        <v>1920</v>
      </c>
      <c r="U910" s="48">
        <v>2.1</v>
      </c>
      <c r="V910" s="48">
        <v>2141</v>
      </c>
      <c r="W910" s="48">
        <v>60</v>
      </c>
      <c r="X910" s="48">
        <v>33.6</v>
      </c>
      <c r="Y910" s="46" t="s">
        <v>78</v>
      </c>
      <c r="Z910" s="46" t="s">
        <v>83</v>
      </c>
      <c r="AA910" s="46"/>
      <c r="AB910" s="46"/>
      <c r="AC910" s="46" t="s">
        <v>81</v>
      </c>
      <c r="AD910" s="46" t="s">
        <v>80</v>
      </c>
      <c r="AE910" s="46" t="s">
        <v>863</v>
      </c>
      <c r="AF910" s="46" t="s">
        <v>864</v>
      </c>
      <c r="AG910" s="46" t="s">
        <v>315</v>
      </c>
      <c r="AH910" s="46" t="s">
        <v>103</v>
      </c>
      <c r="AI910" s="46" t="s">
        <v>99</v>
      </c>
      <c r="AJ910" s="46" t="s">
        <v>83</v>
      </c>
      <c r="AK910" s="46" t="s">
        <v>90</v>
      </c>
      <c r="AL910" s="46" t="s">
        <v>864</v>
      </c>
      <c r="AM910" s="46" t="s">
        <v>83</v>
      </c>
      <c r="AN910" s="46" t="s">
        <v>83</v>
      </c>
      <c r="AO910" s="46" t="s">
        <v>249</v>
      </c>
      <c r="AP910" s="46" t="s">
        <v>91</v>
      </c>
      <c r="AQ910" s="46" t="s">
        <v>103</v>
      </c>
      <c r="AR910" s="46" t="s">
        <v>81</v>
      </c>
      <c r="AS910" s="46" t="s">
        <v>86</v>
      </c>
      <c r="AT910" s="46" t="s">
        <v>103</v>
      </c>
      <c r="AU910" s="48">
        <v>5</v>
      </c>
      <c r="AV910" s="46" t="s">
        <v>81</v>
      </c>
      <c r="AW910" s="46" t="s">
        <v>81</v>
      </c>
      <c r="AX910" s="48">
        <v>350</v>
      </c>
      <c r="AY910" s="48">
        <v>428</v>
      </c>
      <c r="AZ910" s="48">
        <v>277.2</v>
      </c>
      <c r="BA910" s="48">
        <v>277.5</v>
      </c>
      <c r="BB910" s="46"/>
      <c r="BC910" s="46"/>
      <c r="BD910" s="48">
        <v>81</v>
      </c>
      <c r="BE910" s="48">
        <v>96.4</v>
      </c>
      <c r="BF910" s="48">
        <v>0.33</v>
      </c>
      <c r="BG910" s="46"/>
      <c r="BH910" s="48">
        <v>3.5</v>
      </c>
      <c r="BI910" s="48">
        <v>0.33</v>
      </c>
      <c r="BJ910" s="46"/>
      <c r="BK910" s="46"/>
      <c r="BL910" s="46"/>
      <c r="BM910" s="46"/>
      <c r="BN910" s="46"/>
      <c r="BO910" s="48">
        <v>0.33</v>
      </c>
      <c r="BP910" s="48">
        <v>0.33</v>
      </c>
      <c r="BQ910" s="46"/>
      <c r="BR910" s="48">
        <v>81</v>
      </c>
      <c r="BS910" s="46"/>
      <c r="BT910" s="46"/>
      <c r="BU910" s="48">
        <v>0</v>
      </c>
      <c r="BV910" s="39">
        <v>697</v>
      </c>
      <c r="BW910" s="39">
        <f t="shared" si="84"/>
        <v>5</v>
      </c>
      <c r="BX910" s="39">
        <f>IF(COUNTIF($C$2:C910,C910)=1,1,0)</f>
        <v>1</v>
      </c>
      <c r="BY910" s="39">
        <f t="shared" si="85"/>
        <v>0</v>
      </c>
      <c r="BZ910" s="39" t="b">
        <f t="shared" si="86"/>
        <v>0</v>
      </c>
      <c r="CA910" s="39" t="b">
        <f t="array" ref="CA910">ISNUMBER(SEARCH("Touch Screen",$AI910))</f>
        <v>0</v>
      </c>
      <c r="CB910" s="39" t="b">
        <f t="array" ref="CB910">ISNUMBER(SEARCH("Occupancy Sensor",$AI910))</f>
        <v>0</v>
      </c>
      <c r="CC910" s="39" t="b">
        <f t="array" ref="CC910">ISNUMBER(SEARCH("Full Network Connectivity",$AI910))</f>
        <v>0</v>
      </c>
      <c r="CD910" s="49">
        <f t="shared" si="87"/>
        <v>250.22501999999997</v>
      </c>
      <c r="CE910" s="50">
        <f t="shared" si="89"/>
        <v>2.1</v>
      </c>
      <c r="CF910" s="39">
        <f t="shared" si="88"/>
        <v>5</v>
      </c>
      <c r="CG910" s="49">
        <f>IF($BW910=1,($Q910*'2. Monitor Criteria'!$C$4)+('2. Monitor Criteria'!$D$4*'1. Data'!$CE910)+'2. Monitor Criteria'!$C$6,IF('1. Data'!$BW910=2,($Q910*'2. Monitor Criteria'!$C$4)+('2. Monitor Criteria'!$D$4*'1. Data'!$CE910)+'2. Monitor Criteria'!$D$6,IF('1. Data'!$BW910=5,($Q910*'2. Monitor Criteria'!$C$4)+('2. Monitor Criteria'!$D$4*'1. Data'!$CE910)+'2. Monitor Criteria'!$F$6,($Q910*'2. Monitor Criteria'!$C$4)+('2. Monitor Criteria'!$D$4*'1. Data'!$CE910)+'2. Monitor Criteria'!$E$6)))</f>
        <v>143.06279000000001</v>
      </c>
      <c r="CH910" s="51">
        <f>CD910-('2. Monitor Criteria'!$D$4*CE910)</f>
        <v>241.84601999999998</v>
      </c>
      <c r="CI910" s="49">
        <f>IF($BY910=0,CH910,IF($BY910=1,CH910-('2. Monitor Criteria'!$B$10*'1. Data'!CG910),CH910-('2. Monitor Criteria'!$C$10*'1. Data'!CG910)))</f>
        <v>241.84601999999998</v>
      </c>
      <c r="CJ910" s="51">
        <f>IF($CA910=TRUE,CI910-(CG910*'2. Monitor Criteria'!$E$10),CI910)</f>
        <v>241.84601999999998</v>
      </c>
      <c r="CK910" s="51">
        <f>IF($BZ910=TRUE,CJ910-('1. Data'!CG910*'2. Monitor Criteria'!$D$10),CJ910)</f>
        <v>241.84601999999998</v>
      </c>
    </row>
    <row r="911" spans="1:89" x14ac:dyDescent="0.2">
      <c r="A911" s="39">
        <v>698</v>
      </c>
      <c r="B911" s="46" t="s">
        <v>763</v>
      </c>
      <c r="C911" s="46" t="s">
        <v>865</v>
      </c>
      <c r="D911" s="47">
        <v>42175</v>
      </c>
      <c r="E911" s="46" t="s">
        <v>74</v>
      </c>
      <c r="F911" s="46" t="s">
        <v>103</v>
      </c>
      <c r="G911" s="46" t="s">
        <v>1307</v>
      </c>
      <c r="H911" s="46" t="s">
        <v>243</v>
      </c>
      <c r="I911" s="46" t="s">
        <v>76</v>
      </c>
      <c r="J911" s="46" t="s">
        <v>103</v>
      </c>
      <c r="K911" s="46" t="s">
        <v>77</v>
      </c>
      <c r="L911" s="46" t="s">
        <v>103</v>
      </c>
      <c r="M911" s="48">
        <v>4000</v>
      </c>
      <c r="N911" s="48">
        <v>23.3</v>
      </c>
      <c r="O911" s="48">
        <v>41.5</v>
      </c>
      <c r="P911" s="48">
        <v>48</v>
      </c>
      <c r="Q911" s="48">
        <v>968.73</v>
      </c>
      <c r="R911" s="48">
        <v>1.78</v>
      </c>
      <c r="S911" s="48">
        <v>1080</v>
      </c>
      <c r="T911" s="48">
        <v>1920</v>
      </c>
      <c r="U911" s="48">
        <v>2.1</v>
      </c>
      <c r="V911" s="48">
        <v>2141</v>
      </c>
      <c r="W911" s="48">
        <v>60</v>
      </c>
      <c r="X911" s="48">
        <v>33.6</v>
      </c>
      <c r="Y911" s="46" t="s">
        <v>78</v>
      </c>
      <c r="Z911" s="46" t="s">
        <v>83</v>
      </c>
      <c r="AA911" s="46"/>
      <c r="AB911" s="46"/>
      <c r="AC911" s="46" t="s">
        <v>81</v>
      </c>
      <c r="AD911" s="46" t="s">
        <v>80</v>
      </c>
      <c r="AE911" s="46" t="s">
        <v>863</v>
      </c>
      <c r="AF911" s="46" t="s">
        <v>864</v>
      </c>
      <c r="AG911" s="46" t="s">
        <v>315</v>
      </c>
      <c r="AH911" s="46" t="s">
        <v>103</v>
      </c>
      <c r="AI911" s="46" t="s">
        <v>99</v>
      </c>
      <c r="AJ911" s="46" t="s">
        <v>83</v>
      </c>
      <c r="AK911" s="46" t="s">
        <v>90</v>
      </c>
      <c r="AL911" s="46" t="s">
        <v>864</v>
      </c>
      <c r="AM911" s="46" t="s">
        <v>83</v>
      </c>
      <c r="AN911" s="46" t="s">
        <v>83</v>
      </c>
      <c r="AO911" s="46" t="s">
        <v>249</v>
      </c>
      <c r="AP911" s="46" t="s">
        <v>91</v>
      </c>
      <c r="AQ911" s="46" t="s">
        <v>103</v>
      </c>
      <c r="AR911" s="46" t="s">
        <v>81</v>
      </c>
      <c r="AS911" s="46" t="s">
        <v>86</v>
      </c>
      <c r="AT911" s="46" t="s">
        <v>103</v>
      </c>
      <c r="AU911" s="48">
        <v>5</v>
      </c>
      <c r="AV911" s="46" t="s">
        <v>81</v>
      </c>
      <c r="AW911" s="46" t="s">
        <v>81</v>
      </c>
      <c r="AX911" s="48">
        <v>350</v>
      </c>
      <c r="AY911" s="48">
        <v>428</v>
      </c>
      <c r="AZ911" s="48">
        <v>268</v>
      </c>
      <c r="BA911" s="48">
        <v>277.5</v>
      </c>
      <c r="BB911" s="46"/>
      <c r="BC911" s="46"/>
      <c r="BD911" s="48">
        <v>81</v>
      </c>
      <c r="BE911" s="48">
        <v>96.4</v>
      </c>
      <c r="BF911" s="48">
        <v>0.33</v>
      </c>
      <c r="BG911" s="46"/>
      <c r="BH911" s="48">
        <v>3.5</v>
      </c>
      <c r="BI911" s="48">
        <v>0.33</v>
      </c>
      <c r="BJ911" s="46"/>
      <c r="BK911" s="46"/>
      <c r="BL911" s="46"/>
      <c r="BM911" s="46"/>
      <c r="BN911" s="46"/>
      <c r="BO911" s="48">
        <v>0.33</v>
      </c>
      <c r="BP911" s="48">
        <v>0.33</v>
      </c>
      <c r="BQ911" s="46"/>
      <c r="BR911" s="48">
        <v>81</v>
      </c>
      <c r="BS911" s="46"/>
      <c r="BT911" s="46"/>
      <c r="BU911" s="48">
        <v>0</v>
      </c>
      <c r="BV911" s="39">
        <v>698</v>
      </c>
      <c r="BW911" s="39">
        <f t="shared" si="84"/>
        <v>5</v>
      </c>
      <c r="BX911" s="39">
        <f>IF(COUNTIF($C$2:C911,C911)=1,1,0)</f>
        <v>1</v>
      </c>
      <c r="BY911" s="39">
        <f t="shared" si="85"/>
        <v>0</v>
      </c>
      <c r="BZ911" s="39" t="b">
        <f t="shared" si="86"/>
        <v>0</v>
      </c>
      <c r="CA911" s="39" t="b">
        <f t="array" ref="CA911">ISNUMBER(SEARCH("Touch Screen",$AI911))</f>
        <v>0</v>
      </c>
      <c r="CB911" s="39" t="b">
        <f t="array" ref="CB911">ISNUMBER(SEARCH("Occupancy Sensor",$AI911))</f>
        <v>0</v>
      </c>
      <c r="CC911" s="39" t="b">
        <f t="array" ref="CC911">ISNUMBER(SEARCH("Full Network Connectivity",$AI911))</f>
        <v>0</v>
      </c>
      <c r="CD911" s="49">
        <f t="shared" si="87"/>
        <v>250.22501999999997</v>
      </c>
      <c r="CE911" s="50">
        <f t="shared" si="89"/>
        <v>2.1</v>
      </c>
      <c r="CF911" s="39">
        <f t="shared" si="88"/>
        <v>5</v>
      </c>
      <c r="CG911" s="49">
        <f>IF($BW911=1,($Q911*'2. Monitor Criteria'!$C$4)+('2. Monitor Criteria'!$D$4*'1. Data'!$CE911)+'2. Monitor Criteria'!$C$6,IF('1. Data'!$BW911=2,($Q911*'2. Monitor Criteria'!$C$4)+('2. Monitor Criteria'!$D$4*'1. Data'!$CE911)+'2. Monitor Criteria'!$D$6,IF('1. Data'!$BW911=5,($Q911*'2. Monitor Criteria'!$C$4)+('2. Monitor Criteria'!$D$4*'1. Data'!$CE911)+'2. Monitor Criteria'!$F$6,($Q911*'2. Monitor Criteria'!$C$4)+('2. Monitor Criteria'!$D$4*'1. Data'!$CE911)+'2. Monitor Criteria'!$E$6)))</f>
        <v>143.06279000000001</v>
      </c>
      <c r="CH911" s="51">
        <f>CD911-('2. Monitor Criteria'!$D$4*CE911)</f>
        <v>241.84601999999998</v>
      </c>
      <c r="CI911" s="49">
        <f>IF($BY911=0,CH911,IF($BY911=1,CH911-('2. Monitor Criteria'!$B$10*'1. Data'!CG911),CH911-('2. Monitor Criteria'!$C$10*'1. Data'!CG911)))</f>
        <v>241.84601999999998</v>
      </c>
      <c r="CJ911" s="51">
        <f>IF($CA911=TRUE,CI911-(CG911*'2. Monitor Criteria'!$E$10),CI911)</f>
        <v>241.84601999999998</v>
      </c>
      <c r="CK911" s="51">
        <f>IF($BZ911=TRUE,CJ911-('1. Data'!CG911*'2. Monitor Criteria'!$D$10),CJ911)</f>
        <v>241.84601999999998</v>
      </c>
    </row>
    <row r="912" spans="1:89" x14ac:dyDescent="0.2">
      <c r="A912" s="39">
        <v>699</v>
      </c>
      <c r="B912" s="46" t="s">
        <v>763</v>
      </c>
      <c r="C912" s="46" t="s">
        <v>866</v>
      </c>
      <c r="D912" s="47">
        <v>42200</v>
      </c>
      <c r="E912" s="46" t="s">
        <v>74</v>
      </c>
      <c r="F912" s="46" t="s">
        <v>103</v>
      </c>
      <c r="G912" s="46" t="s">
        <v>1307</v>
      </c>
      <c r="H912" s="46" t="s">
        <v>243</v>
      </c>
      <c r="I912" s="46" t="s">
        <v>76</v>
      </c>
      <c r="J912" s="46" t="s">
        <v>103</v>
      </c>
      <c r="K912" s="46" t="s">
        <v>77</v>
      </c>
      <c r="L912" s="46" t="s">
        <v>103</v>
      </c>
      <c r="M912" s="48">
        <v>1300</v>
      </c>
      <c r="N912" s="48">
        <v>23.8</v>
      </c>
      <c r="O912" s="48">
        <v>42.3</v>
      </c>
      <c r="P912" s="48">
        <v>49</v>
      </c>
      <c r="Q912" s="48">
        <v>1005.29</v>
      </c>
      <c r="R912" s="48">
        <v>1.78</v>
      </c>
      <c r="S912" s="48">
        <v>1080</v>
      </c>
      <c r="T912" s="48">
        <v>1920</v>
      </c>
      <c r="U912" s="48">
        <v>2</v>
      </c>
      <c r="V912" s="48">
        <v>2062</v>
      </c>
      <c r="W912" s="48">
        <v>60</v>
      </c>
      <c r="X912" s="48">
        <v>32.1</v>
      </c>
      <c r="Y912" s="46" t="s">
        <v>78</v>
      </c>
      <c r="Z912" s="46" t="s">
        <v>83</v>
      </c>
      <c r="AA912" s="46"/>
      <c r="AB912" s="46"/>
      <c r="AC912" s="46" t="s">
        <v>81</v>
      </c>
      <c r="AD912" s="46" t="s">
        <v>80</v>
      </c>
      <c r="AE912" s="46" t="s">
        <v>867</v>
      </c>
      <c r="AF912" s="46" t="s">
        <v>868</v>
      </c>
      <c r="AG912" s="46" t="s">
        <v>99</v>
      </c>
      <c r="AH912" s="46" t="s">
        <v>103</v>
      </c>
      <c r="AI912" s="46" t="s">
        <v>99</v>
      </c>
      <c r="AJ912" s="46" t="s">
        <v>83</v>
      </c>
      <c r="AK912" s="46" t="s">
        <v>84</v>
      </c>
      <c r="AL912" s="46" t="s">
        <v>868</v>
      </c>
      <c r="AM912" s="46" t="s">
        <v>83</v>
      </c>
      <c r="AN912" s="46" t="s">
        <v>83</v>
      </c>
      <c r="AO912" s="46" t="s">
        <v>249</v>
      </c>
      <c r="AP912" s="46" t="s">
        <v>91</v>
      </c>
      <c r="AQ912" s="46" t="s">
        <v>103</v>
      </c>
      <c r="AR912" s="46" t="s">
        <v>81</v>
      </c>
      <c r="AS912" s="46" t="s">
        <v>86</v>
      </c>
      <c r="AT912" s="46" t="s">
        <v>103</v>
      </c>
      <c r="AU912" s="48">
        <v>0</v>
      </c>
      <c r="AV912" s="46" t="s">
        <v>81</v>
      </c>
      <c r="AW912" s="46" t="s">
        <v>81</v>
      </c>
      <c r="AX912" s="48">
        <v>500</v>
      </c>
      <c r="AY912" s="48">
        <v>594</v>
      </c>
      <c r="AZ912" s="48">
        <v>435.3</v>
      </c>
      <c r="BA912" s="48">
        <v>325</v>
      </c>
      <c r="BB912" s="46"/>
      <c r="BC912" s="46"/>
      <c r="BD912" s="48">
        <v>92.6</v>
      </c>
      <c r="BE912" s="48">
        <v>105.7</v>
      </c>
      <c r="BF912" s="48">
        <v>0.32</v>
      </c>
      <c r="BG912" s="46"/>
      <c r="BH912" s="48">
        <v>3.5</v>
      </c>
      <c r="BI912" s="48">
        <v>0.32</v>
      </c>
      <c r="BJ912" s="46"/>
      <c r="BK912" s="46"/>
      <c r="BL912" s="46"/>
      <c r="BM912" s="46"/>
      <c r="BN912" s="46"/>
      <c r="BO912" s="48">
        <v>0.32</v>
      </c>
      <c r="BP912" s="48">
        <v>0.32</v>
      </c>
      <c r="BQ912" s="46"/>
      <c r="BR912" s="48">
        <v>92.6</v>
      </c>
      <c r="BS912" s="46"/>
      <c r="BT912" s="46"/>
      <c r="BU912" s="48">
        <v>0</v>
      </c>
      <c r="BV912" s="39">
        <v>699</v>
      </c>
      <c r="BW912" s="39">
        <f t="shared" si="84"/>
        <v>5</v>
      </c>
      <c r="BX912" s="39">
        <f>IF(COUNTIF($C$2:C912,C912)=1,1,0)</f>
        <v>1</v>
      </c>
      <c r="BY912" s="39">
        <f t="shared" si="85"/>
        <v>0</v>
      </c>
      <c r="BZ912" s="39" t="b">
        <f t="shared" si="86"/>
        <v>0</v>
      </c>
      <c r="CA912" s="39" t="b">
        <f t="array" ref="CA912">ISNUMBER(SEARCH("Touch Screen",$AI912))</f>
        <v>0</v>
      </c>
      <c r="CB912" s="39" t="b">
        <f t="array" ref="CB912">ISNUMBER(SEARCH("Occupancy Sensor",$AI912))</f>
        <v>0</v>
      </c>
      <c r="CC912" s="39" t="b">
        <f t="array" ref="CC912">ISNUMBER(SEARCH("Full Network Connectivity",$AI912))</f>
        <v>0</v>
      </c>
      <c r="CD912" s="49">
        <f t="shared" si="87"/>
        <v>285.73367999999994</v>
      </c>
      <c r="CE912" s="50">
        <f t="shared" si="89"/>
        <v>2</v>
      </c>
      <c r="CF912" s="39">
        <f t="shared" si="88"/>
        <v>5</v>
      </c>
      <c r="CG912" s="49">
        <f>IF($BW912=1,($Q912*'2. Monitor Criteria'!$C$4)+('2. Monitor Criteria'!$D$4*'1. Data'!$CE912)+'2. Monitor Criteria'!$C$6,IF('1. Data'!$BW912=2,($Q912*'2. Monitor Criteria'!$C$4)+('2. Monitor Criteria'!$D$4*'1. Data'!$CE912)+'2. Monitor Criteria'!$D$6,IF('1. Data'!$BW912=5,($Q912*'2. Monitor Criteria'!$C$4)+('2. Monitor Criteria'!$D$4*'1. Data'!$CE912)+'2. Monitor Criteria'!$F$6,($Q912*'2. Monitor Criteria'!$C$4)+('2. Monitor Criteria'!$D$4*'1. Data'!$CE912)+'2. Monitor Criteria'!$E$6)))</f>
        <v>147.16066999999998</v>
      </c>
      <c r="CH912" s="51">
        <f>CD912-('2. Monitor Criteria'!$D$4*CE912)</f>
        <v>277.75367999999992</v>
      </c>
      <c r="CI912" s="49">
        <f>IF($BY912=0,CH912,IF($BY912=1,CH912-('2. Monitor Criteria'!$B$10*'1. Data'!CG912),CH912-('2. Monitor Criteria'!$C$10*'1. Data'!CG912)))</f>
        <v>277.75367999999992</v>
      </c>
      <c r="CJ912" s="51">
        <f>IF($CA912=TRUE,CI912-(CG912*'2. Monitor Criteria'!$E$10),CI912)</f>
        <v>277.75367999999992</v>
      </c>
      <c r="CK912" s="51">
        <f>IF($BZ912=TRUE,CJ912-('1. Data'!CG912*'2. Monitor Criteria'!$D$10),CJ912)</f>
        <v>277.75367999999992</v>
      </c>
    </row>
    <row r="913" spans="1:89" x14ac:dyDescent="0.2">
      <c r="A913" s="39">
        <v>700</v>
      </c>
      <c r="B913" s="46" t="s">
        <v>763</v>
      </c>
      <c r="C913" s="46" t="s">
        <v>869</v>
      </c>
      <c r="D913" s="47">
        <v>42287</v>
      </c>
      <c r="E913" s="46" t="s">
        <v>74</v>
      </c>
      <c r="F913" s="46" t="s">
        <v>103</v>
      </c>
      <c r="G913" s="46" t="s">
        <v>1307</v>
      </c>
      <c r="H913" s="46" t="s">
        <v>243</v>
      </c>
      <c r="I913" s="46" t="s">
        <v>76</v>
      </c>
      <c r="J913" s="46" t="s">
        <v>103</v>
      </c>
      <c r="K913" s="46" t="s">
        <v>77</v>
      </c>
      <c r="L913" s="46" t="s">
        <v>103</v>
      </c>
      <c r="M913" s="48">
        <v>1300</v>
      </c>
      <c r="N913" s="48">
        <v>23.8</v>
      </c>
      <c r="O913" s="48">
        <v>42.3</v>
      </c>
      <c r="P913" s="48">
        <v>48.5</v>
      </c>
      <c r="Q913" s="48">
        <v>1005.29</v>
      </c>
      <c r="R913" s="48">
        <v>1.78</v>
      </c>
      <c r="S913" s="48">
        <v>1080</v>
      </c>
      <c r="T913" s="48">
        <v>1920</v>
      </c>
      <c r="U913" s="48">
        <v>2</v>
      </c>
      <c r="V913" s="48">
        <v>2062</v>
      </c>
      <c r="W913" s="48">
        <v>60</v>
      </c>
      <c r="X913" s="48">
        <v>32.1</v>
      </c>
      <c r="Y913" s="46" t="s">
        <v>78</v>
      </c>
      <c r="Z913" s="46" t="s">
        <v>83</v>
      </c>
      <c r="AA913" s="46"/>
      <c r="AB913" s="46"/>
      <c r="AC913" s="46" t="s">
        <v>81</v>
      </c>
      <c r="AD913" s="46" t="s">
        <v>80</v>
      </c>
      <c r="AE913" s="46" t="s">
        <v>870</v>
      </c>
      <c r="AF913" s="46" t="s">
        <v>871</v>
      </c>
      <c r="AG913" s="46" t="s">
        <v>315</v>
      </c>
      <c r="AH913" s="46" t="s">
        <v>103</v>
      </c>
      <c r="AI913" s="46" t="s">
        <v>99</v>
      </c>
      <c r="AJ913" s="46" t="s">
        <v>83</v>
      </c>
      <c r="AK913" s="46" t="s">
        <v>84</v>
      </c>
      <c r="AL913" s="46" t="s">
        <v>871</v>
      </c>
      <c r="AM913" s="46" t="s">
        <v>83</v>
      </c>
      <c r="AN913" s="46" t="s">
        <v>83</v>
      </c>
      <c r="AO913" s="46" t="s">
        <v>249</v>
      </c>
      <c r="AP913" s="46" t="s">
        <v>91</v>
      </c>
      <c r="AQ913" s="46" t="s">
        <v>103</v>
      </c>
      <c r="AR913" s="46" t="s">
        <v>81</v>
      </c>
      <c r="AS913" s="46" t="s">
        <v>86</v>
      </c>
      <c r="AT913" s="46" t="s">
        <v>103</v>
      </c>
      <c r="AU913" s="48">
        <v>0</v>
      </c>
      <c r="AV913" s="46" t="s">
        <v>81</v>
      </c>
      <c r="AW913" s="46" t="s">
        <v>81</v>
      </c>
      <c r="AX913" s="48">
        <v>450</v>
      </c>
      <c r="AY913" s="48">
        <v>483</v>
      </c>
      <c r="AZ913" s="48">
        <v>333.5</v>
      </c>
      <c r="BA913" s="48">
        <v>292.5</v>
      </c>
      <c r="BB913" s="46"/>
      <c r="BC913" s="46"/>
      <c r="BD913" s="48">
        <v>92</v>
      </c>
      <c r="BE913" s="48">
        <v>101.3</v>
      </c>
      <c r="BF913" s="48">
        <v>0.57999999999999996</v>
      </c>
      <c r="BG913" s="46"/>
      <c r="BH913" s="48">
        <v>3.5</v>
      </c>
      <c r="BI913" s="48">
        <v>0.3</v>
      </c>
      <c r="BJ913" s="46"/>
      <c r="BK913" s="46"/>
      <c r="BL913" s="46"/>
      <c r="BM913" s="46"/>
      <c r="BN913" s="46"/>
      <c r="BO913" s="48">
        <v>0.3</v>
      </c>
      <c r="BP913" s="48">
        <v>0.62</v>
      </c>
      <c r="BQ913" s="46"/>
      <c r="BR913" s="48">
        <v>92</v>
      </c>
      <c r="BS913" s="46"/>
      <c r="BT913" s="46"/>
      <c r="BU913" s="48">
        <v>0</v>
      </c>
      <c r="BV913" s="39">
        <v>700</v>
      </c>
      <c r="BW913" s="39">
        <f t="shared" si="84"/>
        <v>5</v>
      </c>
      <c r="BX913" s="39">
        <f>IF(COUNTIF($C$2:C913,C913)=1,1,0)</f>
        <v>1</v>
      </c>
      <c r="BY913" s="39">
        <f t="shared" si="85"/>
        <v>0</v>
      </c>
      <c r="BZ913" s="39" t="b">
        <f t="shared" si="86"/>
        <v>0</v>
      </c>
      <c r="CA913" s="39" t="b">
        <f t="array" ref="CA913">ISNUMBER(SEARCH("Touch Screen",$AI913))</f>
        <v>0</v>
      </c>
      <c r="CB913" s="39" t="b">
        <f t="array" ref="CB913">ISNUMBER(SEARCH("Occupancy Sensor",$AI913))</f>
        <v>0</v>
      </c>
      <c r="CC913" s="39" t="b">
        <f t="array" ref="CC913">ISNUMBER(SEARCH("Full Network Connectivity",$AI913))</f>
        <v>0</v>
      </c>
      <c r="CD913" s="49">
        <f t="shared" si="87"/>
        <v>285.37451999999996</v>
      </c>
      <c r="CE913" s="50">
        <f t="shared" si="89"/>
        <v>2</v>
      </c>
      <c r="CF913" s="39">
        <f t="shared" si="88"/>
        <v>5</v>
      </c>
      <c r="CG913" s="49">
        <f>IF($BW913=1,($Q913*'2. Monitor Criteria'!$C$4)+('2. Monitor Criteria'!$D$4*'1. Data'!$CE913)+'2. Monitor Criteria'!$C$6,IF('1. Data'!$BW913=2,($Q913*'2. Monitor Criteria'!$C$4)+('2. Monitor Criteria'!$D$4*'1. Data'!$CE913)+'2. Monitor Criteria'!$D$6,IF('1. Data'!$BW913=5,($Q913*'2. Monitor Criteria'!$C$4)+('2. Monitor Criteria'!$D$4*'1. Data'!$CE913)+'2. Monitor Criteria'!$F$6,($Q913*'2. Monitor Criteria'!$C$4)+('2. Monitor Criteria'!$D$4*'1. Data'!$CE913)+'2. Monitor Criteria'!$E$6)))</f>
        <v>147.16066999999998</v>
      </c>
      <c r="CH913" s="51">
        <f>CD913-('2. Monitor Criteria'!$D$4*CE913)</f>
        <v>277.39451999999994</v>
      </c>
      <c r="CI913" s="49">
        <f>IF($BY913=0,CH913,IF($BY913=1,CH913-('2. Monitor Criteria'!$B$10*'1. Data'!CG913),CH913-('2. Monitor Criteria'!$C$10*'1. Data'!CG913)))</f>
        <v>277.39451999999994</v>
      </c>
      <c r="CJ913" s="51">
        <f>IF($CA913=TRUE,CI913-(CG913*'2. Monitor Criteria'!$E$10),CI913)</f>
        <v>277.39451999999994</v>
      </c>
      <c r="CK913" s="51">
        <f>IF($BZ913=TRUE,CJ913-('1. Data'!CG913*'2. Monitor Criteria'!$D$10),CJ913)</f>
        <v>277.39451999999994</v>
      </c>
    </row>
    <row r="914" spans="1:89" x14ac:dyDescent="0.2">
      <c r="A914" s="39">
        <v>701</v>
      </c>
      <c r="B914" s="46" t="s">
        <v>763</v>
      </c>
      <c r="C914" s="46" t="s">
        <v>872</v>
      </c>
      <c r="D914" s="47">
        <v>42114</v>
      </c>
      <c r="E914" s="46" t="s">
        <v>74</v>
      </c>
      <c r="F914" s="46" t="s">
        <v>103</v>
      </c>
      <c r="G914" s="46" t="s">
        <v>1307</v>
      </c>
      <c r="H914" s="46" t="s">
        <v>243</v>
      </c>
      <c r="I914" s="46" t="s">
        <v>88</v>
      </c>
      <c r="J914" s="46" t="s">
        <v>103</v>
      </c>
      <c r="K914" s="46" t="s">
        <v>77</v>
      </c>
      <c r="L914" s="46" t="s">
        <v>103</v>
      </c>
      <c r="M914" s="48">
        <v>1200</v>
      </c>
      <c r="N914" s="48">
        <v>26.7</v>
      </c>
      <c r="O914" s="48">
        <v>47.6</v>
      </c>
      <c r="P914" s="48">
        <v>55</v>
      </c>
      <c r="Q914" s="48">
        <v>1275</v>
      </c>
      <c r="R914" s="48">
        <v>1.78</v>
      </c>
      <c r="S914" s="48">
        <v>1080</v>
      </c>
      <c r="T914" s="48">
        <v>1920</v>
      </c>
      <c r="U914" s="48">
        <v>2</v>
      </c>
      <c r="V914" s="48">
        <v>1625</v>
      </c>
      <c r="W914" s="48">
        <v>60</v>
      </c>
      <c r="X914" s="48">
        <v>32.700000000000003</v>
      </c>
      <c r="Y914" s="46" t="s">
        <v>78</v>
      </c>
      <c r="Z914" s="46" t="s">
        <v>83</v>
      </c>
      <c r="AA914" s="46"/>
      <c r="AB914" s="46"/>
      <c r="AC914" s="46" t="s">
        <v>81</v>
      </c>
      <c r="AD914" s="46" t="s">
        <v>80</v>
      </c>
      <c r="AE914" s="46" t="s">
        <v>870</v>
      </c>
      <c r="AF914" s="46" t="s">
        <v>871</v>
      </c>
      <c r="AG914" s="46" t="s">
        <v>315</v>
      </c>
      <c r="AH914" s="46" t="s">
        <v>103</v>
      </c>
      <c r="AI914" s="46" t="s">
        <v>99</v>
      </c>
      <c r="AJ914" s="46" t="s">
        <v>83</v>
      </c>
      <c r="AK914" s="46" t="s">
        <v>90</v>
      </c>
      <c r="AL914" s="46" t="s">
        <v>871</v>
      </c>
      <c r="AM914" s="46" t="s">
        <v>83</v>
      </c>
      <c r="AN914" s="46" t="s">
        <v>83</v>
      </c>
      <c r="AO914" s="46" t="s">
        <v>249</v>
      </c>
      <c r="AP914" s="46" t="s">
        <v>91</v>
      </c>
      <c r="AQ914" s="46" t="s">
        <v>103</v>
      </c>
      <c r="AR914" s="46" t="s">
        <v>81</v>
      </c>
      <c r="AS914" s="46" t="s">
        <v>86</v>
      </c>
      <c r="AT914" s="46" t="s">
        <v>103</v>
      </c>
      <c r="AU914" s="48">
        <v>0</v>
      </c>
      <c r="AV914" s="46" t="s">
        <v>81</v>
      </c>
      <c r="AW914" s="46" t="s">
        <v>81</v>
      </c>
      <c r="AX914" s="48">
        <v>350</v>
      </c>
      <c r="AY914" s="48">
        <v>418</v>
      </c>
      <c r="AZ914" s="48">
        <v>233.3</v>
      </c>
      <c r="BA914" s="48">
        <v>227.8</v>
      </c>
      <c r="BB914" s="46"/>
      <c r="BC914" s="46"/>
      <c r="BD914" s="48">
        <v>90</v>
      </c>
      <c r="BE914" s="48">
        <v>116.4</v>
      </c>
      <c r="BF914" s="48">
        <v>0.35</v>
      </c>
      <c r="BG914" s="46"/>
      <c r="BH914" s="48">
        <v>3.5</v>
      </c>
      <c r="BI914" s="48">
        <v>0.35</v>
      </c>
      <c r="BJ914" s="46"/>
      <c r="BK914" s="46"/>
      <c r="BL914" s="46"/>
      <c r="BM914" s="46"/>
      <c r="BN914" s="46"/>
      <c r="BO914" s="48">
        <v>0.35</v>
      </c>
      <c r="BP914" s="48">
        <v>0.35</v>
      </c>
      <c r="BQ914" s="46"/>
      <c r="BR914" s="48">
        <v>90</v>
      </c>
      <c r="BS914" s="46"/>
      <c r="BT914" s="46"/>
      <c r="BU914" s="48">
        <v>0</v>
      </c>
      <c r="BV914" s="39">
        <v>701</v>
      </c>
      <c r="BW914" s="39">
        <f t="shared" si="84"/>
        <v>5</v>
      </c>
      <c r="BX914" s="39">
        <f>IF(COUNTIF($C$2:C914,C914)=1,1,0)</f>
        <v>1</v>
      </c>
      <c r="BY914" s="39">
        <f t="shared" si="85"/>
        <v>0</v>
      </c>
      <c r="BZ914" s="39" t="b">
        <f t="shared" si="86"/>
        <v>0</v>
      </c>
      <c r="CA914" s="39" t="b">
        <f t="array" ref="CA914">ISNUMBER(SEARCH("Touch Screen",$AI914))</f>
        <v>0</v>
      </c>
      <c r="CB914" s="39" t="b">
        <f t="array" ref="CB914">ISNUMBER(SEARCH("Occupancy Sensor",$AI914))</f>
        <v>0</v>
      </c>
      <c r="CC914" s="39" t="b">
        <f t="array" ref="CC914">ISNUMBER(SEARCH("Full Network Connectivity",$AI914))</f>
        <v>0</v>
      </c>
      <c r="CD914" s="49">
        <f t="shared" si="87"/>
        <v>277.93289999999996</v>
      </c>
      <c r="CE914" s="50">
        <f t="shared" si="89"/>
        <v>2</v>
      </c>
      <c r="CF914" s="39">
        <f t="shared" si="88"/>
        <v>5</v>
      </c>
      <c r="CG914" s="49">
        <f>IF($BW914=1,($Q914*'2. Monitor Criteria'!$C$4)+('2. Monitor Criteria'!$D$4*'1. Data'!$CE914)+'2. Monitor Criteria'!$C$6,IF('1. Data'!$BW914=2,($Q914*'2. Monitor Criteria'!$C$4)+('2. Monitor Criteria'!$D$4*'1. Data'!$CE914)+'2. Monitor Criteria'!$D$6,IF('1. Data'!$BW914=5,($Q914*'2. Monitor Criteria'!$C$4)+('2. Monitor Criteria'!$D$4*'1. Data'!$CE914)+'2. Monitor Criteria'!$F$6,($Q914*'2. Monitor Criteria'!$C$4)+('2. Monitor Criteria'!$D$4*'1. Data'!$CE914)+'2. Monitor Criteria'!$E$6)))</f>
        <v>180.33499999999998</v>
      </c>
      <c r="CH914" s="51">
        <f>CD914-('2. Monitor Criteria'!$D$4*CE914)</f>
        <v>269.95289999999994</v>
      </c>
      <c r="CI914" s="49">
        <f>IF($BY914=0,CH914,IF($BY914=1,CH914-('2. Monitor Criteria'!$B$10*'1. Data'!CG914),CH914-('2. Monitor Criteria'!$C$10*'1. Data'!CG914)))</f>
        <v>269.95289999999994</v>
      </c>
      <c r="CJ914" s="51">
        <f>IF($CA914=TRUE,CI914-(CG914*'2. Monitor Criteria'!$E$10),CI914)</f>
        <v>269.95289999999994</v>
      </c>
      <c r="CK914" s="51">
        <f>IF($BZ914=TRUE,CJ914-('1. Data'!CG914*'2. Monitor Criteria'!$D$10),CJ914)</f>
        <v>269.95289999999994</v>
      </c>
    </row>
    <row r="915" spans="1:89" x14ac:dyDescent="0.2">
      <c r="A915" s="39">
        <v>702</v>
      </c>
      <c r="B915" s="46" t="s">
        <v>763</v>
      </c>
      <c r="C915" s="46" t="s">
        <v>873</v>
      </c>
      <c r="D915" s="47">
        <v>42175</v>
      </c>
      <c r="E915" s="46" t="s">
        <v>74</v>
      </c>
      <c r="F915" s="46" t="s">
        <v>103</v>
      </c>
      <c r="G915" s="46" t="s">
        <v>1307</v>
      </c>
      <c r="H915" s="46" t="s">
        <v>243</v>
      </c>
      <c r="I915" s="46" t="s">
        <v>88</v>
      </c>
      <c r="J915" s="46" t="s">
        <v>103</v>
      </c>
      <c r="K915" s="46" t="s">
        <v>77</v>
      </c>
      <c r="L915" s="46" t="s">
        <v>103</v>
      </c>
      <c r="M915" s="48">
        <v>1200</v>
      </c>
      <c r="N915" s="48">
        <v>26.7</v>
      </c>
      <c r="O915" s="48">
        <v>47.6</v>
      </c>
      <c r="P915" s="48">
        <v>55</v>
      </c>
      <c r="Q915" s="48">
        <v>1275</v>
      </c>
      <c r="R915" s="48">
        <v>1.78</v>
      </c>
      <c r="S915" s="48">
        <v>1080</v>
      </c>
      <c r="T915" s="48">
        <v>1920</v>
      </c>
      <c r="U915" s="48">
        <v>2</v>
      </c>
      <c r="V915" s="48">
        <v>1625</v>
      </c>
      <c r="W915" s="48">
        <v>60</v>
      </c>
      <c r="X915" s="48">
        <v>32.700000000000003</v>
      </c>
      <c r="Y915" s="46" t="s">
        <v>78</v>
      </c>
      <c r="Z915" s="46" t="s">
        <v>83</v>
      </c>
      <c r="AA915" s="46"/>
      <c r="AB915" s="46"/>
      <c r="AC915" s="46" t="s">
        <v>81</v>
      </c>
      <c r="AD915" s="46" t="s">
        <v>80</v>
      </c>
      <c r="AE915" s="46" t="s">
        <v>870</v>
      </c>
      <c r="AF915" s="46" t="s">
        <v>871</v>
      </c>
      <c r="AG915" s="46" t="s">
        <v>315</v>
      </c>
      <c r="AH915" s="46" t="s">
        <v>103</v>
      </c>
      <c r="AI915" s="46" t="s">
        <v>99</v>
      </c>
      <c r="AJ915" s="46" t="s">
        <v>83</v>
      </c>
      <c r="AK915" s="46" t="s">
        <v>90</v>
      </c>
      <c r="AL915" s="46" t="s">
        <v>871</v>
      </c>
      <c r="AM915" s="46" t="s">
        <v>83</v>
      </c>
      <c r="AN915" s="46" t="s">
        <v>83</v>
      </c>
      <c r="AO915" s="46" t="s">
        <v>249</v>
      </c>
      <c r="AP915" s="46" t="s">
        <v>91</v>
      </c>
      <c r="AQ915" s="46" t="s">
        <v>103</v>
      </c>
      <c r="AR915" s="46" t="s">
        <v>81</v>
      </c>
      <c r="AS915" s="46" t="s">
        <v>86</v>
      </c>
      <c r="AT915" s="46" t="s">
        <v>103</v>
      </c>
      <c r="AU915" s="48">
        <v>0</v>
      </c>
      <c r="AV915" s="46" t="s">
        <v>81</v>
      </c>
      <c r="AW915" s="46" t="s">
        <v>81</v>
      </c>
      <c r="AX915" s="48">
        <v>350</v>
      </c>
      <c r="AY915" s="48">
        <v>418</v>
      </c>
      <c r="AZ915" s="48">
        <v>233.3</v>
      </c>
      <c r="BA915" s="48">
        <v>227.8</v>
      </c>
      <c r="BB915" s="46"/>
      <c r="BC915" s="46"/>
      <c r="BD915" s="48">
        <v>90</v>
      </c>
      <c r="BE915" s="48">
        <v>116.4</v>
      </c>
      <c r="BF915" s="48">
        <v>0.35</v>
      </c>
      <c r="BG915" s="46"/>
      <c r="BH915" s="48">
        <v>3.5</v>
      </c>
      <c r="BI915" s="48">
        <v>0.35</v>
      </c>
      <c r="BJ915" s="46"/>
      <c r="BK915" s="46"/>
      <c r="BL915" s="46"/>
      <c r="BM915" s="46"/>
      <c r="BN915" s="46"/>
      <c r="BO915" s="48">
        <v>0.28999999999999998</v>
      </c>
      <c r="BP915" s="48">
        <v>0.28999999999999998</v>
      </c>
      <c r="BQ915" s="46"/>
      <c r="BR915" s="48">
        <v>90</v>
      </c>
      <c r="BS915" s="46"/>
      <c r="BT915" s="46"/>
      <c r="BU915" s="48">
        <v>0</v>
      </c>
      <c r="BV915" s="39">
        <v>702</v>
      </c>
      <c r="BW915" s="39">
        <f t="shared" si="84"/>
        <v>5</v>
      </c>
      <c r="BX915" s="39">
        <f>IF(COUNTIF($C$2:C915,C915)=1,1,0)</f>
        <v>1</v>
      </c>
      <c r="BY915" s="39">
        <f t="shared" si="85"/>
        <v>0</v>
      </c>
      <c r="BZ915" s="39" t="b">
        <f t="shared" si="86"/>
        <v>0</v>
      </c>
      <c r="CA915" s="39" t="b">
        <f t="array" ref="CA915">ISNUMBER(SEARCH("Touch Screen",$AI915))</f>
        <v>0</v>
      </c>
      <c r="CB915" s="39" t="b">
        <f t="array" ref="CB915">ISNUMBER(SEARCH("Occupancy Sensor",$AI915))</f>
        <v>0</v>
      </c>
      <c r="CC915" s="39" t="b">
        <f t="array" ref="CC915">ISNUMBER(SEARCH("Full Network Connectivity",$AI915))</f>
        <v>0</v>
      </c>
      <c r="CD915" s="49">
        <f t="shared" si="87"/>
        <v>277.93289999999996</v>
      </c>
      <c r="CE915" s="50">
        <f t="shared" si="89"/>
        <v>2</v>
      </c>
      <c r="CF915" s="39">
        <f t="shared" si="88"/>
        <v>5</v>
      </c>
      <c r="CG915" s="49">
        <f>IF($BW915=1,($Q915*'2. Monitor Criteria'!$C$4)+('2. Monitor Criteria'!$D$4*'1. Data'!$CE915)+'2. Monitor Criteria'!$C$6,IF('1. Data'!$BW915=2,($Q915*'2. Monitor Criteria'!$C$4)+('2. Monitor Criteria'!$D$4*'1. Data'!$CE915)+'2. Monitor Criteria'!$D$6,IF('1. Data'!$BW915=5,($Q915*'2. Monitor Criteria'!$C$4)+('2. Monitor Criteria'!$D$4*'1. Data'!$CE915)+'2. Monitor Criteria'!$F$6,($Q915*'2. Monitor Criteria'!$C$4)+('2. Monitor Criteria'!$D$4*'1. Data'!$CE915)+'2. Monitor Criteria'!$E$6)))</f>
        <v>180.33499999999998</v>
      </c>
      <c r="CH915" s="51">
        <f>CD915-('2. Monitor Criteria'!$D$4*CE915)</f>
        <v>269.95289999999994</v>
      </c>
      <c r="CI915" s="49">
        <f>IF($BY915=0,CH915,IF($BY915=1,CH915-('2. Monitor Criteria'!$B$10*'1. Data'!CG915),CH915-('2. Monitor Criteria'!$C$10*'1. Data'!CG915)))</f>
        <v>269.95289999999994</v>
      </c>
      <c r="CJ915" s="51">
        <f>IF($CA915=TRUE,CI915-(CG915*'2. Monitor Criteria'!$E$10),CI915)</f>
        <v>269.95289999999994</v>
      </c>
      <c r="CK915" s="51">
        <f>IF($BZ915=TRUE,CJ915-('1. Data'!CG915*'2. Monitor Criteria'!$D$10),CJ915)</f>
        <v>269.95289999999994</v>
      </c>
    </row>
    <row r="916" spans="1:89" x14ac:dyDescent="0.2">
      <c r="A916" s="39">
        <v>703</v>
      </c>
      <c r="B916" s="46" t="s">
        <v>763</v>
      </c>
      <c r="C916" s="46" t="s">
        <v>874</v>
      </c>
      <c r="D916" s="47">
        <v>42200</v>
      </c>
      <c r="E916" s="46" t="s">
        <v>74</v>
      </c>
      <c r="F916" s="46" t="s">
        <v>103</v>
      </c>
      <c r="G916" s="46" t="s">
        <v>1307</v>
      </c>
      <c r="H916" s="46" t="s">
        <v>243</v>
      </c>
      <c r="I916" s="46" t="s">
        <v>76</v>
      </c>
      <c r="J916" s="46" t="s">
        <v>103</v>
      </c>
      <c r="K916" s="46" t="s">
        <v>77</v>
      </c>
      <c r="L916" s="46" t="s">
        <v>103</v>
      </c>
      <c r="M916" s="48">
        <v>1300</v>
      </c>
      <c r="N916" s="48">
        <v>26.7</v>
      </c>
      <c r="O916" s="48">
        <v>47.6</v>
      </c>
      <c r="P916" s="48">
        <v>55</v>
      </c>
      <c r="Q916" s="48">
        <v>1275</v>
      </c>
      <c r="R916" s="48">
        <v>1.78</v>
      </c>
      <c r="S916" s="48">
        <v>1080</v>
      </c>
      <c r="T916" s="48">
        <v>1920</v>
      </c>
      <c r="U916" s="48">
        <v>2</v>
      </c>
      <c r="V916" s="48">
        <v>1625</v>
      </c>
      <c r="W916" s="48">
        <v>60</v>
      </c>
      <c r="X916" s="48">
        <v>32.700000000000003</v>
      </c>
      <c r="Y916" s="46" t="s">
        <v>78</v>
      </c>
      <c r="Z916" s="46" t="s">
        <v>83</v>
      </c>
      <c r="AA916" s="46"/>
      <c r="AB916" s="46"/>
      <c r="AC916" s="46" t="s">
        <v>81</v>
      </c>
      <c r="AD916" s="46" t="s">
        <v>80</v>
      </c>
      <c r="AE916" s="46" t="s">
        <v>870</v>
      </c>
      <c r="AF916" s="46" t="s">
        <v>871</v>
      </c>
      <c r="AG916" s="46" t="s">
        <v>99</v>
      </c>
      <c r="AH916" s="46" t="s">
        <v>103</v>
      </c>
      <c r="AI916" s="46" t="s">
        <v>99</v>
      </c>
      <c r="AJ916" s="46" t="s">
        <v>83</v>
      </c>
      <c r="AK916" s="46" t="s">
        <v>84</v>
      </c>
      <c r="AL916" s="46" t="s">
        <v>871</v>
      </c>
      <c r="AM916" s="46" t="s">
        <v>83</v>
      </c>
      <c r="AN916" s="46" t="s">
        <v>83</v>
      </c>
      <c r="AO916" s="46" t="s">
        <v>249</v>
      </c>
      <c r="AP916" s="46" t="s">
        <v>91</v>
      </c>
      <c r="AQ916" s="46" t="s">
        <v>103</v>
      </c>
      <c r="AR916" s="46" t="s">
        <v>81</v>
      </c>
      <c r="AS916" s="46" t="s">
        <v>86</v>
      </c>
      <c r="AT916" s="46" t="s">
        <v>103</v>
      </c>
      <c r="AU916" s="48">
        <v>0</v>
      </c>
      <c r="AV916" s="46" t="s">
        <v>81</v>
      </c>
      <c r="AW916" s="46" t="s">
        <v>81</v>
      </c>
      <c r="AX916" s="48">
        <v>500</v>
      </c>
      <c r="AY916" s="48">
        <v>538</v>
      </c>
      <c r="AZ916" s="48">
        <v>373.8</v>
      </c>
      <c r="BA916" s="48">
        <v>325</v>
      </c>
      <c r="BB916" s="46"/>
      <c r="BC916" s="46"/>
      <c r="BD916" s="48">
        <v>109.22</v>
      </c>
      <c r="BE916" s="48">
        <v>122.5</v>
      </c>
      <c r="BF916" s="48">
        <v>0.33</v>
      </c>
      <c r="BG916" s="46"/>
      <c r="BH916" s="48">
        <v>3.5</v>
      </c>
      <c r="BI916" s="48">
        <v>0.33</v>
      </c>
      <c r="BJ916" s="46"/>
      <c r="BK916" s="46"/>
      <c r="BL916" s="46"/>
      <c r="BM916" s="46"/>
      <c r="BN916" s="46"/>
      <c r="BO916" s="48">
        <v>0.33</v>
      </c>
      <c r="BP916" s="48">
        <v>0.33</v>
      </c>
      <c r="BQ916" s="46"/>
      <c r="BR916" s="48">
        <v>109.22</v>
      </c>
      <c r="BS916" s="46"/>
      <c r="BT916" s="46"/>
      <c r="BU916" s="48">
        <v>0</v>
      </c>
      <c r="BV916" s="39">
        <v>703</v>
      </c>
      <c r="BW916" s="39">
        <f t="shared" si="84"/>
        <v>5</v>
      </c>
      <c r="BX916" s="39">
        <f>IF(COUNTIF($C$2:C916,C916)=1,1,0)</f>
        <v>1</v>
      </c>
      <c r="BY916" s="39">
        <f t="shared" si="85"/>
        <v>0</v>
      </c>
      <c r="BZ916" s="39" t="b">
        <f t="shared" si="86"/>
        <v>0</v>
      </c>
      <c r="CA916" s="39" t="b">
        <f t="array" ref="CA916">ISNUMBER(SEARCH("Touch Screen",$AI916))</f>
        <v>0</v>
      </c>
      <c r="CB916" s="39" t="b">
        <f t="array" ref="CB916">ISNUMBER(SEARCH("Occupancy Sensor",$AI916))</f>
        <v>0</v>
      </c>
      <c r="CC916" s="39" t="b">
        <f t="array" ref="CC916">ISNUMBER(SEARCH("Full Network Connectivity",$AI916))</f>
        <v>0</v>
      </c>
      <c r="CD916" s="49">
        <f t="shared" si="87"/>
        <v>336.74753999999996</v>
      </c>
      <c r="CE916" s="50">
        <f t="shared" si="89"/>
        <v>2</v>
      </c>
      <c r="CF916" s="39">
        <f t="shared" si="88"/>
        <v>5</v>
      </c>
      <c r="CG916" s="49">
        <f>IF($BW916=1,($Q916*'2. Monitor Criteria'!$C$4)+('2. Monitor Criteria'!$D$4*'1. Data'!$CE916)+'2. Monitor Criteria'!$C$6,IF('1. Data'!$BW916=2,($Q916*'2. Monitor Criteria'!$C$4)+('2. Monitor Criteria'!$D$4*'1. Data'!$CE916)+'2. Monitor Criteria'!$D$6,IF('1. Data'!$BW916=5,($Q916*'2. Monitor Criteria'!$C$4)+('2. Monitor Criteria'!$D$4*'1. Data'!$CE916)+'2. Monitor Criteria'!$F$6,($Q916*'2. Monitor Criteria'!$C$4)+('2. Monitor Criteria'!$D$4*'1. Data'!$CE916)+'2. Monitor Criteria'!$E$6)))</f>
        <v>180.33499999999998</v>
      </c>
      <c r="CH916" s="51">
        <f>CD916-('2. Monitor Criteria'!$D$4*CE916)</f>
        <v>328.76753999999994</v>
      </c>
      <c r="CI916" s="49">
        <f>IF($BY916=0,CH916,IF($BY916=1,CH916-('2. Monitor Criteria'!$B$10*'1. Data'!CG916),CH916-('2. Monitor Criteria'!$C$10*'1. Data'!CG916)))</f>
        <v>328.76753999999994</v>
      </c>
      <c r="CJ916" s="51">
        <f>IF($CA916=TRUE,CI916-(CG916*'2. Monitor Criteria'!$E$10),CI916)</f>
        <v>328.76753999999994</v>
      </c>
      <c r="CK916" s="51">
        <f>IF($BZ916=TRUE,CJ916-('1. Data'!CG916*'2. Monitor Criteria'!$D$10),CJ916)</f>
        <v>328.76753999999994</v>
      </c>
    </row>
    <row r="917" spans="1:89" x14ac:dyDescent="0.2">
      <c r="A917" s="39">
        <v>704</v>
      </c>
      <c r="B917" s="46" t="s">
        <v>763</v>
      </c>
      <c r="C917" s="46" t="s">
        <v>875</v>
      </c>
      <c r="D917" s="47">
        <v>41776</v>
      </c>
      <c r="E917" s="46" t="s">
        <v>74</v>
      </c>
      <c r="F917" s="46" t="s">
        <v>103</v>
      </c>
      <c r="G917" s="46" t="s">
        <v>1307</v>
      </c>
      <c r="H917" s="46" t="s">
        <v>243</v>
      </c>
      <c r="I917" s="46" t="s">
        <v>76</v>
      </c>
      <c r="J917" s="46" t="s">
        <v>103</v>
      </c>
      <c r="K917" s="46" t="s">
        <v>77</v>
      </c>
      <c r="L917" s="46" t="s">
        <v>103</v>
      </c>
      <c r="M917" s="48">
        <v>1400</v>
      </c>
      <c r="N917" s="48">
        <v>26.7</v>
      </c>
      <c r="O917" s="48">
        <v>47.6</v>
      </c>
      <c r="P917" s="48">
        <v>54.6</v>
      </c>
      <c r="Q917" s="48">
        <v>1275</v>
      </c>
      <c r="R917" s="48">
        <v>1.78</v>
      </c>
      <c r="S917" s="48">
        <v>1080</v>
      </c>
      <c r="T917" s="48">
        <v>1920</v>
      </c>
      <c r="U917" s="48">
        <v>2</v>
      </c>
      <c r="V917" s="48">
        <v>1625</v>
      </c>
      <c r="W917" s="48">
        <v>60</v>
      </c>
      <c r="X917" s="48">
        <v>32.700000000000003</v>
      </c>
      <c r="Y917" s="46" t="s">
        <v>78</v>
      </c>
      <c r="Z917" s="46" t="s">
        <v>83</v>
      </c>
      <c r="AA917" s="46"/>
      <c r="AB917" s="46"/>
      <c r="AC917" s="46" t="s">
        <v>81</v>
      </c>
      <c r="AD917" s="46" t="s">
        <v>80</v>
      </c>
      <c r="AE917" s="46" t="s">
        <v>870</v>
      </c>
      <c r="AF917" s="46" t="s">
        <v>871</v>
      </c>
      <c r="AG917" s="46" t="s">
        <v>315</v>
      </c>
      <c r="AH917" s="46" t="s">
        <v>103</v>
      </c>
      <c r="AI917" s="46" t="s">
        <v>99</v>
      </c>
      <c r="AJ917" s="46" t="s">
        <v>83</v>
      </c>
      <c r="AK917" s="46" t="s">
        <v>84</v>
      </c>
      <c r="AL917" s="46" t="s">
        <v>871</v>
      </c>
      <c r="AM917" s="46" t="s">
        <v>83</v>
      </c>
      <c r="AN917" s="46" t="s">
        <v>83</v>
      </c>
      <c r="AO917" s="46" t="s">
        <v>249</v>
      </c>
      <c r="AP917" s="46" t="s">
        <v>91</v>
      </c>
      <c r="AQ917" s="46" t="s">
        <v>103</v>
      </c>
      <c r="AR917" s="46" t="s">
        <v>81</v>
      </c>
      <c r="AS917" s="46" t="s">
        <v>86</v>
      </c>
      <c r="AT917" s="46" t="s">
        <v>103</v>
      </c>
      <c r="AU917" s="48">
        <v>0</v>
      </c>
      <c r="AV917" s="46" t="s">
        <v>81</v>
      </c>
      <c r="AW917" s="46" t="s">
        <v>81</v>
      </c>
      <c r="AX917" s="48">
        <v>500</v>
      </c>
      <c r="AY917" s="48">
        <v>535</v>
      </c>
      <c r="AZ917" s="48">
        <v>415.3</v>
      </c>
      <c r="BA917" s="48">
        <v>325</v>
      </c>
      <c r="BB917" s="46"/>
      <c r="BC917" s="46"/>
      <c r="BD917" s="48">
        <v>116</v>
      </c>
      <c r="BE917" s="48">
        <v>122.4</v>
      </c>
      <c r="BF917" s="48">
        <v>0.28000000000000003</v>
      </c>
      <c r="BG917" s="46"/>
      <c r="BH917" s="48">
        <v>3.5</v>
      </c>
      <c r="BI917" s="48">
        <v>0.28000000000000003</v>
      </c>
      <c r="BJ917" s="46"/>
      <c r="BK917" s="46"/>
      <c r="BL917" s="46"/>
      <c r="BM917" s="46"/>
      <c r="BN917" s="46"/>
      <c r="BO917" s="48">
        <v>0.28000000000000003</v>
      </c>
      <c r="BP917" s="48">
        <v>0.28000000000000003</v>
      </c>
      <c r="BQ917" s="46"/>
      <c r="BR917" s="48">
        <v>116</v>
      </c>
      <c r="BS917" s="46"/>
      <c r="BT917" s="46"/>
      <c r="BU917" s="48">
        <v>0</v>
      </c>
      <c r="BV917" s="39">
        <v>704</v>
      </c>
      <c r="BW917" s="39">
        <f t="shared" si="84"/>
        <v>5</v>
      </c>
      <c r="BX917" s="39">
        <f>IF(COUNTIF($C$2:C917,C917)=1,1,0)</f>
        <v>1</v>
      </c>
      <c r="BY917" s="39">
        <f t="shared" si="85"/>
        <v>0</v>
      </c>
      <c r="BZ917" s="39" t="b">
        <f t="shared" si="86"/>
        <v>0</v>
      </c>
      <c r="CA917" s="39" t="b">
        <f t="array" ref="CA917">ISNUMBER(SEARCH("Touch Screen",$AI917))</f>
        <v>0</v>
      </c>
      <c r="CB917" s="39" t="b">
        <f t="array" ref="CB917">ISNUMBER(SEARCH("Occupancy Sensor",$AI917))</f>
        <v>0</v>
      </c>
      <c r="CC917" s="39" t="b">
        <f t="array" ref="CC917">ISNUMBER(SEARCH("Full Network Connectivity",$AI917))</f>
        <v>0</v>
      </c>
      <c r="CD917" s="49">
        <f t="shared" si="87"/>
        <v>357.25031999999999</v>
      </c>
      <c r="CE917" s="50">
        <f t="shared" si="89"/>
        <v>2</v>
      </c>
      <c r="CF917" s="39">
        <f t="shared" si="88"/>
        <v>5</v>
      </c>
      <c r="CG917" s="49">
        <f>IF($BW917=1,($Q917*'2. Monitor Criteria'!$C$4)+('2. Monitor Criteria'!$D$4*'1. Data'!$CE917)+'2. Monitor Criteria'!$C$6,IF('1. Data'!$BW917=2,($Q917*'2. Monitor Criteria'!$C$4)+('2. Monitor Criteria'!$D$4*'1. Data'!$CE917)+'2. Monitor Criteria'!$D$6,IF('1. Data'!$BW917=5,($Q917*'2. Monitor Criteria'!$C$4)+('2. Monitor Criteria'!$D$4*'1. Data'!$CE917)+'2. Monitor Criteria'!$F$6,($Q917*'2. Monitor Criteria'!$C$4)+('2. Monitor Criteria'!$D$4*'1. Data'!$CE917)+'2. Monitor Criteria'!$E$6)))</f>
        <v>180.33499999999998</v>
      </c>
      <c r="CH917" s="51">
        <f>CD917-('2. Monitor Criteria'!$D$4*CE917)</f>
        <v>349.27031999999997</v>
      </c>
      <c r="CI917" s="49">
        <f>IF($BY917=0,CH917,IF($BY917=1,CH917-('2. Monitor Criteria'!$B$10*'1. Data'!CG917),CH917-('2. Monitor Criteria'!$C$10*'1. Data'!CG917)))</f>
        <v>349.27031999999997</v>
      </c>
      <c r="CJ917" s="51">
        <f>IF($CA917=TRUE,CI917-(CG917*'2. Monitor Criteria'!$E$10),CI917)</f>
        <v>349.27031999999997</v>
      </c>
      <c r="CK917" s="51">
        <f>IF($BZ917=TRUE,CJ917-('1. Data'!CG917*'2. Monitor Criteria'!$D$10),CJ917)</f>
        <v>349.27031999999997</v>
      </c>
    </row>
    <row r="918" spans="1:89" x14ac:dyDescent="0.2">
      <c r="A918" s="39">
        <v>706</v>
      </c>
      <c r="B918" s="46" t="s">
        <v>878</v>
      </c>
      <c r="C918" s="46" t="s">
        <v>879</v>
      </c>
      <c r="D918" s="47">
        <v>42909</v>
      </c>
      <c r="E918" s="46" t="s">
        <v>323</v>
      </c>
      <c r="F918" s="46"/>
      <c r="G918" s="46" t="s">
        <v>1307</v>
      </c>
      <c r="H918" s="46" t="s">
        <v>243</v>
      </c>
      <c r="I918" s="46" t="s">
        <v>88</v>
      </c>
      <c r="J918" s="46"/>
      <c r="K918" s="46" t="s">
        <v>77</v>
      </c>
      <c r="L918" s="46"/>
      <c r="M918" s="48">
        <v>3000</v>
      </c>
      <c r="N918" s="48">
        <v>24.2</v>
      </c>
      <c r="O918" s="48">
        <v>43.1</v>
      </c>
      <c r="P918" s="48">
        <v>49.4</v>
      </c>
      <c r="Q918" s="48">
        <v>1046.99</v>
      </c>
      <c r="R918" s="48">
        <v>1.78</v>
      </c>
      <c r="S918" s="48">
        <v>1080</v>
      </c>
      <c r="T918" s="48">
        <v>1920</v>
      </c>
      <c r="U918" s="48">
        <v>2.1</v>
      </c>
      <c r="V918" s="48">
        <v>1981</v>
      </c>
      <c r="W918" s="48">
        <v>60</v>
      </c>
      <c r="X918" s="48">
        <v>0.3</v>
      </c>
      <c r="Y918" s="46" t="s">
        <v>78</v>
      </c>
      <c r="Z918" s="46" t="s">
        <v>83</v>
      </c>
      <c r="AA918" s="46"/>
      <c r="AB918" s="46"/>
      <c r="AC918" s="46" t="s">
        <v>81</v>
      </c>
      <c r="AD918" s="46" t="s">
        <v>81</v>
      </c>
      <c r="AE918" s="46" t="s">
        <v>880</v>
      </c>
      <c r="AF918" s="46" t="s">
        <v>1411</v>
      </c>
      <c r="AG918" s="46" t="s">
        <v>98</v>
      </c>
      <c r="AH918" s="46"/>
      <c r="AI918" s="46" t="s">
        <v>99</v>
      </c>
      <c r="AJ918" s="46" t="s">
        <v>83</v>
      </c>
      <c r="AK918" s="46" t="s">
        <v>90</v>
      </c>
      <c r="AL918" s="46" t="s">
        <v>1411</v>
      </c>
      <c r="AM918" s="46" t="s">
        <v>83</v>
      </c>
      <c r="AN918" s="46" t="s">
        <v>83</v>
      </c>
      <c r="AO918" s="46" t="s">
        <v>83</v>
      </c>
      <c r="AP918" s="46" t="s">
        <v>91</v>
      </c>
      <c r="AQ918" s="46"/>
      <c r="AR918" s="46" t="s">
        <v>81</v>
      </c>
      <c r="AS918" s="46" t="s">
        <v>86</v>
      </c>
      <c r="AT918" s="46"/>
      <c r="AU918" s="48">
        <v>5</v>
      </c>
      <c r="AV918" s="46" t="s">
        <v>81</v>
      </c>
      <c r="AW918" s="46" t="s">
        <v>81</v>
      </c>
      <c r="AX918" s="48">
        <v>350</v>
      </c>
      <c r="AY918" s="48">
        <v>332.1</v>
      </c>
      <c r="AZ918" s="48">
        <v>279.8</v>
      </c>
      <c r="BA918" s="48">
        <v>227.5</v>
      </c>
      <c r="BB918" s="46"/>
      <c r="BC918" s="46"/>
      <c r="BD918" s="48">
        <v>88</v>
      </c>
      <c r="BE918" s="48">
        <v>100</v>
      </c>
      <c r="BF918" s="48">
        <v>0.3</v>
      </c>
      <c r="BG918" s="46"/>
      <c r="BH918" s="48">
        <v>0.5</v>
      </c>
      <c r="BI918" s="46"/>
      <c r="BJ918" s="46"/>
      <c r="BK918" s="46"/>
      <c r="BL918" s="46"/>
      <c r="BM918" s="46"/>
      <c r="BN918" s="46"/>
      <c r="BO918" s="46"/>
      <c r="BP918" s="46"/>
      <c r="BQ918" s="46"/>
      <c r="BR918" s="46"/>
      <c r="BS918" s="46"/>
      <c r="BT918" s="46"/>
      <c r="BU918" s="48">
        <v>0</v>
      </c>
      <c r="BV918" s="39">
        <v>706</v>
      </c>
      <c r="BW918" s="39">
        <f t="shared" si="84"/>
        <v>5</v>
      </c>
      <c r="BX918" s="39">
        <f>IF(COUNTIF($C$2:C918,C918)=1,1,0)</f>
        <v>1</v>
      </c>
      <c r="BY918" s="39">
        <f t="shared" si="85"/>
        <v>0</v>
      </c>
      <c r="BZ918" s="39" t="b">
        <f t="shared" si="86"/>
        <v>0</v>
      </c>
      <c r="CA918" s="39" t="b">
        <f t="array" ref="CA918">ISNUMBER(SEARCH("Touch Screen",$AI918))</f>
        <v>0</v>
      </c>
      <c r="CB918" s="39" t="b">
        <f t="array" ref="CB918">ISNUMBER(SEARCH("Occupancy Sensor",$AI918))</f>
        <v>0</v>
      </c>
      <c r="CC918" s="39" t="b">
        <f t="array" ref="CC918">ISNUMBER(SEARCH("Full Network Connectivity",$AI918))</f>
        <v>0</v>
      </c>
      <c r="CD918" s="49">
        <f t="shared" si="87"/>
        <v>271.51619999999997</v>
      </c>
      <c r="CE918" s="50">
        <f t="shared" si="89"/>
        <v>2.1</v>
      </c>
      <c r="CF918" s="39">
        <f t="shared" si="88"/>
        <v>5</v>
      </c>
      <c r="CG918" s="49">
        <f>IF($BW918=1,($Q918*'2. Monitor Criteria'!$C$4)+('2. Monitor Criteria'!$D$4*'1. Data'!$CE918)+'2. Monitor Criteria'!$C$6,IF('1. Data'!$BW918=2,($Q918*'2. Monitor Criteria'!$C$4)+('2. Monitor Criteria'!$D$4*'1. Data'!$CE918)+'2. Monitor Criteria'!$D$6,IF('1. Data'!$BW918=5,($Q918*'2. Monitor Criteria'!$C$4)+('2. Monitor Criteria'!$D$4*'1. Data'!$CE918)+'2. Monitor Criteria'!$F$6,($Q918*'2. Monitor Criteria'!$C$4)+('2. Monitor Criteria'!$D$4*'1. Data'!$CE918)+'2. Monitor Criteria'!$E$6)))</f>
        <v>152.68877000000001</v>
      </c>
      <c r="CH918" s="51">
        <f>CD918-('2. Monitor Criteria'!$D$4*CE918)</f>
        <v>263.13719999999995</v>
      </c>
      <c r="CI918" s="49">
        <f>IF($BY918=0,CH918,IF($BY918=1,CH918-('2. Monitor Criteria'!$B$10*'1. Data'!CG918),CH918-('2. Monitor Criteria'!$C$10*'1. Data'!CG918)))</f>
        <v>263.13719999999995</v>
      </c>
      <c r="CJ918" s="51">
        <f>IF($CA918=TRUE,CI918-(CG918*'2. Monitor Criteria'!$E$10),CI918)</f>
        <v>263.13719999999995</v>
      </c>
      <c r="CK918" s="51">
        <f>IF($BZ918=TRUE,CJ918-('1. Data'!CG918*'2. Monitor Criteria'!$D$10),CJ918)</f>
        <v>263.13719999999995</v>
      </c>
    </row>
    <row r="919" spans="1:89" x14ac:dyDescent="0.2">
      <c r="A919" s="39">
        <v>707</v>
      </c>
      <c r="B919" s="46" t="s">
        <v>878</v>
      </c>
      <c r="C919" s="46" t="s">
        <v>882</v>
      </c>
      <c r="D919" s="47">
        <v>42909</v>
      </c>
      <c r="E919" s="46" t="s">
        <v>74</v>
      </c>
      <c r="F919" s="46"/>
      <c r="G919" s="46" t="s">
        <v>1307</v>
      </c>
      <c r="H919" s="46" t="s">
        <v>243</v>
      </c>
      <c r="I919" s="46" t="s">
        <v>76</v>
      </c>
      <c r="J919" s="46"/>
      <c r="K919" s="46" t="s">
        <v>77</v>
      </c>
      <c r="L919" s="46"/>
      <c r="M919" s="48">
        <v>1200</v>
      </c>
      <c r="N919" s="48">
        <v>26.8</v>
      </c>
      <c r="O919" s="48">
        <v>47.6</v>
      </c>
      <c r="P919" s="48">
        <v>54.6</v>
      </c>
      <c r="Q919" s="48">
        <v>1275.67</v>
      </c>
      <c r="R919" s="48">
        <v>1.78</v>
      </c>
      <c r="S919" s="48">
        <v>1080</v>
      </c>
      <c r="T919" s="48">
        <v>1920</v>
      </c>
      <c r="U919" s="48">
        <v>2.1</v>
      </c>
      <c r="V919" s="48">
        <v>1625</v>
      </c>
      <c r="W919" s="48">
        <v>60</v>
      </c>
      <c r="X919" s="48">
        <v>0.3</v>
      </c>
      <c r="Y919" s="46" t="s">
        <v>83</v>
      </c>
      <c r="Z919" s="46" t="s">
        <v>83</v>
      </c>
      <c r="AA919" s="46"/>
      <c r="AB919" s="46"/>
      <c r="AC919" s="46" t="s">
        <v>81</v>
      </c>
      <c r="AD919" s="46" t="s">
        <v>81</v>
      </c>
      <c r="AE919" s="46" t="s">
        <v>880</v>
      </c>
      <c r="AF919" s="46" t="s">
        <v>881</v>
      </c>
      <c r="AG919" s="46" t="s">
        <v>98</v>
      </c>
      <c r="AH919" s="46"/>
      <c r="AI919" s="46" t="s">
        <v>99</v>
      </c>
      <c r="AJ919" s="46" t="s">
        <v>83</v>
      </c>
      <c r="AK919" s="46" t="s">
        <v>90</v>
      </c>
      <c r="AL919" s="46" t="s">
        <v>881</v>
      </c>
      <c r="AM919" s="46" t="s">
        <v>83</v>
      </c>
      <c r="AN919" s="46" t="s">
        <v>83</v>
      </c>
      <c r="AO919" s="46" t="s">
        <v>83</v>
      </c>
      <c r="AP919" s="46" t="s">
        <v>91</v>
      </c>
      <c r="AQ919" s="46"/>
      <c r="AR919" s="46" t="s">
        <v>81</v>
      </c>
      <c r="AS919" s="46" t="s">
        <v>86</v>
      </c>
      <c r="AT919" s="46"/>
      <c r="AU919" s="48">
        <v>5</v>
      </c>
      <c r="AV919" s="46" t="s">
        <v>81</v>
      </c>
      <c r="AW919" s="46" t="s">
        <v>81</v>
      </c>
      <c r="AX919" s="48">
        <v>350</v>
      </c>
      <c r="AY919" s="48">
        <v>329.6</v>
      </c>
      <c r="AZ919" s="48">
        <v>238.6</v>
      </c>
      <c r="BA919" s="48">
        <v>227.8</v>
      </c>
      <c r="BB919" s="46"/>
      <c r="BC919" s="46"/>
      <c r="BD919" s="48">
        <v>81.5</v>
      </c>
      <c r="BE919" s="48">
        <v>113.7</v>
      </c>
      <c r="BF919" s="48">
        <v>0.28999999999999998</v>
      </c>
      <c r="BG919" s="46"/>
      <c r="BH919" s="48">
        <v>0.5</v>
      </c>
      <c r="BI919" s="46"/>
      <c r="BJ919" s="46"/>
      <c r="BK919" s="46"/>
      <c r="BL919" s="46"/>
      <c r="BM919" s="46"/>
      <c r="BN919" s="46"/>
      <c r="BO919" s="46"/>
      <c r="BP919" s="46"/>
      <c r="BQ919" s="46"/>
      <c r="BR919" s="46"/>
      <c r="BS919" s="46"/>
      <c r="BT919" s="46"/>
      <c r="BU919" s="48">
        <v>0</v>
      </c>
      <c r="BV919" s="39">
        <v>707</v>
      </c>
      <c r="BW919" s="39">
        <f t="shared" si="84"/>
        <v>5</v>
      </c>
      <c r="BX919" s="39">
        <f>IF(COUNTIF($C$2:C919,C919)=1,1,0)</f>
        <v>1</v>
      </c>
      <c r="BY919" s="39">
        <f t="shared" si="85"/>
        <v>0</v>
      </c>
      <c r="BZ919" s="39" t="b">
        <f t="shared" si="86"/>
        <v>0</v>
      </c>
      <c r="CA919" s="39" t="b">
        <f t="array" ref="CA919">ISNUMBER(SEARCH("Touch Screen",$AI919))</f>
        <v>0</v>
      </c>
      <c r="CB919" s="39" t="b">
        <f t="array" ref="CB919">ISNUMBER(SEARCH("Occupancy Sensor",$AI919))</f>
        <v>0</v>
      </c>
      <c r="CC919" s="39" t="b">
        <f t="array" ref="CC919">ISNUMBER(SEARCH("Full Network Connectivity",$AI919))</f>
        <v>0</v>
      </c>
      <c r="CD919" s="49">
        <f t="shared" si="87"/>
        <v>251.53026</v>
      </c>
      <c r="CE919" s="50">
        <f t="shared" si="89"/>
        <v>2.1</v>
      </c>
      <c r="CF919" s="39">
        <f t="shared" si="88"/>
        <v>5</v>
      </c>
      <c r="CG919" s="49">
        <f>IF($BW919=1,($Q919*'2. Monitor Criteria'!$C$4)+('2. Monitor Criteria'!$D$4*'1. Data'!$CE919)+'2. Monitor Criteria'!$C$6,IF('1. Data'!$BW919=2,($Q919*'2. Monitor Criteria'!$C$4)+('2. Monitor Criteria'!$D$4*'1. Data'!$CE919)+'2. Monitor Criteria'!$D$6,IF('1. Data'!$BW919=5,($Q919*'2. Monitor Criteria'!$C$4)+('2. Monitor Criteria'!$D$4*'1. Data'!$CE919)+'2. Monitor Criteria'!$F$6,($Q919*'2. Monitor Criteria'!$C$4)+('2. Monitor Criteria'!$D$4*'1. Data'!$CE919)+'2. Monitor Criteria'!$E$6)))</f>
        <v>180.81640999999999</v>
      </c>
      <c r="CH919" s="51">
        <f>CD919-('2. Monitor Criteria'!$D$4*CE919)</f>
        <v>243.15126000000001</v>
      </c>
      <c r="CI919" s="49">
        <f>IF($BY919=0,CH919,IF($BY919=1,CH919-('2. Monitor Criteria'!$B$10*'1. Data'!CG919),CH919-('2. Monitor Criteria'!$C$10*'1. Data'!CG919)))</f>
        <v>243.15126000000001</v>
      </c>
      <c r="CJ919" s="51">
        <f>IF($CA919=TRUE,CI919-(CG919*'2. Monitor Criteria'!$E$10),CI919)</f>
        <v>243.15126000000001</v>
      </c>
      <c r="CK919" s="51">
        <f>IF($BZ919=TRUE,CJ919-('1. Data'!CG919*'2. Monitor Criteria'!$D$10),CJ919)</f>
        <v>243.15126000000001</v>
      </c>
    </row>
    <row r="920" spans="1:89" x14ac:dyDescent="0.2">
      <c r="A920" s="39">
        <v>728</v>
      </c>
      <c r="B920" s="46" t="s">
        <v>878</v>
      </c>
      <c r="C920" s="46" t="s">
        <v>908</v>
      </c>
      <c r="D920" s="47">
        <v>42940</v>
      </c>
      <c r="E920" s="46" t="s">
        <v>74</v>
      </c>
      <c r="F920" s="46"/>
      <c r="G920" s="46" t="s">
        <v>1309</v>
      </c>
      <c r="H920" s="46" t="s">
        <v>243</v>
      </c>
      <c r="I920" s="46" t="s">
        <v>85</v>
      </c>
      <c r="J920" s="46"/>
      <c r="K920" s="46" t="s">
        <v>77</v>
      </c>
      <c r="L920" s="46"/>
      <c r="M920" s="48">
        <v>4000</v>
      </c>
      <c r="N920" s="48">
        <v>23.3</v>
      </c>
      <c r="O920" s="48">
        <v>41.5</v>
      </c>
      <c r="P920" s="48">
        <v>47.6</v>
      </c>
      <c r="Q920" s="48">
        <v>968.16</v>
      </c>
      <c r="R920" s="48">
        <v>1.78</v>
      </c>
      <c r="S920" s="48">
        <v>1080</v>
      </c>
      <c r="T920" s="48">
        <v>1920</v>
      </c>
      <c r="U920" s="48">
        <v>2.1</v>
      </c>
      <c r="V920" s="48">
        <v>2142</v>
      </c>
      <c r="W920" s="48">
        <v>60</v>
      </c>
      <c r="X920" s="48">
        <v>0.4</v>
      </c>
      <c r="Y920" s="46" t="s">
        <v>78</v>
      </c>
      <c r="Z920" s="46" t="s">
        <v>83</v>
      </c>
      <c r="AA920" s="46"/>
      <c r="AB920" s="46"/>
      <c r="AC920" s="46" t="s">
        <v>81</v>
      </c>
      <c r="AD920" s="46" t="s">
        <v>81</v>
      </c>
      <c r="AE920" s="46" t="s">
        <v>568</v>
      </c>
      <c r="AF920" s="46" t="s">
        <v>1413</v>
      </c>
      <c r="AG920" s="46" t="s">
        <v>316</v>
      </c>
      <c r="AH920" s="46"/>
      <c r="AI920" s="46" t="s">
        <v>1414</v>
      </c>
      <c r="AJ920" s="46" t="s">
        <v>83</v>
      </c>
      <c r="AK920" s="46" t="s">
        <v>84</v>
      </c>
      <c r="AL920" s="46" t="s">
        <v>1413</v>
      </c>
      <c r="AM920" s="46" t="s">
        <v>83</v>
      </c>
      <c r="AN920" s="46" t="s">
        <v>83</v>
      </c>
      <c r="AO920" s="46" t="s">
        <v>83</v>
      </c>
      <c r="AP920" s="46" t="s">
        <v>91</v>
      </c>
      <c r="AQ920" s="46"/>
      <c r="AR920" s="46" t="s">
        <v>81</v>
      </c>
      <c r="AS920" s="46" t="s">
        <v>86</v>
      </c>
      <c r="AT920" s="46"/>
      <c r="AU920" s="48">
        <v>1</v>
      </c>
      <c r="AV920" s="46" t="s">
        <v>81</v>
      </c>
      <c r="AW920" s="46" t="s">
        <v>81</v>
      </c>
      <c r="AX920" s="48">
        <v>700</v>
      </c>
      <c r="AY920" s="48">
        <v>837</v>
      </c>
      <c r="AZ920" s="48">
        <v>465</v>
      </c>
      <c r="BA920" s="48">
        <v>455</v>
      </c>
      <c r="BB920" s="48">
        <v>52.71</v>
      </c>
      <c r="BC920" s="48">
        <v>106.07</v>
      </c>
      <c r="BD920" s="48">
        <v>105.56</v>
      </c>
      <c r="BE920" s="48">
        <v>117.8</v>
      </c>
      <c r="BF920" s="48">
        <v>1.66</v>
      </c>
      <c r="BG920" s="48">
        <v>0</v>
      </c>
      <c r="BH920" s="48">
        <v>3.5</v>
      </c>
      <c r="BI920" s="48">
        <v>0</v>
      </c>
      <c r="BJ920" s="48">
        <v>333.1</v>
      </c>
      <c r="BK920" s="48">
        <v>333.1</v>
      </c>
      <c r="BL920" s="48">
        <v>96.4</v>
      </c>
      <c r="BM920" s="48">
        <v>52.71</v>
      </c>
      <c r="BN920" s="48">
        <v>106.07</v>
      </c>
      <c r="BO920" s="48">
        <v>0</v>
      </c>
      <c r="BP920" s="48">
        <v>1.66</v>
      </c>
      <c r="BQ920" s="48">
        <v>0</v>
      </c>
      <c r="BR920" s="48">
        <v>105.72</v>
      </c>
      <c r="BS920" s="48">
        <v>333.59</v>
      </c>
      <c r="BT920" s="46"/>
      <c r="BU920" s="48">
        <v>0</v>
      </c>
      <c r="BV920" s="39">
        <v>728</v>
      </c>
      <c r="BW920" s="39">
        <f t="shared" si="84"/>
        <v>5</v>
      </c>
      <c r="BX920" s="39">
        <f>IF(COUNTIF($C$2:C920,C920)=1,1,0)</f>
        <v>1</v>
      </c>
      <c r="BY920" s="39">
        <f t="shared" si="85"/>
        <v>0</v>
      </c>
      <c r="BZ920" s="39" t="b">
        <f t="shared" si="86"/>
        <v>1</v>
      </c>
      <c r="CA920" s="39" t="b">
        <f t="array" ref="CA920">ISNUMBER(SEARCH("Touch Screen",$AI920))</f>
        <v>0</v>
      </c>
      <c r="CB920" s="39" t="b">
        <f t="array" ref="CB920">ISNUMBER(SEARCH("Occupancy Sensor",$AI920))</f>
        <v>0</v>
      </c>
      <c r="CC920" s="39" t="b">
        <f t="array" ref="CC920">ISNUMBER(SEARCH("Full Network Connectivity",$AI920))</f>
        <v>0</v>
      </c>
      <c r="CD920" s="49">
        <f t="shared" si="87"/>
        <v>333.09899999999999</v>
      </c>
      <c r="CE920" s="50">
        <f t="shared" si="89"/>
        <v>2.1</v>
      </c>
      <c r="CF920" s="39">
        <f t="shared" si="88"/>
        <v>5</v>
      </c>
      <c r="CG920" s="49">
        <f>IF($BW920=1,($Q920*'2. Monitor Criteria'!$C$4)+('2. Monitor Criteria'!$D$4*'1. Data'!$CE920)+'2. Monitor Criteria'!$C$6,IF('1. Data'!$BW920=2,($Q920*'2. Monitor Criteria'!$C$4)+('2. Monitor Criteria'!$D$4*'1. Data'!$CE920)+'2. Monitor Criteria'!$D$6,IF('1. Data'!$BW920=5,($Q920*'2. Monitor Criteria'!$C$4)+('2. Monitor Criteria'!$D$4*'1. Data'!$CE920)+'2. Monitor Criteria'!$F$6,($Q920*'2. Monitor Criteria'!$C$4)+('2. Monitor Criteria'!$D$4*'1. Data'!$CE920)+'2. Monitor Criteria'!$E$6)))</f>
        <v>142.99268000000001</v>
      </c>
      <c r="CH920" s="51">
        <f>CD920-('2. Monitor Criteria'!$D$4*CE920)</f>
        <v>324.71999999999997</v>
      </c>
      <c r="CI920" s="49">
        <f>IF($BY920=0,CH920,IF($BY920=1,CH920-('2. Monitor Criteria'!$B$10*'1. Data'!CG920),CH920-('2. Monitor Criteria'!$C$10*'1. Data'!CG920)))</f>
        <v>324.71999999999997</v>
      </c>
      <c r="CJ920" s="51">
        <f>IF($CA920=TRUE,CI920-(CG920*'2. Monitor Criteria'!$E$10),CI920)</f>
        <v>324.71999999999997</v>
      </c>
      <c r="CK920" s="51">
        <f>IF($BZ920=TRUE,CJ920-('1. Data'!CG920*'2. Monitor Criteria'!$D$10),CJ920)</f>
        <v>317.57036599999998</v>
      </c>
    </row>
    <row r="921" spans="1:89" x14ac:dyDescent="0.2">
      <c r="A921" s="39">
        <v>729</v>
      </c>
      <c r="B921" s="46" t="s">
        <v>878</v>
      </c>
      <c r="C921" s="46" t="s">
        <v>908</v>
      </c>
      <c r="D921" s="47">
        <v>42940</v>
      </c>
      <c r="E921" s="46" t="s">
        <v>74</v>
      </c>
      <c r="F921" s="46"/>
      <c r="G921" s="46" t="s">
        <v>1309</v>
      </c>
      <c r="H921" s="46" t="s">
        <v>243</v>
      </c>
      <c r="I921" s="46" t="s">
        <v>85</v>
      </c>
      <c r="J921" s="46"/>
      <c r="K921" s="46" t="s">
        <v>77</v>
      </c>
      <c r="L921" s="46"/>
      <c r="M921" s="48">
        <v>4000</v>
      </c>
      <c r="N921" s="48">
        <v>23.3</v>
      </c>
      <c r="O921" s="48">
        <v>41.5</v>
      </c>
      <c r="P921" s="48">
        <v>47.6</v>
      </c>
      <c r="Q921" s="48">
        <v>968.16</v>
      </c>
      <c r="R921" s="48">
        <v>1.78</v>
      </c>
      <c r="S921" s="48">
        <v>1080</v>
      </c>
      <c r="T921" s="48">
        <v>1920</v>
      </c>
      <c r="U921" s="48">
        <v>2.1</v>
      </c>
      <c r="V921" s="48">
        <v>2142</v>
      </c>
      <c r="W921" s="48">
        <v>60</v>
      </c>
      <c r="X921" s="48">
        <v>0.4</v>
      </c>
      <c r="Y921" s="46" t="s">
        <v>78</v>
      </c>
      <c r="Z921" s="46" t="s">
        <v>83</v>
      </c>
      <c r="AA921" s="46"/>
      <c r="AB921" s="46"/>
      <c r="AC921" s="46" t="s">
        <v>81</v>
      </c>
      <c r="AD921" s="46" t="s">
        <v>81</v>
      </c>
      <c r="AE921" s="46" t="s">
        <v>568</v>
      </c>
      <c r="AF921" s="46" t="s">
        <v>1413</v>
      </c>
      <c r="AG921" s="46" t="s">
        <v>316</v>
      </c>
      <c r="AH921" s="46"/>
      <c r="AI921" s="46" t="s">
        <v>1414</v>
      </c>
      <c r="AJ921" s="46" t="s">
        <v>83</v>
      </c>
      <c r="AK921" s="46" t="s">
        <v>84</v>
      </c>
      <c r="AL921" s="46" t="s">
        <v>1413</v>
      </c>
      <c r="AM921" s="46" t="s">
        <v>83</v>
      </c>
      <c r="AN921" s="46" t="s">
        <v>83</v>
      </c>
      <c r="AO921" s="46" t="s">
        <v>83</v>
      </c>
      <c r="AP921" s="46" t="s">
        <v>91</v>
      </c>
      <c r="AQ921" s="46"/>
      <c r="AR921" s="46" t="s">
        <v>81</v>
      </c>
      <c r="AS921" s="46" t="s">
        <v>86</v>
      </c>
      <c r="AT921" s="46"/>
      <c r="AU921" s="48">
        <v>1</v>
      </c>
      <c r="AV921" s="46" t="s">
        <v>81</v>
      </c>
      <c r="AW921" s="46" t="s">
        <v>81</v>
      </c>
      <c r="AX921" s="48">
        <v>700</v>
      </c>
      <c r="AY921" s="48">
        <v>837</v>
      </c>
      <c r="AZ921" s="48">
        <v>465</v>
      </c>
      <c r="BA921" s="48">
        <v>455</v>
      </c>
      <c r="BB921" s="48">
        <v>52.71</v>
      </c>
      <c r="BC921" s="48">
        <v>106.07</v>
      </c>
      <c r="BD921" s="48">
        <v>105.56</v>
      </c>
      <c r="BE921" s="48">
        <v>117.8</v>
      </c>
      <c r="BF921" s="48">
        <v>1.66</v>
      </c>
      <c r="BG921" s="48">
        <v>0</v>
      </c>
      <c r="BH921" s="48">
        <v>3.5</v>
      </c>
      <c r="BI921" s="48">
        <v>0</v>
      </c>
      <c r="BJ921" s="48">
        <v>333.1</v>
      </c>
      <c r="BK921" s="48">
        <v>333.1</v>
      </c>
      <c r="BL921" s="48">
        <v>96.4</v>
      </c>
      <c r="BM921" s="48">
        <v>52.71</v>
      </c>
      <c r="BN921" s="48">
        <v>106.07</v>
      </c>
      <c r="BO921" s="48">
        <v>0</v>
      </c>
      <c r="BP921" s="48">
        <v>1.66</v>
      </c>
      <c r="BQ921" s="48">
        <v>0</v>
      </c>
      <c r="BR921" s="48">
        <v>105.72</v>
      </c>
      <c r="BS921" s="48">
        <v>333.59</v>
      </c>
      <c r="BT921" s="46"/>
      <c r="BU921" s="48">
        <v>0</v>
      </c>
      <c r="BV921" s="39">
        <v>729</v>
      </c>
      <c r="BW921" s="39">
        <f t="shared" si="84"/>
        <v>5</v>
      </c>
      <c r="BX921" s="39">
        <f>IF(COUNTIF($C$2:C921,C921)=1,1,0)</f>
        <v>0</v>
      </c>
      <c r="BY921" s="39">
        <f t="shared" si="85"/>
        <v>0</v>
      </c>
      <c r="BZ921" s="39" t="b">
        <f t="shared" si="86"/>
        <v>1</v>
      </c>
      <c r="CA921" s="39" t="b">
        <f t="array" ref="CA921">ISNUMBER(SEARCH("Touch Screen",$AI921))</f>
        <v>0</v>
      </c>
      <c r="CB921" s="39" t="b">
        <f t="array" ref="CB921">ISNUMBER(SEARCH("Occupancy Sensor",$AI921))</f>
        <v>0</v>
      </c>
      <c r="CC921" s="39" t="b">
        <f t="array" ref="CC921">ISNUMBER(SEARCH("Full Network Connectivity",$AI921))</f>
        <v>0</v>
      </c>
      <c r="CD921" s="49">
        <f t="shared" si="87"/>
        <v>333.09899999999999</v>
      </c>
      <c r="CE921" s="50">
        <f t="shared" si="89"/>
        <v>2.1</v>
      </c>
      <c r="CF921" s="39">
        <f t="shared" si="88"/>
        <v>5</v>
      </c>
      <c r="CG921" s="49">
        <f>IF($BW921=1,($Q921*'2. Monitor Criteria'!$C$4)+('2. Monitor Criteria'!$D$4*'1. Data'!$CE921)+'2. Monitor Criteria'!$C$6,IF('1. Data'!$BW921=2,($Q921*'2. Monitor Criteria'!$C$4)+('2. Monitor Criteria'!$D$4*'1. Data'!$CE921)+'2. Monitor Criteria'!$D$6,IF('1. Data'!$BW921=5,($Q921*'2. Monitor Criteria'!$C$4)+('2. Monitor Criteria'!$D$4*'1. Data'!$CE921)+'2. Monitor Criteria'!$F$6,($Q921*'2. Monitor Criteria'!$C$4)+('2. Monitor Criteria'!$D$4*'1. Data'!$CE921)+'2. Monitor Criteria'!$E$6)))</f>
        <v>142.99268000000001</v>
      </c>
      <c r="CH921" s="51">
        <f>CD921-('2. Monitor Criteria'!$D$4*CE921)</f>
        <v>324.71999999999997</v>
      </c>
      <c r="CI921" s="49">
        <f>IF($BY921=0,CH921,IF($BY921=1,CH921-('2. Monitor Criteria'!$B$10*'1. Data'!CG921),CH921-('2. Monitor Criteria'!$C$10*'1. Data'!CG921)))</f>
        <v>324.71999999999997</v>
      </c>
      <c r="CJ921" s="51">
        <f>IF($CA921=TRUE,CI921-(CG921*'2. Monitor Criteria'!$E$10),CI921)</f>
        <v>324.71999999999997</v>
      </c>
      <c r="CK921" s="51">
        <f>IF($BZ921=TRUE,CJ921-('1. Data'!CG921*'2. Monitor Criteria'!$D$10),CJ921)</f>
        <v>317.57036599999998</v>
      </c>
    </row>
    <row r="922" spans="1:89" x14ac:dyDescent="0.2">
      <c r="A922" s="39">
        <v>730</v>
      </c>
      <c r="B922" s="46" t="s">
        <v>878</v>
      </c>
      <c r="C922" s="46" t="s">
        <v>909</v>
      </c>
      <c r="D922" s="47">
        <v>42940</v>
      </c>
      <c r="E922" s="46" t="s">
        <v>74</v>
      </c>
      <c r="F922" s="46"/>
      <c r="G922" s="46" t="s">
        <v>1309</v>
      </c>
      <c r="H922" s="46" t="s">
        <v>243</v>
      </c>
      <c r="I922" s="46" t="s">
        <v>85</v>
      </c>
      <c r="J922" s="46" t="s">
        <v>119</v>
      </c>
      <c r="K922" s="46" t="s">
        <v>77</v>
      </c>
      <c r="L922" s="46"/>
      <c r="M922" s="48">
        <v>1200</v>
      </c>
      <c r="N922" s="48">
        <v>26.8</v>
      </c>
      <c r="O922" s="48">
        <v>47.6</v>
      </c>
      <c r="P922" s="48">
        <v>54.6</v>
      </c>
      <c r="Q922" s="48">
        <v>1273.8499999999999</v>
      </c>
      <c r="R922" s="48">
        <v>1.78</v>
      </c>
      <c r="S922" s="48">
        <v>1080</v>
      </c>
      <c r="T922" s="48">
        <v>1920</v>
      </c>
      <c r="U922" s="48">
        <v>2.1</v>
      </c>
      <c r="V922" s="48">
        <v>1628</v>
      </c>
      <c r="W922" s="48">
        <v>60</v>
      </c>
      <c r="X922" s="48">
        <v>0.4</v>
      </c>
      <c r="Y922" s="46" t="s">
        <v>78</v>
      </c>
      <c r="Z922" s="46" t="s">
        <v>83</v>
      </c>
      <c r="AA922" s="46"/>
      <c r="AB922" s="46"/>
      <c r="AC922" s="46" t="s">
        <v>81</v>
      </c>
      <c r="AD922" s="46" t="s">
        <v>81</v>
      </c>
      <c r="AE922" s="46" t="s">
        <v>130</v>
      </c>
      <c r="AF922" s="46" t="s">
        <v>1415</v>
      </c>
      <c r="AG922" s="46" t="s">
        <v>316</v>
      </c>
      <c r="AH922" s="46"/>
      <c r="AI922" s="46" t="s">
        <v>1414</v>
      </c>
      <c r="AJ922" s="46" t="s">
        <v>83</v>
      </c>
      <c r="AK922" s="46" t="s">
        <v>84</v>
      </c>
      <c r="AL922" s="46" t="s">
        <v>1415</v>
      </c>
      <c r="AM922" s="46" t="s">
        <v>83</v>
      </c>
      <c r="AN922" s="46" t="s">
        <v>83</v>
      </c>
      <c r="AO922" s="46" t="s">
        <v>83</v>
      </c>
      <c r="AP922" s="46" t="s">
        <v>91</v>
      </c>
      <c r="AQ922" s="46"/>
      <c r="AR922" s="46" t="s">
        <v>81</v>
      </c>
      <c r="AS922" s="46" t="s">
        <v>86</v>
      </c>
      <c r="AT922" s="46"/>
      <c r="AU922" s="48">
        <v>1</v>
      </c>
      <c r="AV922" s="46" t="s">
        <v>81</v>
      </c>
      <c r="AW922" s="46" t="s">
        <v>81</v>
      </c>
      <c r="AX922" s="48">
        <v>700</v>
      </c>
      <c r="AY922" s="48">
        <v>671</v>
      </c>
      <c r="AZ922" s="48">
        <v>469</v>
      </c>
      <c r="BA922" s="48">
        <v>455</v>
      </c>
      <c r="BB922" s="48">
        <v>65.95</v>
      </c>
      <c r="BC922" s="48">
        <v>124.16</v>
      </c>
      <c r="BD922" s="48">
        <v>118.86</v>
      </c>
      <c r="BE922" s="48">
        <v>135.69999999999999</v>
      </c>
      <c r="BF922" s="48">
        <v>3.35</v>
      </c>
      <c r="BG922" s="48">
        <v>0</v>
      </c>
      <c r="BH922" s="48">
        <v>3.5</v>
      </c>
      <c r="BI922" s="48">
        <v>0</v>
      </c>
      <c r="BJ922" s="48">
        <v>383.5</v>
      </c>
      <c r="BK922" s="48">
        <v>383.5</v>
      </c>
      <c r="BL922" s="48">
        <v>96.4</v>
      </c>
      <c r="BM922" s="48">
        <v>65.95</v>
      </c>
      <c r="BN922" s="48">
        <v>124.16</v>
      </c>
      <c r="BO922" s="48">
        <v>0</v>
      </c>
      <c r="BP922" s="48">
        <v>3.49</v>
      </c>
      <c r="BQ922" s="48">
        <v>0</v>
      </c>
      <c r="BR922" s="48">
        <v>119.79</v>
      </c>
      <c r="BS922" s="48">
        <v>387.15</v>
      </c>
      <c r="BT922" s="46"/>
      <c r="BU922" s="48">
        <v>0</v>
      </c>
      <c r="BV922" s="39">
        <v>730</v>
      </c>
      <c r="BW922" s="39">
        <f t="shared" si="84"/>
        <v>5</v>
      </c>
      <c r="BX922" s="39">
        <f>IF(COUNTIF($C$2:C922,C922)=1,1,0)</f>
        <v>1</v>
      </c>
      <c r="BY922" s="39">
        <f t="shared" si="85"/>
        <v>0</v>
      </c>
      <c r="BZ922" s="39" t="b">
        <f t="shared" si="86"/>
        <v>1</v>
      </c>
      <c r="CA922" s="39" t="b">
        <f t="array" ref="CA922">ISNUMBER(SEARCH("Touch Screen",$AI922))</f>
        <v>0</v>
      </c>
      <c r="CB922" s="39" t="b">
        <f t="array" ref="CB922">ISNUMBER(SEARCH("Occupancy Sensor",$AI922))</f>
        <v>0</v>
      </c>
      <c r="CC922" s="39" t="b">
        <f t="array" ref="CC922">ISNUMBER(SEARCH("Full Network Connectivity",$AI922))</f>
        <v>0</v>
      </c>
      <c r="CD922" s="49">
        <f t="shared" si="87"/>
        <v>383.49966000000001</v>
      </c>
      <c r="CE922" s="50">
        <f t="shared" si="89"/>
        <v>2.1</v>
      </c>
      <c r="CF922" s="39">
        <f t="shared" si="88"/>
        <v>5</v>
      </c>
      <c r="CG922" s="49">
        <f>IF($BW922=1,($Q922*'2. Monitor Criteria'!$C$4)+('2. Monitor Criteria'!$D$4*'1. Data'!$CE922)+'2. Monitor Criteria'!$C$6,IF('1. Data'!$BW922=2,($Q922*'2. Monitor Criteria'!$C$4)+('2. Monitor Criteria'!$D$4*'1. Data'!$CE922)+'2. Monitor Criteria'!$D$6,IF('1. Data'!$BW922=5,($Q922*'2. Monitor Criteria'!$C$4)+('2. Monitor Criteria'!$D$4*'1. Data'!$CE922)+'2. Monitor Criteria'!$F$6,($Q922*'2. Monitor Criteria'!$C$4)+('2. Monitor Criteria'!$D$4*'1. Data'!$CE922)+'2. Monitor Criteria'!$E$6)))</f>
        <v>180.59254999999999</v>
      </c>
      <c r="CH922" s="51">
        <f>CD922-('2. Monitor Criteria'!$D$4*CE922)</f>
        <v>375.12065999999999</v>
      </c>
      <c r="CI922" s="49">
        <f>IF($BY922=0,CH922,IF($BY922=1,CH922-('2. Monitor Criteria'!$B$10*'1. Data'!CG922),CH922-('2. Monitor Criteria'!$C$10*'1. Data'!CG922)))</f>
        <v>375.12065999999999</v>
      </c>
      <c r="CJ922" s="51">
        <f>IF($CA922=TRUE,CI922-(CG922*'2. Monitor Criteria'!$E$10),CI922)</f>
        <v>375.12065999999999</v>
      </c>
      <c r="CK922" s="51">
        <f>IF($BZ922=TRUE,CJ922-('1. Data'!CG922*'2. Monitor Criteria'!$D$10),CJ922)</f>
        <v>366.09103249999998</v>
      </c>
    </row>
    <row r="923" spans="1:89" x14ac:dyDescent="0.2">
      <c r="A923" s="39">
        <v>731</v>
      </c>
      <c r="B923" s="46" t="s">
        <v>878</v>
      </c>
      <c r="C923" s="46" t="s">
        <v>909</v>
      </c>
      <c r="D923" s="47">
        <v>42940</v>
      </c>
      <c r="E923" s="46" t="s">
        <v>74</v>
      </c>
      <c r="F923" s="46"/>
      <c r="G923" s="46" t="s">
        <v>1309</v>
      </c>
      <c r="H923" s="46" t="s">
        <v>243</v>
      </c>
      <c r="I923" s="46" t="s">
        <v>85</v>
      </c>
      <c r="J923" s="46" t="s">
        <v>119</v>
      </c>
      <c r="K923" s="46" t="s">
        <v>77</v>
      </c>
      <c r="L923" s="46"/>
      <c r="M923" s="48">
        <v>1200</v>
      </c>
      <c r="N923" s="48">
        <v>26.8</v>
      </c>
      <c r="O923" s="48">
        <v>47.6</v>
      </c>
      <c r="P923" s="48">
        <v>54.6</v>
      </c>
      <c r="Q923" s="48">
        <v>1273.8499999999999</v>
      </c>
      <c r="R923" s="48">
        <v>1.78</v>
      </c>
      <c r="S923" s="48">
        <v>1080</v>
      </c>
      <c r="T923" s="48">
        <v>1920</v>
      </c>
      <c r="U923" s="48">
        <v>2.1</v>
      </c>
      <c r="V923" s="48">
        <v>1628</v>
      </c>
      <c r="W923" s="48">
        <v>60</v>
      </c>
      <c r="X923" s="48">
        <v>0.4</v>
      </c>
      <c r="Y923" s="46" t="s">
        <v>78</v>
      </c>
      <c r="Z923" s="46" t="s">
        <v>83</v>
      </c>
      <c r="AA923" s="46"/>
      <c r="AB923" s="46"/>
      <c r="AC923" s="46" t="s">
        <v>81</v>
      </c>
      <c r="AD923" s="46" t="s">
        <v>81</v>
      </c>
      <c r="AE923" s="46" t="s">
        <v>130</v>
      </c>
      <c r="AF923" s="46" t="s">
        <v>1415</v>
      </c>
      <c r="AG923" s="46" t="s">
        <v>316</v>
      </c>
      <c r="AH923" s="46"/>
      <c r="AI923" s="46" t="s">
        <v>1414</v>
      </c>
      <c r="AJ923" s="46" t="s">
        <v>83</v>
      </c>
      <c r="AK923" s="46" t="s">
        <v>84</v>
      </c>
      <c r="AL923" s="46" t="s">
        <v>1415</v>
      </c>
      <c r="AM923" s="46" t="s">
        <v>83</v>
      </c>
      <c r="AN923" s="46" t="s">
        <v>83</v>
      </c>
      <c r="AO923" s="46" t="s">
        <v>83</v>
      </c>
      <c r="AP923" s="46" t="s">
        <v>91</v>
      </c>
      <c r="AQ923" s="46"/>
      <c r="AR923" s="46" t="s">
        <v>81</v>
      </c>
      <c r="AS923" s="46" t="s">
        <v>86</v>
      </c>
      <c r="AT923" s="46"/>
      <c r="AU923" s="48">
        <v>1</v>
      </c>
      <c r="AV923" s="46" t="s">
        <v>81</v>
      </c>
      <c r="AW923" s="46" t="s">
        <v>81</v>
      </c>
      <c r="AX923" s="48">
        <v>700</v>
      </c>
      <c r="AY923" s="48">
        <v>671</v>
      </c>
      <c r="AZ923" s="48">
        <v>469</v>
      </c>
      <c r="BA923" s="48">
        <v>455</v>
      </c>
      <c r="BB923" s="48">
        <v>65.95</v>
      </c>
      <c r="BC923" s="48">
        <v>124.16</v>
      </c>
      <c r="BD923" s="48">
        <v>118.86</v>
      </c>
      <c r="BE923" s="48">
        <v>135.69999999999999</v>
      </c>
      <c r="BF923" s="48">
        <v>3.35</v>
      </c>
      <c r="BG923" s="48">
        <v>0</v>
      </c>
      <c r="BH923" s="48">
        <v>3.5</v>
      </c>
      <c r="BI923" s="48">
        <v>0</v>
      </c>
      <c r="BJ923" s="48">
        <v>383.5</v>
      </c>
      <c r="BK923" s="48">
        <v>383.5</v>
      </c>
      <c r="BL923" s="48">
        <v>96.4</v>
      </c>
      <c r="BM923" s="48">
        <v>65.95</v>
      </c>
      <c r="BN923" s="48">
        <v>124.16</v>
      </c>
      <c r="BO923" s="48">
        <v>0</v>
      </c>
      <c r="BP923" s="48">
        <v>3.49</v>
      </c>
      <c r="BQ923" s="48">
        <v>0</v>
      </c>
      <c r="BR923" s="48">
        <v>119.79</v>
      </c>
      <c r="BS923" s="48">
        <v>387.15</v>
      </c>
      <c r="BT923" s="46"/>
      <c r="BU923" s="48">
        <v>0</v>
      </c>
      <c r="BV923" s="39">
        <v>731</v>
      </c>
      <c r="BW923" s="39">
        <f t="shared" si="84"/>
        <v>5</v>
      </c>
      <c r="BX923" s="39">
        <f>IF(COUNTIF($C$2:C923,C923)=1,1,0)</f>
        <v>0</v>
      </c>
      <c r="BY923" s="39">
        <f t="shared" si="85"/>
        <v>0</v>
      </c>
      <c r="BZ923" s="39" t="b">
        <f t="shared" si="86"/>
        <v>1</v>
      </c>
      <c r="CA923" s="39" t="b">
        <f t="array" ref="CA923">ISNUMBER(SEARCH("Touch Screen",$AI923))</f>
        <v>0</v>
      </c>
      <c r="CB923" s="39" t="b">
        <f t="array" ref="CB923">ISNUMBER(SEARCH("Occupancy Sensor",$AI923))</f>
        <v>0</v>
      </c>
      <c r="CC923" s="39" t="b">
        <f t="array" ref="CC923">ISNUMBER(SEARCH("Full Network Connectivity",$AI923))</f>
        <v>0</v>
      </c>
      <c r="CD923" s="49">
        <f t="shared" si="87"/>
        <v>383.49966000000001</v>
      </c>
      <c r="CE923" s="50">
        <f t="shared" si="89"/>
        <v>2.1</v>
      </c>
      <c r="CF923" s="39">
        <f t="shared" si="88"/>
        <v>5</v>
      </c>
      <c r="CG923" s="49">
        <f>IF($BW923=1,($Q923*'2. Monitor Criteria'!$C$4)+('2. Monitor Criteria'!$D$4*'1. Data'!$CE923)+'2. Monitor Criteria'!$C$6,IF('1. Data'!$BW923=2,($Q923*'2. Monitor Criteria'!$C$4)+('2. Monitor Criteria'!$D$4*'1. Data'!$CE923)+'2. Monitor Criteria'!$D$6,IF('1. Data'!$BW923=5,($Q923*'2. Monitor Criteria'!$C$4)+('2. Monitor Criteria'!$D$4*'1. Data'!$CE923)+'2. Monitor Criteria'!$F$6,($Q923*'2. Monitor Criteria'!$C$4)+('2. Monitor Criteria'!$D$4*'1. Data'!$CE923)+'2. Monitor Criteria'!$E$6)))</f>
        <v>180.59254999999999</v>
      </c>
      <c r="CH923" s="51">
        <f>CD923-('2. Monitor Criteria'!$D$4*CE923)</f>
        <v>375.12065999999999</v>
      </c>
      <c r="CI923" s="49">
        <f>IF($BY923=0,CH923,IF($BY923=1,CH923-('2. Monitor Criteria'!$B$10*'1. Data'!CG923),CH923-('2. Monitor Criteria'!$C$10*'1. Data'!CG923)))</f>
        <v>375.12065999999999</v>
      </c>
      <c r="CJ923" s="51">
        <f>IF($CA923=TRUE,CI923-(CG923*'2. Monitor Criteria'!$E$10),CI923)</f>
        <v>375.12065999999999</v>
      </c>
      <c r="CK923" s="51">
        <f>IF($BZ923=TRUE,CJ923-('1. Data'!CG923*'2. Monitor Criteria'!$D$10),CJ923)</f>
        <v>366.09103249999998</v>
      </c>
    </row>
    <row r="924" spans="1:89" x14ac:dyDescent="0.2">
      <c r="A924" s="39">
        <v>732</v>
      </c>
      <c r="B924" s="46" t="s">
        <v>878</v>
      </c>
      <c r="C924" s="46" t="s">
        <v>910</v>
      </c>
      <c r="D924" s="47">
        <v>42940</v>
      </c>
      <c r="E924" s="46" t="s">
        <v>74</v>
      </c>
      <c r="F924" s="46"/>
      <c r="G924" s="46" t="s">
        <v>1309</v>
      </c>
      <c r="H924" s="46" t="s">
        <v>243</v>
      </c>
      <c r="I924" s="46" t="s">
        <v>85</v>
      </c>
      <c r="J924" s="46" t="s">
        <v>119</v>
      </c>
      <c r="K924" s="46" t="s">
        <v>77</v>
      </c>
      <c r="L924" s="46"/>
      <c r="M924" s="48">
        <v>4000</v>
      </c>
      <c r="N924" s="48">
        <v>19.600000000000001</v>
      </c>
      <c r="O924" s="48">
        <v>34.9</v>
      </c>
      <c r="P924" s="48">
        <v>40</v>
      </c>
      <c r="Q924" s="48">
        <v>683.68</v>
      </c>
      <c r="R924" s="48">
        <v>1.78</v>
      </c>
      <c r="S924" s="48">
        <v>1080</v>
      </c>
      <c r="T924" s="48">
        <v>1920</v>
      </c>
      <c r="U924" s="48">
        <v>2.1</v>
      </c>
      <c r="V924" s="48">
        <v>3033</v>
      </c>
      <c r="W924" s="48">
        <v>60</v>
      </c>
      <c r="X924" s="48">
        <v>0.4</v>
      </c>
      <c r="Y924" s="46" t="s">
        <v>78</v>
      </c>
      <c r="Z924" s="46" t="s">
        <v>83</v>
      </c>
      <c r="AA924" s="46"/>
      <c r="AB924" s="46"/>
      <c r="AC924" s="46" t="s">
        <v>81</v>
      </c>
      <c r="AD924" s="46" t="s">
        <v>81</v>
      </c>
      <c r="AE924" s="46" t="s">
        <v>568</v>
      </c>
      <c r="AF924" s="46" t="s">
        <v>1416</v>
      </c>
      <c r="AG924" s="46" t="s">
        <v>316</v>
      </c>
      <c r="AH924" s="46"/>
      <c r="AI924" s="46" t="s">
        <v>1414</v>
      </c>
      <c r="AJ924" s="46" t="s">
        <v>83</v>
      </c>
      <c r="AK924" s="46" t="s">
        <v>84</v>
      </c>
      <c r="AL924" s="46" t="s">
        <v>1416</v>
      </c>
      <c r="AM924" s="46" t="s">
        <v>83</v>
      </c>
      <c r="AN924" s="46" t="s">
        <v>83</v>
      </c>
      <c r="AO924" s="46" t="s">
        <v>83</v>
      </c>
      <c r="AP924" s="46" t="s">
        <v>91</v>
      </c>
      <c r="AQ924" s="46"/>
      <c r="AR924" s="46" t="s">
        <v>81</v>
      </c>
      <c r="AS924" s="46" t="s">
        <v>86</v>
      </c>
      <c r="AT924" s="46"/>
      <c r="AU924" s="48">
        <v>1</v>
      </c>
      <c r="AV924" s="46" t="s">
        <v>81</v>
      </c>
      <c r="AW924" s="46" t="s">
        <v>81</v>
      </c>
      <c r="AX924" s="48">
        <v>500</v>
      </c>
      <c r="AY924" s="48">
        <v>592</v>
      </c>
      <c r="AZ924" s="48">
        <v>347</v>
      </c>
      <c r="BA924" s="48">
        <v>325</v>
      </c>
      <c r="BB924" s="48">
        <v>43.04</v>
      </c>
      <c r="BC924" s="48">
        <v>84.4</v>
      </c>
      <c r="BD924" s="48">
        <v>76.91</v>
      </c>
      <c r="BE924" s="48">
        <v>80.7</v>
      </c>
      <c r="BF924" s="48">
        <v>2</v>
      </c>
      <c r="BG924" s="48">
        <v>0</v>
      </c>
      <c r="BH924" s="48">
        <v>3.5</v>
      </c>
      <c r="BI924" s="48">
        <v>0</v>
      </c>
      <c r="BJ924" s="48">
        <v>247.19</v>
      </c>
      <c r="BK924" s="48">
        <v>247.19</v>
      </c>
      <c r="BL924" s="48">
        <v>96.4</v>
      </c>
      <c r="BM924" s="48">
        <v>43.04</v>
      </c>
      <c r="BN924" s="48">
        <v>84.4</v>
      </c>
      <c r="BO924" s="48">
        <v>0</v>
      </c>
      <c r="BP924" s="48">
        <v>2</v>
      </c>
      <c r="BQ924" s="48">
        <v>0</v>
      </c>
      <c r="BR924" s="48">
        <v>79.260000000000005</v>
      </c>
      <c r="BS924" s="48">
        <v>254.4</v>
      </c>
      <c r="BT924" s="46"/>
      <c r="BU924" s="48">
        <v>0</v>
      </c>
      <c r="BV924" s="39">
        <v>732</v>
      </c>
      <c r="BW924" s="39">
        <f t="shared" si="84"/>
        <v>5</v>
      </c>
      <c r="BX924" s="39">
        <f>IF(COUNTIF($C$2:C924,C924)=1,1,0)</f>
        <v>1</v>
      </c>
      <c r="BY924" s="39">
        <f t="shared" si="85"/>
        <v>0</v>
      </c>
      <c r="BZ924" s="39" t="b">
        <f t="shared" si="86"/>
        <v>1</v>
      </c>
      <c r="CA924" s="39" t="b">
        <f t="array" ref="CA924">ISNUMBER(SEARCH("Touch Screen",$AI924))</f>
        <v>0</v>
      </c>
      <c r="CB924" s="39" t="b">
        <f t="array" ref="CB924">ISNUMBER(SEARCH("Occupancy Sensor",$AI924))</f>
        <v>0</v>
      </c>
      <c r="CC924" s="39" t="b">
        <f t="array" ref="CC924">ISNUMBER(SEARCH("Full Network Connectivity",$AI924))</f>
        <v>0</v>
      </c>
      <c r="CD924" s="49">
        <f t="shared" si="87"/>
        <v>247.19405999999998</v>
      </c>
      <c r="CE924" s="50">
        <f t="shared" si="89"/>
        <v>2.1</v>
      </c>
      <c r="CF924" s="39">
        <f t="shared" si="88"/>
        <v>5</v>
      </c>
      <c r="CG924" s="49">
        <f>IF($BW924=1,($Q924*'2. Monitor Criteria'!$C$4)+('2. Monitor Criteria'!$D$4*'1. Data'!$CE924)+'2. Monitor Criteria'!$C$6,IF('1. Data'!$BW924=2,($Q924*'2. Monitor Criteria'!$C$4)+('2. Monitor Criteria'!$D$4*'1. Data'!$CE924)+'2. Monitor Criteria'!$D$6,IF('1. Data'!$BW924=5,($Q924*'2. Monitor Criteria'!$C$4)+('2. Monitor Criteria'!$D$4*'1. Data'!$CE924)+'2. Monitor Criteria'!$F$6,($Q924*'2. Monitor Criteria'!$C$4)+('2. Monitor Criteria'!$D$4*'1. Data'!$CE924)+'2. Monitor Criteria'!$E$6)))</f>
        <v>108.00163999999999</v>
      </c>
      <c r="CH924" s="51">
        <f>CD924-('2. Monitor Criteria'!$D$4*CE924)</f>
        <v>238.81505999999999</v>
      </c>
      <c r="CI924" s="49">
        <f>IF($BY924=0,CH924,IF($BY924=1,CH924-('2. Monitor Criteria'!$B$10*'1. Data'!CG924),CH924-('2. Monitor Criteria'!$C$10*'1. Data'!CG924)))</f>
        <v>238.81505999999999</v>
      </c>
      <c r="CJ924" s="51">
        <f>IF($CA924=TRUE,CI924-(CG924*'2. Monitor Criteria'!$E$10),CI924)</f>
        <v>238.81505999999999</v>
      </c>
      <c r="CK924" s="51">
        <f>IF($BZ924=TRUE,CJ924-('1. Data'!CG924*'2. Monitor Criteria'!$D$10),CJ924)</f>
        <v>233.41497799999999</v>
      </c>
    </row>
    <row r="925" spans="1:89" x14ac:dyDescent="0.2">
      <c r="A925" s="39">
        <v>733</v>
      </c>
      <c r="B925" s="46" t="s">
        <v>878</v>
      </c>
      <c r="C925" s="46" t="s">
        <v>910</v>
      </c>
      <c r="D925" s="47">
        <v>42940</v>
      </c>
      <c r="E925" s="46" t="s">
        <v>74</v>
      </c>
      <c r="F925" s="46"/>
      <c r="G925" s="46" t="s">
        <v>1309</v>
      </c>
      <c r="H925" s="46" t="s">
        <v>243</v>
      </c>
      <c r="I925" s="46" t="s">
        <v>85</v>
      </c>
      <c r="J925" s="46" t="s">
        <v>119</v>
      </c>
      <c r="K925" s="46" t="s">
        <v>77</v>
      </c>
      <c r="L925" s="46"/>
      <c r="M925" s="48">
        <v>4000</v>
      </c>
      <c r="N925" s="48">
        <v>19.600000000000001</v>
      </c>
      <c r="O925" s="48">
        <v>34.9</v>
      </c>
      <c r="P925" s="48">
        <v>40</v>
      </c>
      <c r="Q925" s="48">
        <v>683.68</v>
      </c>
      <c r="R925" s="48">
        <v>1.78</v>
      </c>
      <c r="S925" s="48">
        <v>1080</v>
      </c>
      <c r="T925" s="48">
        <v>1920</v>
      </c>
      <c r="U925" s="48">
        <v>2.1</v>
      </c>
      <c r="V925" s="48">
        <v>3033</v>
      </c>
      <c r="W925" s="48">
        <v>60</v>
      </c>
      <c r="X925" s="48">
        <v>0.4</v>
      </c>
      <c r="Y925" s="46" t="s">
        <v>78</v>
      </c>
      <c r="Z925" s="46" t="s">
        <v>83</v>
      </c>
      <c r="AA925" s="46"/>
      <c r="AB925" s="46"/>
      <c r="AC925" s="46" t="s">
        <v>81</v>
      </c>
      <c r="AD925" s="46" t="s">
        <v>81</v>
      </c>
      <c r="AE925" s="46" t="s">
        <v>568</v>
      </c>
      <c r="AF925" s="46" t="s">
        <v>1416</v>
      </c>
      <c r="AG925" s="46" t="s">
        <v>316</v>
      </c>
      <c r="AH925" s="46"/>
      <c r="AI925" s="46" t="s">
        <v>1414</v>
      </c>
      <c r="AJ925" s="46" t="s">
        <v>83</v>
      </c>
      <c r="AK925" s="46" t="s">
        <v>84</v>
      </c>
      <c r="AL925" s="46" t="s">
        <v>1416</v>
      </c>
      <c r="AM925" s="46" t="s">
        <v>83</v>
      </c>
      <c r="AN925" s="46" t="s">
        <v>83</v>
      </c>
      <c r="AO925" s="46" t="s">
        <v>83</v>
      </c>
      <c r="AP925" s="46" t="s">
        <v>91</v>
      </c>
      <c r="AQ925" s="46"/>
      <c r="AR925" s="46" t="s">
        <v>81</v>
      </c>
      <c r="AS925" s="46" t="s">
        <v>86</v>
      </c>
      <c r="AT925" s="46"/>
      <c r="AU925" s="48">
        <v>1</v>
      </c>
      <c r="AV925" s="46" t="s">
        <v>81</v>
      </c>
      <c r="AW925" s="46" t="s">
        <v>81</v>
      </c>
      <c r="AX925" s="48">
        <v>500</v>
      </c>
      <c r="AY925" s="48">
        <v>592</v>
      </c>
      <c r="AZ925" s="48">
        <v>347</v>
      </c>
      <c r="BA925" s="48">
        <v>325</v>
      </c>
      <c r="BB925" s="48">
        <v>43.04</v>
      </c>
      <c r="BC925" s="48">
        <v>84.4</v>
      </c>
      <c r="BD925" s="48">
        <v>76.91</v>
      </c>
      <c r="BE925" s="48">
        <v>80.7</v>
      </c>
      <c r="BF925" s="48">
        <v>2</v>
      </c>
      <c r="BG925" s="48">
        <v>0</v>
      </c>
      <c r="BH925" s="48">
        <v>3.5</v>
      </c>
      <c r="BI925" s="48">
        <v>0</v>
      </c>
      <c r="BJ925" s="48">
        <v>247.19</v>
      </c>
      <c r="BK925" s="48">
        <v>247.19</v>
      </c>
      <c r="BL925" s="48">
        <v>96.4</v>
      </c>
      <c r="BM925" s="48">
        <v>43.04</v>
      </c>
      <c r="BN925" s="48">
        <v>84.4</v>
      </c>
      <c r="BO925" s="48">
        <v>0</v>
      </c>
      <c r="BP925" s="48">
        <v>2</v>
      </c>
      <c r="BQ925" s="48">
        <v>0</v>
      </c>
      <c r="BR925" s="48">
        <v>79.260000000000005</v>
      </c>
      <c r="BS925" s="48">
        <v>254.4</v>
      </c>
      <c r="BT925" s="46"/>
      <c r="BU925" s="48">
        <v>0</v>
      </c>
      <c r="BV925" s="39">
        <v>733</v>
      </c>
      <c r="BW925" s="39">
        <f t="shared" si="84"/>
        <v>5</v>
      </c>
      <c r="BX925" s="39">
        <f>IF(COUNTIF($C$2:C925,C925)=1,1,0)</f>
        <v>0</v>
      </c>
      <c r="BY925" s="39">
        <f t="shared" si="85"/>
        <v>0</v>
      </c>
      <c r="BZ925" s="39" t="b">
        <f t="shared" si="86"/>
        <v>1</v>
      </c>
      <c r="CA925" s="39" t="b">
        <f t="array" ref="CA925">ISNUMBER(SEARCH("Touch Screen",$AI925))</f>
        <v>0</v>
      </c>
      <c r="CB925" s="39" t="b">
        <f t="array" ref="CB925">ISNUMBER(SEARCH("Occupancy Sensor",$AI925))</f>
        <v>0</v>
      </c>
      <c r="CC925" s="39" t="b">
        <f t="array" ref="CC925">ISNUMBER(SEARCH("Full Network Connectivity",$AI925))</f>
        <v>0</v>
      </c>
      <c r="CD925" s="49">
        <f t="shared" si="87"/>
        <v>247.19405999999998</v>
      </c>
      <c r="CE925" s="50">
        <f t="shared" si="89"/>
        <v>2.1</v>
      </c>
      <c r="CF925" s="39">
        <f t="shared" si="88"/>
        <v>5</v>
      </c>
      <c r="CG925" s="49">
        <f>IF($BW925=1,($Q925*'2. Monitor Criteria'!$C$4)+('2. Monitor Criteria'!$D$4*'1. Data'!$CE925)+'2. Monitor Criteria'!$C$6,IF('1. Data'!$BW925=2,($Q925*'2. Monitor Criteria'!$C$4)+('2. Monitor Criteria'!$D$4*'1. Data'!$CE925)+'2. Monitor Criteria'!$D$6,IF('1. Data'!$BW925=5,($Q925*'2. Monitor Criteria'!$C$4)+('2. Monitor Criteria'!$D$4*'1. Data'!$CE925)+'2. Monitor Criteria'!$F$6,($Q925*'2. Monitor Criteria'!$C$4)+('2. Monitor Criteria'!$D$4*'1. Data'!$CE925)+'2. Monitor Criteria'!$E$6)))</f>
        <v>108.00163999999999</v>
      </c>
      <c r="CH925" s="51">
        <f>CD925-('2. Monitor Criteria'!$D$4*CE925)</f>
        <v>238.81505999999999</v>
      </c>
      <c r="CI925" s="49">
        <f>IF($BY925=0,CH925,IF($BY925=1,CH925-('2. Monitor Criteria'!$B$10*'1. Data'!CG925),CH925-('2. Monitor Criteria'!$C$10*'1. Data'!CG925)))</f>
        <v>238.81505999999999</v>
      </c>
      <c r="CJ925" s="51">
        <f>IF($CA925=TRUE,CI925-(CG925*'2. Monitor Criteria'!$E$10),CI925)</f>
        <v>238.81505999999999</v>
      </c>
      <c r="CK925" s="51">
        <f>IF($BZ925=TRUE,CJ925-('1. Data'!CG925*'2. Monitor Criteria'!$D$10),CJ925)</f>
        <v>233.41497799999999</v>
      </c>
    </row>
    <row r="926" spans="1:89" x14ac:dyDescent="0.2">
      <c r="A926" s="39">
        <v>734</v>
      </c>
      <c r="B926" s="46" t="s">
        <v>878</v>
      </c>
      <c r="C926" s="46" t="s">
        <v>911</v>
      </c>
      <c r="D926" s="47">
        <v>42940</v>
      </c>
      <c r="E926" s="46" t="s">
        <v>74</v>
      </c>
      <c r="F926" s="46"/>
      <c r="G926" s="46" t="s">
        <v>1309</v>
      </c>
      <c r="H926" s="46" t="s">
        <v>243</v>
      </c>
      <c r="I926" s="46" t="s">
        <v>85</v>
      </c>
      <c r="J926" s="46" t="s">
        <v>119</v>
      </c>
      <c r="K926" s="46" t="s">
        <v>77</v>
      </c>
      <c r="L926" s="46"/>
      <c r="M926" s="48">
        <v>4000</v>
      </c>
      <c r="N926" s="48">
        <v>23.3</v>
      </c>
      <c r="O926" s="48">
        <v>41.5</v>
      </c>
      <c r="P926" s="48">
        <v>47.6</v>
      </c>
      <c r="Q926" s="48">
        <v>968.16</v>
      </c>
      <c r="R926" s="48">
        <v>1.78</v>
      </c>
      <c r="S926" s="48">
        <v>1080</v>
      </c>
      <c r="T926" s="48">
        <v>1920</v>
      </c>
      <c r="U926" s="48">
        <v>2.1</v>
      </c>
      <c r="V926" s="48">
        <v>2142</v>
      </c>
      <c r="W926" s="48">
        <v>60</v>
      </c>
      <c r="X926" s="48">
        <v>0.4</v>
      </c>
      <c r="Y926" s="46" t="s">
        <v>78</v>
      </c>
      <c r="Z926" s="46" t="s">
        <v>83</v>
      </c>
      <c r="AA926" s="46"/>
      <c r="AB926" s="46"/>
      <c r="AC926" s="46" t="s">
        <v>81</v>
      </c>
      <c r="AD926" s="46" t="s">
        <v>81</v>
      </c>
      <c r="AE926" s="46" t="s">
        <v>130</v>
      </c>
      <c r="AF926" s="46" t="s">
        <v>1417</v>
      </c>
      <c r="AG926" s="46" t="s">
        <v>316</v>
      </c>
      <c r="AH926" s="46"/>
      <c r="AI926" s="46" t="s">
        <v>1414</v>
      </c>
      <c r="AJ926" s="46" t="s">
        <v>83</v>
      </c>
      <c r="AK926" s="46" t="s">
        <v>84</v>
      </c>
      <c r="AL926" s="46" t="s">
        <v>1417</v>
      </c>
      <c r="AM926" s="46" t="s">
        <v>83</v>
      </c>
      <c r="AN926" s="46" t="s">
        <v>83</v>
      </c>
      <c r="AO926" s="46" t="s">
        <v>83</v>
      </c>
      <c r="AP926" s="46" t="s">
        <v>91</v>
      </c>
      <c r="AQ926" s="46"/>
      <c r="AR926" s="46" t="s">
        <v>81</v>
      </c>
      <c r="AS926" s="46" t="s">
        <v>86</v>
      </c>
      <c r="AT926" s="46"/>
      <c r="AU926" s="48">
        <v>1</v>
      </c>
      <c r="AV926" s="46" t="s">
        <v>81</v>
      </c>
      <c r="AW926" s="46" t="s">
        <v>81</v>
      </c>
      <c r="AX926" s="48">
        <v>500</v>
      </c>
      <c r="AY926" s="48">
        <v>616</v>
      </c>
      <c r="AZ926" s="48">
        <v>424</v>
      </c>
      <c r="BA926" s="48">
        <v>325</v>
      </c>
      <c r="BB926" s="48">
        <v>52.48</v>
      </c>
      <c r="BC926" s="48">
        <v>87</v>
      </c>
      <c r="BD926" s="48">
        <v>85.94</v>
      </c>
      <c r="BE926" s="48">
        <v>108.8</v>
      </c>
      <c r="BF926" s="48">
        <v>3.3</v>
      </c>
      <c r="BG926" s="48">
        <v>0</v>
      </c>
      <c r="BH926" s="48">
        <v>3.5</v>
      </c>
      <c r="BI926" s="48">
        <v>0</v>
      </c>
      <c r="BJ926" s="48">
        <v>282.27999999999997</v>
      </c>
      <c r="BK926" s="48">
        <v>282.27999999999997</v>
      </c>
      <c r="BL926" s="48">
        <v>96.4</v>
      </c>
      <c r="BM926" s="48">
        <v>52.48</v>
      </c>
      <c r="BN926" s="48">
        <v>87</v>
      </c>
      <c r="BO926" s="48">
        <v>0</v>
      </c>
      <c r="BP926" s="48">
        <v>3.3</v>
      </c>
      <c r="BQ926" s="48">
        <v>0</v>
      </c>
      <c r="BR926" s="48">
        <v>86.47</v>
      </c>
      <c r="BS926" s="48">
        <v>283.91000000000003</v>
      </c>
      <c r="BT926" s="46"/>
      <c r="BU926" s="48">
        <v>0</v>
      </c>
      <c r="BV926" s="39">
        <v>734</v>
      </c>
      <c r="BW926" s="39">
        <f t="shared" si="84"/>
        <v>5</v>
      </c>
      <c r="BX926" s="39">
        <f>IF(COUNTIF($C$2:C926,C926)=1,1,0)</f>
        <v>1</v>
      </c>
      <c r="BY926" s="39">
        <f t="shared" si="85"/>
        <v>0</v>
      </c>
      <c r="BZ926" s="39" t="b">
        <f t="shared" si="86"/>
        <v>1</v>
      </c>
      <c r="CA926" s="39" t="b">
        <f t="array" ref="CA926">ISNUMBER(SEARCH("Touch Screen",$AI926))</f>
        <v>0</v>
      </c>
      <c r="CB926" s="39" t="b">
        <f t="array" ref="CB926">ISNUMBER(SEARCH("Occupancy Sensor",$AI926))</f>
        <v>0</v>
      </c>
      <c r="CC926" s="39" t="b">
        <f t="array" ref="CC926">ISNUMBER(SEARCH("Full Network Connectivity",$AI926))</f>
        <v>0</v>
      </c>
      <c r="CD926" s="49">
        <f t="shared" si="87"/>
        <v>282.28223999999994</v>
      </c>
      <c r="CE926" s="50">
        <f t="shared" si="89"/>
        <v>2.1</v>
      </c>
      <c r="CF926" s="39">
        <f t="shared" si="88"/>
        <v>5</v>
      </c>
      <c r="CG926" s="49">
        <f>IF($BW926=1,($Q926*'2. Monitor Criteria'!$C$4)+('2. Monitor Criteria'!$D$4*'1. Data'!$CE926)+'2. Monitor Criteria'!$C$6,IF('1. Data'!$BW926=2,($Q926*'2. Monitor Criteria'!$C$4)+('2. Monitor Criteria'!$D$4*'1. Data'!$CE926)+'2. Monitor Criteria'!$D$6,IF('1. Data'!$BW926=5,($Q926*'2. Monitor Criteria'!$C$4)+('2. Monitor Criteria'!$D$4*'1. Data'!$CE926)+'2. Monitor Criteria'!$F$6,($Q926*'2. Monitor Criteria'!$C$4)+('2. Monitor Criteria'!$D$4*'1. Data'!$CE926)+'2. Monitor Criteria'!$E$6)))</f>
        <v>142.99268000000001</v>
      </c>
      <c r="CH926" s="51">
        <f>CD926-('2. Monitor Criteria'!$D$4*CE926)</f>
        <v>273.90323999999993</v>
      </c>
      <c r="CI926" s="49">
        <f>IF($BY926=0,CH926,IF($BY926=1,CH926-('2. Monitor Criteria'!$B$10*'1. Data'!CG926),CH926-('2. Monitor Criteria'!$C$10*'1. Data'!CG926)))</f>
        <v>273.90323999999993</v>
      </c>
      <c r="CJ926" s="51">
        <f>IF($CA926=TRUE,CI926-(CG926*'2. Monitor Criteria'!$E$10),CI926)</f>
        <v>273.90323999999993</v>
      </c>
      <c r="CK926" s="51">
        <f>IF($BZ926=TRUE,CJ926-('1. Data'!CG926*'2. Monitor Criteria'!$D$10),CJ926)</f>
        <v>266.75360599999993</v>
      </c>
    </row>
    <row r="927" spans="1:89" x14ac:dyDescent="0.2">
      <c r="A927" s="39">
        <v>735</v>
      </c>
      <c r="B927" s="46" t="s">
        <v>878</v>
      </c>
      <c r="C927" s="46" t="s">
        <v>911</v>
      </c>
      <c r="D927" s="47">
        <v>42940</v>
      </c>
      <c r="E927" s="46" t="s">
        <v>74</v>
      </c>
      <c r="F927" s="46"/>
      <c r="G927" s="46" t="s">
        <v>1309</v>
      </c>
      <c r="H927" s="46" t="s">
        <v>243</v>
      </c>
      <c r="I927" s="46" t="s">
        <v>85</v>
      </c>
      <c r="J927" s="46" t="s">
        <v>119</v>
      </c>
      <c r="K927" s="46" t="s">
        <v>77</v>
      </c>
      <c r="L927" s="46"/>
      <c r="M927" s="48">
        <v>4000</v>
      </c>
      <c r="N927" s="48">
        <v>23.3</v>
      </c>
      <c r="O927" s="48">
        <v>41.5</v>
      </c>
      <c r="P927" s="48">
        <v>47.6</v>
      </c>
      <c r="Q927" s="48">
        <v>968.16</v>
      </c>
      <c r="R927" s="48">
        <v>1.78</v>
      </c>
      <c r="S927" s="48">
        <v>1080</v>
      </c>
      <c r="T927" s="48">
        <v>1920</v>
      </c>
      <c r="U927" s="48">
        <v>2.1</v>
      </c>
      <c r="V927" s="48">
        <v>2142</v>
      </c>
      <c r="W927" s="48">
        <v>60</v>
      </c>
      <c r="X927" s="48">
        <v>0.4</v>
      </c>
      <c r="Y927" s="46" t="s">
        <v>78</v>
      </c>
      <c r="Z927" s="46" t="s">
        <v>83</v>
      </c>
      <c r="AA927" s="46"/>
      <c r="AB927" s="46"/>
      <c r="AC927" s="46" t="s">
        <v>81</v>
      </c>
      <c r="AD927" s="46" t="s">
        <v>81</v>
      </c>
      <c r="AE927" s="46" t="s">
        <v>130</v>
      </c>
      <c r="AF927" s="46" t="s">
        <v>1417</v>
      </c>
      <c r="AG927" s="46" t="s">
        <v>316</v>
      </c>
      <c r="AH927" s="46"/>
      <c r="AI927" s="46" t="s">
        <v>1414</v>
      </c>
      <c r="AJ927" s="46" t="s">
        <v>83</v>
      </c>
      <c r="AK927" s="46" t="s">
        <v>84</v>
      </c>
      <c r="AL927" s="46" t="s">
        <v>1417</v>
      </c>
      <c r="AM927" s="46" t="s">
        <v>83</v>
      </c>
      <c r="AN927" s="46" t="s">
        <v>83</v>
      </c>
      <c r="AO927" s="46" t="s">
        <v>83</v>
      </c>
      <c r="AP927" s="46" t="s">
        <v>91</v>
      </c>
      <c r="AQ927" s="46"/>
      <c r="AR927" s="46" t="s">
        <v>81</v>
      </c>
      <c r="AS927" s="46" t="s">
        <v>86</v>
      </c>
      <c r="AT927" s="46"/>
      <c r="AU927" s="48">
        <v>1</v>
      </c>
      <c r="AV927" s="46" t="s">
        <v>81</v>
      </c>
      <c r="AW927" s="46" t="s">
        <v>81</v>
      </c>
      <c r="AX927" s="48">
        <v>500</v>
      </c>
      <c r="AY927" s="48">
        <v>616</v>
      </c>
      <c r="AZ927" s="48">
        <v>424</v>
      </c>
      <c r="BA927" s="48">
        <v>325</v>
      </c>
      <c r="BB927" s="48">
        <v>52.48</v>
      </c>
      <c r="BC927" s="48">
        <v>87</v>
      </c>
      <c r="BD927" s="48">
        <v>85.94</v>
      </c>
      <c r="BE927" s="48">
        <v>108.8</v>
      </c>
      <c r="BF927" s="48">
        <v>3.3</v>
      </c>
      <c r="BG927" s="48">
        <v>0</v>
      </c>
      <c r="BH927" s="48">
        <v>3.5</v>
      </c>
      <c r="BI927" s="48">
        <v>0</v>
      </c>
      <c r="BJ927" s="48">
        <v>282.27999999999997</v>
      </c>
      <c r="BK927" s="48">
        <v>282.27999999999997</v>
      </c>
      <c r="BL927" s="48">
        <v>96.4</v>
      </c>
      <c r="BM927" s="48">
        <v>52.48</v>
      </c>
      <c r="BN927" s="48">
        <v>87</v>
      </c>
      <c r="BO927" s="48">
        <v>0</v>
      </c>
      <c r="BP927" s="48">
        <v>3.3</v>
      </c>
      <c r="BQ927" s="48">
        <v>0</v>
      </c>
      <c r="BR927" s="48">
        <v>86.47</v>
      </c>
      <c r="BS927" s="48">
        <v>283.91000000000003</v>
      </c>
      <c r="BT927" s="46"/>
      <c r="BU927" s="48">
        <v>0</v>
      </c>
      <c r="BV927" s="39">
        <v>735</v>
      </c>
      <c r="BW927" s="39">
        <f t="shared" si="84"/>
        <v>5</v>
      </c>
      <c r="BX927" s="39">
        <f>IF(COUNTIF($C$2:C927,C927)=1,1,0)</f>
        <v>0</v>
      </c>
      <c r="BY927" s="39">
        <f t="shared" si="85"/>
        <v>0</v>
      </c>
      <c r="BZ927" s="39" t="b">
        <f t="shared" si="86"/>
        <v>1</v>
      </c>
      <c r="CA927" s="39" t="b">
        <f t="array" ref="CA927">ISNUMBER(SEARCH("Touch Screen",$AI927))</f>
        <v>0</v>
      </c>
      <c r="CB927" s="39" t="b">
        <f t="array" ref="CB927">ISNUMBER(SEARCH("Occupancy Sensor",$AI927))</f>
        <v>0</v>
      </c>
      <c r="CC927" s="39" t="b">
        <f t="array" ref="CC927">ISNUMBER(SEARCH("Full Network Connectivity",$AI927))</f>
        <v>0</v>
      </c>
      <c r="CD927" s="49">
        <f t="shared" si="87"/>
        <v>282.28223999999994</v>
      </c>
      <c r="CE927" s="50">
        <f t="shared" si="89"/>
        <v>2.1</v>
      </c>
      <c r="CF927" s="39">
        <f t="shared" si="88"/>
        <v>5</v>
      </c>
      <c r="CG927" s="49">
        <f>IF($BW927=1,($Q927*'2. Monitor Criteria'!$C$4)+('2. Monitor Criteria'!$D$4*'1. Data'!$CE927)+'2. Monitor Criteria'!$C$6,IF('1. Data'!$BW927=2,($Q927*'2. Monitor Criteria'!$C$4)+('2. Monitor Criteria'!$D$4*'1. Data'!$CE927)+'2. Monitor Criteria'!$D$6,IF('1. Data'!$BW927=5,($Q927*'2. Monitor Criteria'!$C$4)+('2. Monitor Criteria'!$D$4*'1. Data'!$CE927)+'2. Monitor Criteria'!$F$6,($Q927*'2. Monitor Criteria'!$C$4)+('2. Monitor Criteria'!$D$4*'1. Data'!$CE927)+'2. Monitor Criteria'!$E$6)))</f>
        <v>142.99268000000001</v>
      </c>
      <c r="CH927" s="51">
        <f>CD927-('2. Monitor Criteria'!$D$4*CE927)</f>
        <v>273.90323999999993</v>
      </c>
      <c r="CI927" s="49">
        <f>IF($BY927=0,CH927,IF($BY927=1,CH927-('2. Monitor Criteria'!$B$10*'1. Data'!CG927),CH927-('2. Monitor Criteria'!$C$10*'1. Data'!CG927)))</f>
        <v>273.90323999999993</v>
      </c>
      <c r="CJ927" s="51">
        <f>IF($CA927=TRUE,CI927-(CG927*'2. Monitor Criteria'!$E$10),CI927)</f>
        <v>273.90323999999993</v>
      </c>
      <c r="CK927" s="51">
        <f>IF($BZ927=TRUE,CJ927-('1. Data'!CG927*'2. Monitor Criteria'!$D$10),CJ927)</f>
        <v>266.75360599999993</v>
      </c>
    </row>
    <row r="928" spans="1:89" x14ac:dyDescent="0.2">
      <c r="A928" s="39">
        <v>736</v>
      </c>
      <c r="B928" s="46" t="s">
        <v>878</v>
      </c>
      <c r="C928" s="46" t="s">
        <v>912</v>
      </c>
      <c r="D928" s="47">
        <v>42940</v>
      </c>
      <c r="E928" s="46" t="s">
        <v>74</v>
      </c>
      <c r="F928" s="46"/>
      <c r="G928" s="46" t="s">
        <v>1309</v>
      </c>
      <c r="H928" s="46" t="s">
        <v>243</v>
      </c>
      <c r="I928" s="46" t="s">
        <v>85</v>
      </c>
      <c r="J928" s="46" t="s">
        <v>119</v>
      </c>
      <c r="K928" s="46" t="s">
        <v>77</v>
      </c>
      <c r="L928" s="46"/>
      <c r="M928" s="48">
        <v>1200</v>
      </c>
      <c r="N928" s="48">
        <v>26.8</v>
      </c>
      <c r="O928" s="48">
        <v>47.6</v>
      </c>
      <c r="P928" s="48">
        <v>54.6</v>
      </c>
      <c r="Q928" s="48">
        <v>1273.8499999999999</v>
      </c>
      <c r="R928" s="48">
        <v>1.78</v>
      </c>
      <c r="S928" s="48">
        <v>1080</v>
      </c>
      <c r="T928" s="48">
        <v>1920</v>
      </c>
      <c r="U928" s="48">
        <v>2.1</v>
      </c>
      <c r="V928" s="48">
        <v>1628</v>
      </c>
      <c r="W928" s="48">
        <v>60</v>
      </c>
      <c r="X928" s="48">
        <v>0.4</v>
      </c>
      <c r="Y928" s="46" t="s">
        <v>78</v>
      </c>
      <c r="Z928" s="46" t="s">
        <v>83</v>
      </c>
      <c r="AA928" s="46"/>
      <c r="AB928" s="46"/>
      <c r="AC928" s="46" t="s">
        <v>81</v>
      </c>
      <c r="AD928" s="46" t="s">
        <v>81</v>
      </c>
      <c r="AE928" s="46" t="s">
        <v>1418</v>
      </c>
      <c r="AF928" s="46" t="s">
        <v>1413</v>
      </c>
      <c r="AG928" s="46" t="s">
        <v>316</v>
      </c>
      <c r="AH928" s="46"/>
      <c r="AI928" s="46" t="s">
        <v>1414</v>
      </c>
      <c r="AJ928" s="46" t="s">
        <v>83</v>
      </c>
      <c r="AK928" s="46" t="s">
        <v>84</v>
      </c>
      <c r="AL928" s="46" t="s">
        <v>1413</v>
      </c>
      <c r="AM928" s="46" t="s">
        <v>83</v>
      </c>
      <c r="AN928" s="46" t="s">
        <v>83</v>
      </c>
      <c r="AO928" s="46" t="s">
        <v>83</v>
      </c>
      <c r="AP928" s="46" t="s">
        <v>91</v>
      </c>
      <c r="AQ928" s="46"/>
      <c r="AR928" s="46" t="s">
        <v>81</v>
      </c>
      <c r="AS928" s="46" t="s">
        <v>86</v>
      </c>
      <c r="AT928" s="46"/>
      <c r="AU928" s="48">
        <v>1</v>
      </c>
      <c r="AV928" s="46" t="s">
        <v>81</v>
      </c>
      <c r="AW928" s="46" t="s">
        <v>81</v>
      </c>
      <c r="AX928" s="48">
        <v>500</v>
      </c>
      <c r="AY928" s="48">
        <v>518</v>
      </c>
      <c r="AZ928" s="48">
        <v>360</v>
      </c>
      <c r="BA928" s="48">
        <v>325</v>
      </c>
      <c r="BB928" s="48">
        <v>56.13</v>
      </c>
      <c r="BC928" s="48">
        <v>111.74</v>
      </c>
      <c r="BD928" s="48">
        <v>106.41</v>
      </c>
      <c r="BE928" s="48">
        <v>127.5</v>
      </c>
      <c r="BF928" s="48">
        <v>1.72</v>
      </c>
      <c r="BG928" s="48">
        <v>0</v>
      </c>
      <c r="BH928" s="48">
        <v>3.5</v>
      </c>
      <c r="BI928" s="48">
        <v>0</v>
      </c>
      <c r="BJ928" s="48">
        <v>336.05</v>
      </c>
      <c r="BK928" s="48">
        <v>336.05</v>
      </c>
      <c r="BL928" s="48">
        <v>96.4</v>
      </c>
      <c r="BM928" s="48">
        <v>56.13</v>
      </c>
      <c r="BN928" s="48">
        <v>111.74</v>
      </c>
      <c r="BO928" s="48">
        <v>0</v>
      </c>
      <c r="BP928" s="48">
        <v>1.73</v>
      </c>
      <c r="BQ928" s="48">
        <v>0</v>
      </c>
      <c r="BR928" s="48">
        <v>107.17</v>
      </c>
      <c r="BS928" s="48">
        <v>338.43</v>
      </c>
      <c r="BT928" s="46"/>
      <c r="BU928" s="48">
        <v>0</v>
      </c>
      <c r="BV928" s="39">
        <v>736</v>
      </c>
      <c r="BW928" s="39">
        <f t="shared" si="84"/>
        <v>5</v>
      </c>
      <c r="BX928" s="39">
        <f>IF(COUNTIF($C$2:C928,C928)=1,1,0)</f>
        <v>1</v>
      </c>
      <c r="BY928" s="39">
        <f t="shared" si="85"/>
        <v>0</v>
      </c>
      <c r="BZ928" s="39" t="b">
        <f t="shared" si="86"/>
        <v>1</v>
      </c>
      <c r="CA928" s="39" t="b">
        <f t="array" ref="CA928">ISNUMBER(SEARCH("Touch Screen",$AI928))</f>
        <v>0</v>
      </c>
      <c r="CB928" s="39" t="b">
        <f t="array" ref="CB928">ISNUMBER(SEARCH("Occupancy Sensor",$AI928))</f>
        <v>0</v>
      </c>
      <c r="CC928" s="39" t="b">
        <f t="array" ref="CC928">ISNUMBER(SEARCH("Full Network Connectivity",$AI928))</f>
        <v>0</v>
      </c>
      <c r="CD928" s="49">
        <f t="shared" si="87"/>
        <v>336.04674</v>
      </c>
      <c r="CE928" s="50">
        <f t="shared" si="89"/>
        <v>2.1</v>
      </c>
      <c r="CF928" s="39">
        <f t="shared" si="88"/>
        <v>5</v>
      </c>
      <c r="CG928" s="49">
        <f>IF($BW928=1,($Q928*'2. Monitor Criteria'!$C$4)+('2. Monitor Criteria'!$D$4*'1. Data'!$CE928)+'2. Monitor Criteria'!$C$6,IF('1. Data'!$BW928=2,($Q928*'2. Monitor Criteria'!$C$4)+('2. Monitor Criteria'!$D$4*'1. Data'!$CE928)+'2. Monitor Criteria'!$D$6,IF('1. Data'!$BW928=5,($Q928*'2. Monitor Criteria'!$C$4)+('2. Monitor Criteria'!$D$4*'1. Data'!$CE928)+'2. Monitor Criteria'!$F$6,($Q928*'2. Monitor Criteria'!$C$4)+('2. Monitor Criteria'!$D$4*'1. Data'!$CE928)+'2. Monitor Criteria'!$E$6)))</f>
        <v>180.59254999999999</v>
      </c>
      <c r="CH928" s="51">
        <f>CD928-('2. Monitor Criteria'!$D$4*CE928)</f>
        <v>327.66773999999998</v>
      </c>
      <c r="CI928" s="49">
        <f>IF($BY928=0,CH928,IF($BY928=1,CH928-('2. Monitor Criteria'!$B$10*'1. Data'!CG928),CH928-('2. Monitor Criteria'!$C$10*'1. Data'!CG928)))</f>
        <v>327.66773999999998</v>
      </c>
      <c r="CJ928" s="51">
        <f>IF($CA928=TRUE,CI928-(CG928*'2. Monitor Criteria'!$E$10),CI928)</f>
        <v>327.66773999999998</v>
      </c>
      <c r="CK928" s="51">
        <f>IF($BZ928=TRUE,CJ928-('1. Data'!CG928*'2. Monitor Criteria'!$D$10),CJ928)</f>
        <v>318.63811249999998</v>
      </c>
    </row>
    <row r="929" spans="1:89" x14ac:dyDescent="0.2">
      <c r="A929" s="39">
        <v>737</v>
      </c>
      <c r="B929" s="46" t="s">
        <v>878</v>
      </c>
      <c r="C929" s="46" t="s">
        <v>912</v>
      </c>
      <c r="D929" s="47">
        <v>42940</v>
      </c>
      <c r="E929" s="46" t="s">
        <v>74</v>
      </c>
      <c r="F929" s="46"/>
      <c r="G929" s="46" t="s">
        <v>1309</v>
      </c>
      <c r="H929" s="46" t="s">
        <v>243</v>
      </c>
      <c r="I929" s="46" t="s">
        <v>85</v>
      </c>
      <c r="J929" s="46" t="s">
        <v>119</v>
      </c>
      <c r="K929" s="46" t="s">
        <v>77</v>
      </c>
      <c r="L929" s="46"/>
      <c r="M929" s="48">
        <v>1200</v>
      </c>
      <c r="N929" s="48">
        <v>26.8</v>
      </c>
      <c r="O929" s="48">
        <v>47.6</v>
      </c>
      <c r="P929" s="48">
        <v>54.6</v>
      </c>
      <c r="Q929" s="48">
        <v>1273.8499999999999</v>
      </c>
      <c r="R929" s="48">
        <v>1.78</v>
      </c>
      <c r="S929" s="48">
        <v>1080</v>
      </c>
      <c r="T929" s="48">
        <v>1920</v>
      </c>
      <c r="U929" s="48">
        <v>2.1</v>
      </c>
      <c r="V929" s="48">
        <v>1628</v>
      </c>
      <c r="W929" s="48">
        <v>60</v>
      </c>
      <c r="X929" s="48">
        <v>0.4</v>
      </c>
      <c r="Y929" s="46" t="s">
        <v>78</v>
      </c>
      <c r="Z929" s="46" t="s">
        <v>83</v>
      </c>
      <c r="AA929" s="46"/>
      <c r="AB929" s="46"/>
      <c r="AC929" s="46" t="s">
        <v>81</v>
      </c>
      <c r="AD929" s="46" t="s">
        <v>81</v>
      </c>
      <c r="AE929" s="46" t="s">
        <v>1418</v>
      </c>
      <c r="AF929" s="46" t="s">
        <v>1413</v>
      </c>
      <c r="AG929" s="46" t="s">
        <v>316</v>
      </c>
      <c r="AH929" s="46"/>
      <c r="AI929" s="46" t="s">
        <v>1414</v>
      </c>
      <c r="AJ929" s="46" t="s">
        <v>83</v>
      </c>
      <c r="AK929" s="46" t="s">
        <v>84</v>
      </c>
      <c r="AL929" s="46" t="s">
        <v>1413</v>
      </c>
      <c r="AM929" s="46" t="s">
        <v>83</v>
      </c>
      <c r="AN929" s="46" t="s">
        <v>83</v>
      </c>
      <c r="AO929" s="46" t="s">
        <v>83</v>
      </c>
      <c r="AP929" s="46" t="s">
        <v>91</v>
      </c>
      <c r="AQ929" s="46"/>
      <c r="AR929" s="46" t="s">
        <v>81</v>
      </c>
      <c r="AS929" s="46" t="s">
        <v>86</v>
      </c>
      <c r="AT929" s="46"/>
      <c r="AU929" s="48">
        <v>1</v>
      </c>
      <c r="AV929" s="46" t="s">
        <v>81</v>
      </c>
      <c r="AW929" s="46" t="s">
        <v>81</v>
      </c>
      <c r="AX929" s="48">
        <v>500</v>
      </c>
      <c r="AY929" s="48">
        <v>518</v>
      </c>
      <c r="AZ929" s="48">
        <v>360</v>
      </c>
      <c r="BA929" s="48">
        <v>325</v>
      </c>
      <c r="BB929" s="48">
        <v>56.13</v>
      </c>
      <c r="BC929" s="48">
        <v>111.74</v>
      </c>
      <c r="BD929" s="48">
        <v>106.41</v>
      </c>
      <c r="BE929" s="48">
        <v>127.5</v>
      </c>
      <c r="BF929" s="48">
        <v>1.72</v>
      </c>
      <c r="BG929" s="48">
        <v>0</v>
      </c>
      <c r="BH929" s="48">
        <v>3.5</v>
      </c>
      <c r="BI929" s="48">
        <v>0</v>
      </c>
      <c r="BJ929" s="48">
        <v>336.05</v>
      </c>
      <c r="BK929" s="48">
        <v>336.05</v>
      </c>
      <c r="BL929" s="48">
        <v>96.4</v>
      </c>
      <c r="BM929" s="48">
        <v>56.13</v>
      </c>
      <c r="BN929" s="48">
        <v>111.74</v>
      </c>
      <c r="BO929" s="48">
        <v>0</v>
      </c>
      <c r="BP929" s="48">
        <v>1.73</v>
      </c>
      <c r="BQ929" s="48">
        <v>0</v>
      </c>
      <c r="BR929" s="48">
        <v>107.17</v>
      </c>
      <c r="BS929" s="48">
        <v>338.43</v>
      </c>
      <c r="BT929" s="46"/>
      <c r="BU929" s="48">
        <v>0</v>
      </c>
      <c r="BV929" s="39">
        <v>737</v>
      </c>
      <c r="BW929" s="39">
        <f t="shared" si="84"/>
        <v>5</v>
      </c>
      <c r="BX929" s="39">
        <f>IF(COUNTIF($C$2:C929,C929)=1,1,0)</f>
        <v>0</v>
      </c>
      <c r="BY929" s="39">
        <f t="shared" si="85"/>
        <v>0</v>
      </c>
      <c r="BZ929" s="39" t="b">
        <f t="shared" si="86"/>
        <v>1</v>
      </c>
      <c r="CA929" s="39" t="b">
        <f t="array" ref="CA929">ISNUMBER(SEARCH("Touch Screen",$AI929))</f>
        <v>0</v>
      </c>
      <c r="CB929" s="39" t="b">
        <f t="array" ref="CB929">ISNUMBER(SEARCH("Occupancy Sensor",$AI929))</f>
        <v>0</v>
      </c>
      <c r="CC929" s="39" t="b">
        <f t="array" ref="CC929">ISNUMBER(SEARCH("Full Network Connectivity",$AI929))</f>
        <v>0</v>
      </c>
      <c r="CD929" s="49">
        <f t="shared" si="87"/>
        <v>336.04674</v>
      </c>
      <c r="CE929" s="50">
        <f t="shared" si="89"/>
        <v>2.1</v>
      </c>
      <c r="CF929" s="39">
        <f t="shared" si="88"/>
        <v>5</v>
      </c>
      <c r="CG929" s="49">
        <f>IF($BW929=1,($Q929*'2. Monitor Criteria'!$C$4)+('2. Monitor Criteria'!$D$4*'1. Data'!$CE929)+'2. Monitor Criteria'!$C$6,IF('1. Data'!$BW929=2,($Q929*'2. Monitor Criteria'!$C$4)+('2. Monitor Criteria'!$D$4*'1. Data'!$CE929)+'2. Monitor Criteria'!$D$6,IF('1. Data'!$BW929=5,($Q929*'2. Monitor Criteria'!$C$4)+('2. Monitor Criteria'!$D$4*'1. Data'!$CE929)+'2. Monitor Criteria'!$F$6,($Q929*'2. Monitor Criteria'!$C$4)+('2. Monitor Criteria'!$D$4*'1. Data'!$CE929)+'2. Monitor Criteria'!$E$6)))</f>
        <v>180.59254999999999</v>
      </c>
      <c r="CH929" s="51">
        <f>CD929-('2. Monitor Criteria'!$D$4*CE929)</f>
        <v>327.66773999999998</v>
      </c>
      <c r="CI929" s="49">
        <f>IF($BY929=0,CH929,IF($BY929=1,CH929-('2. Monitor Criteria'!$B$10*'1. Data'!CG929),CH929-('2. Monitor Criteria'!$C$10*'1. Data'!CG929)))</f>
        <v>327.66773999999998</v>
      </c>
      <c r="CJ929" s="51">
        <f>IF($CA929=TRUE,CI929-(CG929*'2. Monitor Criteria'!$E$10),CI929)</f>
        <v>327.66773999999998</v>
      </c>
      <c r="CK929" s="51">
        <f>IF($BZ929=TRUE,CJ929-('1. Data'!CG929*'2. Monitor Criteria'!$D$10),CJ929)</f>
        <v>318.63811249999998</v>
      </c>
    </row>
    <row r="930" spans="1:89" x14ac:dyDescent="0.2">
      <c r="A930" s="39">
        <v>738</v>
      </c>
      <c r="B930" s="46" t="s">
        <v>878</v>
      </c>
      <c r="C930" s="46" t="s">
        <v>913</v>
      </c>
      <c r="D930" s="47">
        <v>42909</v>
      </c>
      <c r="E930" s="46" t="s">
        <v>74</v>
      </c>
      <c r="F930" s="46"/>
      <c r="G930" s="46" t="s">
        <v>1307</v>
      </c>
      <c r="H930" s="46" t="s">
        <v>243</v>
      </c>
      <c r="I930" s="46" t="s">
        <v>88</v>
      </c>
      <c r="J930" s="46"/>
      <c r="K930" s="46" t="s">
        <v>77</v>
      </c>
      <c r="L930" s="46"/>
      <c r="M930" s="48">
        <v>1200</v>
      </c>
      <c r="N930" s="48">
        <v>20.8</v>
      </c>
      <c r="O930" s="48">
        <v>37</v>
      </c>
      <c r="P930" s="48">
        <v>42.5</v>
      </c>
      <c r="Q930" s="48">
        <v>771.81</v>
      </c>
      <c r="R930" s="48">
        <v>1.78</v>
      </c>
      <c r="S930" s="48">
        <v>1080</v>
      </c>
      <c r="T930" s="48">
        <v>1920</v>
      </c>
      <c r="U930" s="48">
        <v>2.1</v>
      </c>
      <c r="V930" s="48">
        <v>2687</v>
      </c>
      <c r="W930" s="48">
        <v>60</v>
      </c>
      <c r="X930" s="48">
        <v>0.3</v>
      </c>
      <c r="Y930" s="46" t="s">
        <v>83</v>
      </c>
      <c r="Z930" s="46" t="s">
        <v>83</v>
      </c>
      <c r="AA930" s="46"/>
      <c r="AB930" s="46"/>
      <c r="AC930" s="46" t="s">
        <v>81</v>
      </c>
      <c r="AD930" s="46" t="s">
        <v>81</v>
      </c>
      <c r="AE930" s="46" t="s">
        <v>880</v>
      </c>
      <c r="AF930" s="46" t="s">
        <v>914</v>
      </c>
      <c r="AG930" s="46" t="s">
        <v>99</v>
      </c>
      <c r="AH930" s="46"/>
      <c r="AI930" s="46" t="s">
        <v>83</v>
      </c>
      <c r="AJ930" s="46" t="s">
        <v>83</v>
      </c>
      <c r="AK930" s="46" t="s">
        <v>90</v>
      </c>
      <c r="AL930" s="46" t="s">
        <v>914</v>
      </c>
      <c r="AM930" s="46" t="s">
        <v>83</v>
      </c>
      <c r="AN930" s="46" t="s">
        <v>83</v>
      </c>
      <c r="AO930" s="46" t="s">
        <v>83</v>
      </c>
      <c r="AP930" s="46" t="s">
        <v>91</v>
      </c>
      <c r="AQ930" s="46"/>
      <c r="AR930" s="46" t="s">
        <v>81</v>
      </c>
      <c r="AS930" s="46" t="s">
        <v>86</v>
      </c>
      <c r="AT930" s="46"/>
      <c r="AU930" s="48">
        <v>5</v>
      </c>
      <c r="AV930" s="46" t="s">
        <v>81</v>
      </c>
      <c r="AW930" s="46" t="s">
        <v>81</v>
      </c>
      <c r="AX930" s="48">
        <v>350</v>
      </c>
      <c r="AY930" s="48">
        <v>304.3</v>
      </c>
      <c r="AZ930" s="48">
        <v>255.6</v>
      </c>
      <c r="BA930" s="48">
        <v>229.8</v>
      </c>
      <c r="BB930" s="46"/>
      <c r="BC930" s="46"/>
      <c r="BD930" s="48">
        <v>59.62</v>
      </c>
      <c r="BE930" s="48">
        <v>77.8</v>
      </c>
      <c r="BF930" s="48">
        <v>0.3</v>
      </c>
      <c r="BG930" s="46"/>
      <c r="BH930" s="48">
        <v>0.5</v>
      </c>
      <c r="BI930" s="46"/>
      <c r="BJ930" s="46"/>
      <c r="BK930" s="46"/>
      <c r="BL930" s="46"/>
      <c r="BM930" s="46"/>
      <c r="BN930" s="46"/>
      <c r="BO930" s="46"/>
      <c r="BP930" s="46"/>
      <c r="BQ930" s="46"/>
      <c r="BR930" s="46"/>
      <c r="BS930" s="48">
        <v>182.02</v>
      </c>
      <c r="BT930" s="46"/>
      <c r="BU930" s="48">
        <v>0</v>
      </c>
      <c r="BV930" s="39">
        <v>738</v>
      </c>
      <c r="BW930" s="39">
        <f t="shared" si="84"/>
        <v>5</v>
      </c>
      <c r="BX930" s="39">
        <f>IF(COUNTIF($C$2:C930,C930)=1,1,0)</f>
        <v>1</v>
      </c>
      <c r="BY930" s="39">
        <f t="shared" si="85"/>
        <v>0</v>
      </c>
      <c r="BZ930" s="39" t="b">
        <f t="shared" si="86"/>
        <v>0</v>
      </c>
      <c r="CA930" s="39" t="b">
        <f t="array" ref="CA930">ISNUMBER(SEARCH("Touch Screen",$AI930))</f>
        <v>0</v>
      </c>
      <c r="CB930" s="39" t="b">
        <f t="array" ref="CB930">ISNUMBER(SEARCH("Occupancy Sensor",$AI930))</f>
        <v>0</v>
      </c>
      <c r="CC930" s="39" t="b">
        <f t="array" ref="CC930">ISNUMBER(SEARCH("Full Network Connectivity",$AI930))</f>
        <v>0</v>
      </c>
      <c r="CD930" s="49">
        <f t="shared" si="87"/>
        <v>184.50311999999997</v>
      </c>
      <c r="CE930" s="50">
        <f t="shared" si="89"/>
        <v>2.1</v>
      </c>
      <c r="CF930" s="39">
        <f t="shared" si="88"/>
        <v>5</v>
      </c>
      <c r="CG930" s="49">
        <f>IF($BW930=1,($Q930*'2. Monitor Criteria'!$C$4)+('2. Monitor Criteria'!$D$4*'1. Data'!$CE930)+'2. Monitor Criteria'!$C$6,IF('1. Data'!$BW930=2,($Q930*'2. Monitor Criteria'!$C$4)+('2. Monitor Criteria'!$D$4*'1. Data'!$CE930)+'2. Monitor Criteria'!$D$6,IF('1. Data'!$BW930=5,($Q930*'2. Monitor Criteria'!$C$4)+('2. Monitor Criteria'!$D$4*'1. Data'!$CE930)+'2. Monitor Criteria'!$F$6,($Q930*'2. Monitor Criteria'!$C$4)+('2. Monitor Criteria'!$D$4*'1. Data'!$CE930)+'2. Monitor Criteria'!$E$6)))</f>
        <v>118.84162999999999</v>
      </c>
      <c r="CH930" s="51">
        <f>CD930-('2. Monitor Criteria'!$D$4*CE930)</f>
        <v>176.12411999999998</v>
      </c>
      <c r="CI930" s="49">
        <f>IF($BY930=0,CH930,IF($BY930=1,CH930-('2. Monitor Criteria'!$B$10*'1. Data'!CG930),CH930-('2. Monitor Criteria'!$C$10*'1. Data'!CG930)))</f>
        <v>176.12411999999998</v>
      </c>
      <c r="CJ930" s="51">
        <f>IF($CA930=TRUE,CI930-(CG930*'2. Monitor Criteria'!$E$10),CI930)</f>
        <v>176.12411999999998</v>
      </c>
      <c r="CK930" s="51">
        <f>IF($BZ930=TRUE,CJ930-('1. Data'!CG930*'2. Monitor Criteria'!$D$10),CJ930)</f>
        <v>176.12411999999998</v>
      </c>
    </row>
    <row r="931" spans="1:89" x14ac:dyDescent="0.2">
      <c r="A931" s="39">
        <v>739</v>
      </c>
      <c r="B931" s="46" t="s">
        <v>878</v>
      </c>
      <c r="C931" s="46" t="s">
        <v>1419</v>
      </c>
      <c r="D931" s="47">
        <v>42809</v>
      </c>
      <c r="E931" s="46" t="s">
        <v>74</v>
      </c>
      <c r="F931" s="46"/>
      <c r="G931" s="46" t="s">
        <v>1307</v>
      </c>
      <c r="H931" s="46" t="s">
        <v>243</v>
      </c>
      <c r="I931" s="46" t="s">
        <v>88</v>
      </c>
      <c r="J931" s="46"/>
      <c r="K931" s="46" t="s">
        <v>77</v>
      </c>
      <c r="L931" s="46"/>
      <c r="M931" s="48">
        <v>1000</v>
      </c>
      <c r="N931" s="48">
        <v>31.6</v>
      </c>
      <c r="O931" s="48">
        <v>56.2</v>
      </c>
      <c r="P931" s="48">
        <v>64.5</v>
      </c>
      <c r="Q931" s="48">
        <v>1777.67</v>
      </c>
      <c r="R931" s="48">
        <v>1.78</v>
      </c>
      <c r="S931" s="48">
        <v>1080</v>
      </c>
      <c r="T931" s="48">
        <v>1920</v>
      </c>
      <c r="U931" s="48">
        <v>2.1</v>
      </c>
      <c r="V931" s="48">
        <v>1166</v>
      </c>
      <c r="W931" s="48">
        <v>60</v>
      </c>
      <c r="X931" s="48">
        <v>0.4</v>
      </c>
      <c r="Y931" s="46" t="s">
        <v>83</v>
      </c>
      <c r="Z931" s="46" t="s">
        <v>83</v>
      </c>
      <c r="AA931" s="46"/>
      <c r="AB931" s="46"/>
      <c r="AC931" s="46" t="s">
        <v>81</v>
      </c>
      <c r="AD931" s="46" t="s">
        <v>81</v>
      </c>
      <c r="AE931" s="46" t="s">
        <v>1420</v>
      </c>
      <c r="AF931" s="46"/>
      <c r="AG931" s="46" t="s">
        <v>83</v>
      </c>
      <c r="AH931" s="46"/>
      <c r="AI931" s="46" t="s">
        <v>83</v>
      </c>
      <c r="AJ931" s="46" t="s">
        <v>83</v>
      </c>
      <c r="AK931" s="46" t="s">
        <v>90</v>
      </c>
      <c r="AL931" s="46"/>
      <c r="AM931" s="46" t="s">
        <v>83</v>
      </c>
      <c r="AN931" s="46" t="s">
        <v>83</v>
      </c>
      <c r="AO931" s="46" t="s">
        <v>83</v>
      </c>
      <c r="AP931" s="46" t="s">
        <v>91</v>
      </c>
      <c r="AQ931" s="46"/>
      <c r="AR931" s="46" t="s">
        <v>81</v>
      </c>
      <c r="AS931" s="46" t="s">
        <v>86</v>
      </c>
      <c r="AT931" s="46"/>
      <c r="AU931" s="48">
        <v>5</v>
      </c>
      <c r="AV931" s="46" t="s">
        <v>81</v>
      </c>
      <c r="AW931" s="46" t="s">
        <v>81</v>
      </c>
      <c r="AX931" s="48">
        <v>350</v>
      </c>
      <c r="AY931" s="48">
        <v>412.2</v>
      </c>
      <c r="AZ931" s="48">
        <v>341.8</v>
      </c>
      <c r="BA931" s="48">
        <v>233.8</v>
      </c>
      <c r="BB931" s="46"/>
      <c r="BC931" s="46"/>
      <c r="BD931" s="48">
        <v>121</v>
      </c>
      <c r="BE931" s="46"/>
      <c r="BF931" s="48">
        <v>0.3</v>
      </c>
      <c r="BG931" s="48">
        <v>0</v>
      </c>
      <c r="BH931" s="46"/>
      <c r="BI931" s="48">
        <v>0</v>
      </c>
      <c r="BJ931" s="48">
        <v>372.69</v>
      </c>
      <c r="BK931" s="48">
        <v>372.69</v>
      </c>
      <c r="BL931" s="48">
        <v>101.7</v>
      </c>
      <c r="BM931" s="46"/>
      <c r="BN931" s="46"/>
      <c r="BO931" s="48">
        <v>0</v>
      </c>
      <c r="BP931" s="48">
        <v>0.3</v>
      </c>
      <c r="BQ931" s="48">
        <v>0</v>
      </c>
      <c r="BR931" s="48">
        <v>116.6</v>
      </c>
      <c r="BS931" s="48">
        <v>359.2</v>
      </c>
      <c r="BT931" s="46"/>
      <c r="BU931" s="48">
        <v>0</v>
      </c>
      <c r="BV931" s="39">
        <v>739</v>
      </c>
      <c r="BW931" s="39">
        <f t="shared" si="84"/>
        <v>5</v>
      </c>
      <c r="BX931" s="39">
        <f>IF(COUNTIF($C$2:C931,C931)=1,1,0)</f>
        <v>1</v>
      </c>
      <c r="BY931" s="39">
        <f t="shared" si="85"/>
        <v>0</v>
      </c>
      <c r="BZ931" s="39" t="b">
        <f t="shared" si="86"/>
        <v>0</v>
      </c>
      <c r="CA931" s="39" t="b">
        <f t="array" ref="CA931">ISNUMBER(SEARCH("Touch Screen",$AI931))</f>
        <v>0</v>
      </c>
      <c r="CB931" s="39" t="b">
        <f t="array" ref="CB931">ISNUMBER(SEARCH("Occupancy Sensor",$AI931))</f>
        <v>0</v>
      </c>
      <c r="CC931" s="39" t="b">
        <f t="array" ref="CC931">ISNUMBER(SEARCH("Full Network Connectivity",$AI931))</f>
        <v>0</v>
      </c>
      <c r="CD931" s="49">
        <f t="shared" si="87"/>
        <v>372.69419999999997</v>
      </c>
      <c r="CE931" s="50">
        <f t="shared" si="89"/>
        <v>2.1</v>
      </c>
      <c r="CF931" s="39">
        <f t="shared" si="88"/>
        <v>5</v>
      </c>
      <c r="CG931" s="49">
        <f>IF($BW931=1,($Q931*'2. Monitor Criteria'!$C$4)+('2. Monitor Criteria'!$D$4*'1. Data'!$CE931)+'2. Monitor Criteria'!$C$6,IF('1. Data'!$BW931=2,($Q931*'2. Monitor Criteria'!$C$4)+('2. Monitor Criteria'!$D$4*'1. Data'!$CE931)+'2. Monitor Criteria'!$D$6,IF('1. Data'!$BW931=5,($Q931*'2. Monitor Criteria'!$C$4)+('2. Monitor Criteria'!$D$4*'1. Data'!$CE931)+'2. Monitor Criteria'!$F$6,($Q931*'2. Monitor Criteria'!$C$4)+('2. Monitor Criteria'!$D$4*'1. Data'!$CE931)+'2. Monitor Criteria'!$E$6)))</f>
        <v>242.56241</v>
      </c>
      <c r="CH931" s="51">
        <f>CD931-('2. Monitor Criteria'!$D$4*CE931)</f>
        <v>364.31519999999995</v>
      </c>
      <c r="CI931" s="49">
        <f>IF($BY931=0,CH931,IF($BY931=1,CH931-('2. Monitor Criteria'!$B$10*'1. Data'!CG931),CH931-('2. Monitor Criteria'!$C$10*'1. Data'!CG931)))</f>
        <v>364.31519999999995</v>
      </c>
      <c r="CJ931" s="51">
        <f>IF($CA931=TRUE,CI931-(CG931*'2. Monitor Criteria'!$E$10),CI931)</f>
        <v>364.31519999999995</v>
      </c>
      <c r="CK931" s="51">
        <f>IF($BZ931=TRUE,CJ931-('1. Data'!CG931*'2. Monitor Criteria'!$D$10),CJ931)</f>
        <v>364.31519999999995</v>
      </c>
    </row>
    <row r="932" spans="1:89" x14ac:dyDescent="0.2">
      <c r="A932" s="39">
        <v>740</v>
      </c>
      <c r="B932" s="46" t="s">
        <v>1421</v>
      </c>
      <c r="C932" s="46" t="s">
        <v>1422</v>
      </c>
      <c r="D932" s="47">
        <v>42819</v>
      </c>
      <c r="E932" s="46" t="s">
        <v>312</v>
      </c>
      <c r="F932" s="46" t="s">
        <v>103</v>
      </c>
      <c r="G932" s="46" t="s">
        <v>1307</v>
      </c>
      <c r="H932" s="46" t="s">
        <v>243</v>
      </c>
      <c r="I932" s="46" t="s">
        <v>88</v>
      </c>
      <c r="J932" s="46"/>
      <c r="K932" s="46" t="s">
        <v>77</v>
      </c>
      <c r="L932" s="46"/>
      <c r="M932" s="48">
        <v>1100</v>
      </c>
      <c r="N932" s="48">
        <v>47.6</v>
      </c>
      <c r="O932" s="48">
        <v>26.8</v>
      </c>
      <c r="P932" s="48">
        <v>54.6</v>
      </c>
      <c r="Q932" s="48">
        <v>1275.7</v>
      </c>
      <c r="R932" s="48">
        <v>1.78</v>
      </c>
      <c r="S932" s="48">
        <v>1080</v>
      </c>
      <c r="T932" s="48">
        <v>1920</v>
      </c>
      <c r="U932" s="48">
        <v>2.1</v>
      </c>
      <c r="V932" s="48">
        <v>1625</v>
      </c>
      <c r="W932" s="48">
        <v>60</v>
      </c>
      <c r="X932" s="48">
        <v>0.7</v>
      </c>
      <c r="Y932" s="46" t="s">
        <v>114</v>
      </c>
      <c r="Z932" s="46" t="s">
        <v>83</v>
      </c>
      <c r="AA932" s="48">
        <v>85</v>
      </c>
      <c r="AB932" s="48">
        <v>85</v>
      </c>
      <c r="AC932" s="46" t="s">
        <v>81</v>
      </c>
      <c r="AD932" s="46" t="s">
        <v>80</v>
      </c>
      <c r="AE932" s="46" t="s">
        <v>105</v>
      </c>
      <c r="AF932" s="46"/>
      <c r="AG932" s="46" t="s">
        <v>99</v>
      </c>
      <c r="AH932" s="46"/>
      <c r="AI932" s="46" t="s">
        <v>99</v>
      </c>
      <c r="AJ932" s="46" t="s">
        <v>83</v>
      </c>
      <c r="AK932" s="46" t="s">
        <v>90</v>
      </c>
      <c r="AL932" s="46"/>
      <c r="AM932" s="46" t="s">
        <v>83</v>
      </c>
      <c r="AN932" s="46" t="s">
        <v>83</v>
      </c>
      <c r="AO932" s="46" t="s">
        <v>83</v>
      </c>
      <c r="AP932" s="46" t="s">
        <v>91</v>
      </c>
      <c r="AQ932" s="46"/>
      <c r="AR932" s="46" t="s">
        <v>81</v>
      </c>
      <c r="AS932" s="46" t="s">
        <v>226</v>
      </c>
      <c r="AT932" s="46"/>
      <c r="AU932" s="48">
        <v>1</v>
      </c>
      <c r="AV932" s="46" t="s">
        <v>81</v>
      </c>
      <c r="AW932" s="46" t="s">
        <v>80</v>
      </c>
      <c r="AX932" s="48">
        <v>450</v>
      </c>
      <c r="AY932" s="48">
        <v>414.4</v>
      </c>
      <c r="AZ932" s="48">
        <v>411.5</v>
      </c>
      <c r="BA932" s="48">
        <v>304.39999999999998</v>
      </c>
      <c r="BB932" s="46"/>
      <c r="BC932" s="46"/>
      <c r="BD932" s="48">
        <v>78.25</v>
      </c>
      <c r="BE932" s="48">
        <v>116.3</v>
      </c>
      <c r="BF932" s="48">
        <v>0.35</v>
      </c>
      <c r="BG932" s="46"/>
      <c r="BH932" s="48">
        <v>0.5</v>
      </c>
      <c r="BI932" s="48">
        <v>0</v>
      </c>
      <c r="BJ932" s="46"/>
      <c r="BK932" s="46"/>
      <c r="BL932" s="46"/>
      <c r="BM932" s="46"/>
      <c r="BN932" s="46"/>
      <c r="BO932" s="48">
        <v>0</v>
      </c>
      <c r="BP932" s="48">
        <v>0.47</v>
      </c>
      <c r="BQ932" s="46"/>
      <c r="BR932" s="48">
        <v>73.87</v>
      </c>
      <c r="BS932" s="46"/>
      <c r="BT932" s="46"/>
      <c r="BU932" s="48">
        <v>0</v>
      </c>
      <c r="BV932" s="39">
        <v>740</v>
      </c>
      <c r="BW932" s="39">
        <f t="shared" si="84"/>
        <v>5</v>
      </c>
      <c r="BX932" s="39">
        <f>IF(COUNTIF($C$2:C932,C932)=1,1,0)</f>
        <v>1</v>
      </c>
      <c r="BY932" s="39">
        <f t="shared" si="85"/>
        <v>0</v>
      </c>
      <c r="BZ932" s="39" t="b">
        <f t="shared" si="86"/>
        <v>0</v>
      </c>
      <c r="CA932" s="39" t="b">
        <f t="array" ref="CA932">ISNUMBER(SEARCH("Touch Screen",$AI932))</f>
        <v>0</v>
      </c>
      <c r="CB932" s="39" t="b">
        <f t="array" ref="CB932">ISNUMBER(SEARCH("Occupancy Sensor",$AI932))</f>
        <v>0</v>
      </c>
      <c r="CC932" s="39" t="b">
        <f t="array" ref="CC932">ISNUMBER(SEARCH("Full Network Connectivity",$AI932))</f>
        <v>0</v>
      </c>
      <c r="CD932" s="49">
        <f t="shared" si="87"/>
        <v>241.90739999999997</v>
      </c>
      <c r="CE932" s="50">
        <f t="shared" si="89"/>
        <v>2.1</v>
      </c>
      <c r="CF932" s="39">
        <f t="shared" si="88"/>
        <v>5</v>
      </c>
      <c r="CG932" s="49">
        <f>IF($BW932=1,($Q932*'2. Monitor Criteria'!$C$4)+('2. Monitor Criteria'!$D$4*'1. Data'!$CE932)+'2. Monitor Criteria'!$C$6,IF('1. Data'!$BW932=2,($Q932*'2. Monitor Criteria'!$C$4)+('2. Monitor Criteria'!$D$4*'1. Data'!$CE932)+'2. Monitor Criteria'!$D$6,IF('1. Data'!$BW932=5,($Q932*'2. Monitor Criteria'!$C$4)+('2. Monitor Criteria'!$D$4*'1. Data'!$CE932)+'2. Monitor Criteria'!$F$6,($Q932*'2. Monitor Criteria'!$C$4)+('2. Monitor Criteria'!$D$4*'1. Data'!$CE932)+'2. Monitor Criteria'!$E$6)))</f>
        <v>180.8201</v>
      </c>
      <c r="CH932" s="51">
        <f>CD932-('2. Monitor Criteria'!$D$4*CE932)</f>
        <v>233.52839999999998</v>
      </c>
      <c r="CI932" s="49">
        <f>IF($BY932=0,CH932,IF($BY932=1,CH932-('2. Monitor Criteria'!$B$10*'1. Data'!CG932),CH932-('2. Monitor Criteria'!$C$10*'1. Data'!CG932)))</f>
        <v>233.52839999999998</v>
      </c>
      <c r="CJ932" s="51">
        <f>IF($CA932=TRUE,CI932-(CG932*'2. Monitor Criteria'!$E$10),CI932)</f>
        <v>233.52839999999998</v>
      </c>
      <c r="CK932" s="51">
        <f>IF($BZ932=TRUE,CJ932-('1. Data'!CG932*'2. Monitor Criteria'!$D$10),CJ932)</f>
        <v>233.52839999999998</v>
      </c>
    </row>
    <row r="933" spans="1:89" x14ac:dyDescent="0.2">
      <c r="A933" s="39">
        <v>741</v>
      </c>
      <c r="B933" s="46" t="s">
        <v>1421</v>
      </c>
      <c r="C933" s="46" t="s">
        <v>1423</v>
      </c>
      <c r="D933" s="47">
        <v>42819</v>
      </c>
      <c r="E933" s="46" t="s">
        <v>312</v>
      </c>
      <c r="F933" s="46" t="s">
        <v>103</v>
      </c>
      <c r="G933" s="46" t="s">
        <v>1307</v>
      </c>
      <c r="H933" s="46" t="s">
        <v>243</v>
      </c>
      <c r="I933" s="46" t="s">
        <v>88</v>
      </c>
      <c r="J933" s="46"/>
      <c r="K933" s="46" t="s">
        <v>77</v>
      </c>
      <c r="L933" s="46"/>
      <c r="M933" s="48">
        <v>4000</v>
      </c>
      <c r="N933" s="48">
        <v>61</v>
      </c>
      <c r="O933" s="48">
        <v>34.299999999999997</v>
      </c>
      <c r="P933" s="48">
        <v>70</v>
      </c>
      <c r="Q933" s="48">
        <v>2093.1999999999998</v>
      </c>
      <c r="R933" s="48">
        <v>1.78</v>
      </c>
      <c r="S933" s="48">
        <v>1080</v>
      </c>
      <c r="T933" s="48">
        <v>1920</v>
      </c>
      <c r="U933" s="48">
        <v>2.1</v>
      </c>
      <c r="V933" s="48">
        <v>991</v>
      </c>
      <c r="W933" s="48">
        <v>60</v>
      </c>
      <c r="X933" s="48">
        <v>0.7</v>
      </c>
      <c r="Y933" s="46" t="s">
        <v>114</v>
      </c>
      <c r="Z933" s="46" t="s">
        <v>83</v>
      </c>
      <c r="AA933" s="48">
        <v>85</v>
      </c>
      <c r="AB933" s="48">
        <v>85</v>
      </c>
      <c r="AC933" s="46" t="s">
        <v>81</v>
      </c>
      <c r="AD933" s="46" t="s">
        <v>80</v>
      </c>
      <c r="AE933" s="46" t="s">
        <v>105</v>
      </c>
      <c r="AF933" s="46"/>
      <c r="AG933" s="46" t="s">
        <v>99</v>
      </c>
      <c r="AH933" s="46"/>
      <c r="AI933" s="46" t="s">
        <v>99</v>
      </c>
      <c r="AJ933" s="46" t="s">
        <v>83</v>
      </c>
      <c r="AK933" s="46" t="s">
        <v>90</v>
      </c>
      <c r="AL933" s="46"/>
      <c r="AM933" s="46" t="s">
        <v>83</v>
      </c>
      <c r="AN933" s="46" t="s">
        <v>83</v>
      </c>
      <c r="AO933" s="46" t="s">
        <v>83</v>
      </c>
      <c r="AP933" s="46" t="s">
        <v>91</v>
      </c>
      <c r="AQ933" s="46"/>
      <c r="AR933" s="46" t="s">
        <v>81</v>
      </c>
      <c r="AS933" s="46" t="s">
        <v>226</v>
      </c>
      <c r="AT933" s="46"/>
      <c r="AU933" s="48">
        <v>1</v>
      </c>
      <c r="AV933" s="46" t="s">
        <v>81</v>
      </c>
      <c r="AW933" s="46" t="s">
        <v>80</v>
      </c>
      <c r="AX933" s="48">
        <v>350</v>
      </c>
      <c r="AY933" s="48">
        <v>387.1</v>
      </c>
      <c r="AZ933" s="48">
        <v>386.6</v>
      </c>
      <c r="BA933" s="48">
        <v>227.5</v>
      </c>
      <c r="BB933" s="46"/>
      <c r="BC933" s="46"/>
      <c r="BD933" s="48">
        <v>132.52000000000001</v>
      </c>
      <c r="BE933" s="48">
        <v>148.5</v>
      </c>
      <c r="BF933" s="48">
        <v>0.35</v>
      </c>
      <c r="BG933" s="46"/>
      <c r="BH933" s="48">
        <v>0.5</v>
      </c>
      <c r="BI933" s="48">
        <v>0</v>
      </c>
      <c r="BJ933" s="46"/>
      <c r="BK933" s="46"/>
      <c r="BL933" s="46"/>
      <c r="BM933" s="46"/>
      <c r="BN933" s="46"/>
      <c r="BO933" s="48">
        <v>0</v>
      </c>
      <c r="BP933" s="48">
        <v>0.47</v>
      </c>
      <c r="BQ933" s="46"/>
      <c r="BR933" s="48">
        <v>129.72</v>
      </c>
      <c r="BS933" s="46"/>
      <c r="BT933" s="46"/>
      <c r="BU933" s="48">
        <v>0</v>
      </c>
      <c r="BV933" s="39">
        <v>741</v>
      </c>
      <c r="BW933" s="39">
        <f t="shared" si="84"/>
        <v>5</v>
      </c>
      <c r="BX933" s="39">
        <f>IF(COUNTIF($C$2:C933,C933)=1,1,0)</f>
        <v>1</v>
      </c>
      <c r="BY933" s="39">
        <f t="shared" si="85"/>
        <v>0</v>
      </c>
      <c r="BZ933" s="39" t="b">
        <f t="shared" si="86"/>
        <v>0</v>
      </c>
      <c r="CA933" s="39" t="b">
        <f t="array" ref="CA933">ISNUMBER(SEARCH("Touch Screen",$AI933))</f>
        <v>0</v>
      </c>
      <c r="CB933" s="39" t="b">
        <f t="array" ref="CB933">ISNUMBER(SEARCH("Occupancy Sensor",$AI933))</f>
        <v>0</v>
      </c>
      <c r="CC933" s="39" t="b">
        <f t="array" ref="CC933">ISNUMBER(SEARCH("Full Network Connectivity",$AI933))</f>
        <v>0</v>
      </c>
      <c r="CD933" s="49">
        <f t="shared" si="87"/>
        <v>408.29921999999999</v>
      </c>
      <c r="CE933" s="50">
        <f t="shared" si="89"/>
        <v>2.1</v>
      </c>
      <c r="CF933" s="39">
        <f t="shared" si="88"/>
        <v>5</v>
      </c>
      <c r="CG933" s="49">
        <f>IF($BW933=1,($Q933*'2. Monitor Criteria'!$C$4)+('2. Monitor Criteria'!$D$4*'1. Data'!$CE933)+'2. Monitor Criteria'!$C$6,IF('1. Data'!$BW933=2,($Q933*'2. Monitor Criteria'!$C$4)+('2. Monitor Criteria'!$D$4*'1. Data'!$CE933)+'2. Monitor Criteria'!$D$6,IF('1. Data'!$BW933=5,($Q933*'2. Monitor Criteria'!$C$4)+('2. Monitor Criteria'!$D$4*'1. Data'!$CE933)+'2. Monitor Criteria'!$F$6,($Q933*'2. Monitor Criteria'!$C$4)+('2. Monitor Criteria'!$D$4*'1. Data'!$CE933)+'2. Monitor Criteria'!$E$6)))</f>
        <v>281.37259999999998</v>
      </c>
      <c r="CH933" s="51">
        <f>CD933-('2. Monitor Criteria'!$D$4*CE933)</f>
        <v>399.92021999999997</v>
      </c>
      <c r="CI933" s="49">
        <f>IF($BY933=0,CH933,IF($BY933=1,CH933-('2. Monitor Criteria'!$B$10*'1. Data'!CG933),CH933-('2. Monitor Criteria'!$C$10*'1. Data'!CG933)))</f>
        <v>399.92021999999997</v>
      </c>
      <c r="CJ933" s="51">
        <f>IF($CA933=TRUE,CI933-(CG933*'2. Monitor Criteria'!$E$10),CI933)</f>
        <v>399.92021999999997</v>
      </c>
      <c r="CK933" s="51">
        <f>IF($BZ933=TRUE,CJ933-('1. Data'!CG933*'2. Monitor Criteria'!$D$10),CJ933)</f>
        <v>399.92021999999997</v>
      </c>
    </row>
    <row r="934" spans="1:89" x14ac:dyDescent="0.2">
      <c r="A934" s="39">
        <v>746</v>
      </c>
      <c r="B934" s="46" t="s">
        <v>915</v>
      </c>
      <c r="C934" s="46" t="s">
        <v>916</v>
      </c>
      <c r="D934" s="47">
        <v>42794</v>
      </c>
      <c r="E934" s="46" t="s">
        <v>74</v>
      </c>
      <c r="F934" s="46" t="s">
        <v>103</v>
      </c>
      <c r="G934" s="46" t="s">
        <v>1307</v>
      </c>
      <c r="H934" s="46" t="s">
        <v>243</v>
      </c>
      <c r="I934" s="46" t="s">
        <v>85</v>
      </c>
      <c r="J934" s="46" t="s">
        <v>119</v>
      </c>
      <c r="K934" s="46" t="s">
        <v>77</v>
      </c>
      <c r="L934" s="46" t="s">
        <v>103</v>
      </c>
      <c r="M934" s="48">
        <v>4000</v>
      </c>
      <c r="N934" s="48">
        <v>34.1</v>
      </c>
      <c r="O934" s="48">
        <v>60.6</v>
      </c>
      <c r="P934" s="48">
        <v>70</v>
      </c>
      <c r="Q934" s="48">
        <v>2067.31</v>
      </c>
      <c r="R934" s="48">
        <v>1.78</v>
      </c>
      <c r="S934" s="48">
        <v>1080</v>
      </c>
      <c r="T934" s="48">
        <v>1920</v>
      </c>
      <c r="U934" s="48">
        <v>2.1</v>
      </c>
      <c r="V934" s="48">
        <v>1003</v>
      </c>
      <c r="W934" s="48">
        <v>60</v>
      </c>
      <c r="X934" s="48">
        <v>31.2</v>
      </c>
      <c r="Y934" s="46" t="s">
        <v>83</v>
      </c>
      <c r="Z934" s="46" t="s">
        <v>83</v>
      </c>
      <c r="AA934" s="46"/>
      <c r="AB934" s="46"/>
      <c r="AC934" s="46" t="s">
        <v>81</v>
      </c>
      <c r="AD934" s="46" t="s">
        <v>81</v>
      </c>
      <c r="AE934" s="46" t="s">
        <v>917</v>
      </c>
      <c r="AF934" s="46" t="s">
        <v>918</v>
      </c>
      <c r="AG934" s="46" t="s">
        <v>854</v>
      </c>
      <c r="AH934" s="46" t="s">
        <v>103</v>
      </c>
      <c r="AI934" s="46" t="s">
        <v>854</v>
      </c>
      <c r="AJ934" s="46" t="s">
        <v>316</v>
      </c>
      <c r="AK934" s="46" t="s">
        <v>792</v>
      </c>
      <c r="AL934" s="46" t="s">
        <v>918</v>
      </c>
      <c r="AM934" s="46" t="s">
        <v>83</v>
      </c>
      <c r="AN934" s="46" t="s">
        <v>83</v>
      </c>
      <c r="AO934" s="46" t="s">
        <v>249</v>
      </c>
      <c r="AP934" s="46" t="s">
        <v>91</v>
      </c>
      <c r="AQ934" s="46" t="s">
        <v>103</v>
      </c>
      <c r="AR934" s="46" t="s">
        <v>81</v>
      </c>
      <c r="AS934" s="46" t="s">
        <v>86</v>
      </c>
      <c r="AT934" s="46" t="s">
        <v>103</v>
      </c>
      <c r="AU934" s="48">
        <v>120</v>
      </c>
      <c r="AV934" s="46" t="s">
        <v>81</v>
      </c>
      <c r="AW934" s="46" t="s">
        <v>80</v>
      </c>
      <c r="AX934" s="48">
        <v>350</v>
      </c>
      <c r="AY934" s="48">
        <v>302.10000000000002</v>
      </c>
      <c r="AZ934" s="48">
        <v>137</v>
      </c>
      <c r="BA934" s="48">
        <v>227.5</v>
      </c>
      <c r="BB934" s="46"/>
      <c r="BC934" s="46"/>
      <c r="BD934" s="48">
        <v>132.06</v>
      </c>
      <c r="BE934" s="48">
        <v>140.69999999999999</v>
      </c>
      <c r="BF934" s="48">
        <v>0.39</v>
      </c>
      <c r="BG934" s="48">
        <v>0.35</v>
      </c>
      <c r="BH934" s="48">
        <v>3.5</v>
      </c>
      <c r="BI934" s="48">
        <v>0.01</v>
      </c>
      <c r="BJ934" s="46"/>
      <c r="BK934" s="46"/>
      <c r="BL934" s="46"/>
      <c r="BM934" s="46"/>
      <c r="BN934" s="46"/>
      <c r="BO934" s="48">
        <v>0.01</v>
      </c>
      <c r="BP934" s="48">
        <v>0.5</v>
      </c>
      <c r="BQ934" s="48">
        <v>0.49</v>
      </c>
      <c r="BR934" s="48">
        <v>131.16999999999999</v>
      </c>
      <c r="BS934" s="46"/>
      <c r="BT934" s="46"/>
      <c r="BU934" s="48">
        <v>2</v>
      </c>
      <c r="BV934" s="39">
        <v>746</v>
      </c>
      <c r="BW934" s="39">
        <f t="shared" si="84"/>
        <v>5</v>
      </c>
      <c r="BX934" s="39">
        <f>IF(COUNTIF($C$2:C934,C934)=1,1,0)</f>
        <v>1</v>
      </c>
      <c r="BY934" s="39">
        <f t="shared" si="85"/>
        <v>0</v>
      </c>
      <c r="BZ934" s="39" t="b">
        <f t="shared" si="86"/>
        <v>0</v>
      </c>
      <c r="CA934" s="39" t="b">
        <f t="array" ref="CA934">ISNUMBER(SEARCH("Touch Screen",$AI934))</f>
        <v>1</v>
      </c>
      <c r="CB934" s="39" t="b">
        <f t="array" ref="CB934">ISNUMBER(SEARCH("Occupancy Sensor",$AI934))</f>
        <v>0</v>
      </c>
      <c r="CC934" s="39" t="b">
        <f t="array" ref="CC934">ISNUMBER(SEARCH("Full Network Connectivity",$AI934))</f>
        <v>1</v>
      </c>
      <c r="CD934" s="49">
        <f t="shared" si="87"/>
        <v>407.11661999999995</v>
      </c>
      <c r="CE934" s="50">
        <f t="shared" si="89"/>
        <v>2.1</v>
      </c>
      <c r="CF934" s="39">
        <f t="shared" si="88"/>
        <v>5</v>
      </c>
      <c r="CG934" s="49">
        <f>IF($BW934=1,($Q934*'2. Monitor Criteria'!$C$4)+('2. Monitor Criteria'!$D$4*'1. Data'!$CE934)+'2. Monitor Criteria'!$C$6,IF('1. Data'!$BW934=2,($Q934*'2. Monitor Criteria'!$C$4)+('2. Monitor Criteria'!$D$4*'1. Data'!$CE934)+'2. Monitor Criteria'!$D$6,IF('1. Data'!$BW934=5,($Q934*'2. Monitor Criteria'!$C$4)+('2. Monitor Criteria'!$D$4*'1. Data'!$CE934)+'2. Monitor Criteria'!$F$6,($Q934*'2. Monitor Criteria'!$C$4)+('2. Monitor Criteria'!$D$4*'1. Data'!$CE934)+'2. Monitor Criteria'!$E$6)))</f>
        <v>278.18812999999994</v>
      </c>
      <c r="CH934" s="51">
        <f>CD934-('2. Monitor Criteria'!$D$4*CE934)</f>
        <v>398.73761999999994</v>
      </c>
      <c r="CI934" s="49">
        <f>IF($BY934=0,CH934,IF($BY934=1,CH934-('2. Monitor Criteria'!$B$10*'1. Data'!CG934),CH934-('2. Monitor Criteria'!$C$10*'1. Data'!CG934)))</f>
        <v>398.73761999999994</v>
      </c>
      <c r="CJ934" s="51">
        <f>IF($CA934=TRUE,CI934-(CG934*'2. Monitor Criteria'!$E$10),CI934)</f>
        <v>343.09999399999992</v>
      </c>
      <c r="CK934" s="51">
        <f>IF($BZ934=TRUE,CJ934-('1. Data'!CG934*'2. Monitor Criteria'!$D$10),CJ934)</f>
        <v>343.09999399999992</v>
      </c>
    </row>
    <row r="935" spans="1:89" x14ac:dyDescent="0.2">
      <c r="A935" s="39">
        <v>748</v>
      </c>
      <c r="B935" s="46" t="s">
        <v>919</v>
      </c>
      <c r="C935" s="46" t="s">
        <v>920</v>
      </c>
      <c r="D935" s="47">
        <v>42705</v>
      </c>
      <c r="E935" s="46" t="s">
        <v>921</v>
      </c>
      <c r="F935" s="46"/>
      <c r="G935" s="46" t="s">
        <v>1307</v>
      </c>
      <c r="H935" s="46" t="s">
        <v>243</v>
      </c>
      <c r="I935" s="46" t="s">
        <v>141</v>
      </c>
      <c r="J935" s="46"/>
      <c r="K935" s="46" t="s">
        <v>77</v>
      </c>
      <c r="L935" s="46"/>
      <c r="M935" s="48">
        <v>1400</v>
      </c>
      <c r="N935" s="48">
        <v>26.8</v>
      </c>
      <c r="O935" s="48">
        <v>47.6</v>
      </c>
      <c r="P935" s="48">
        <v>54.6</v>
      </c>
      <c r="Q935" s="48">
        <v>1275.67</v>
      </c>
      <c r="R935" s="48">
        <v>1.78</v>
      </c>
      <c r="S935" s="48">
        <v>1080</v>
      </c>
      <c r="T935" s="48">
        <v>1920</v>
      </c>
      <c r="U935" s="48">
        <v>2.1</v>
      </c>
      <c r="V935" s="48">
        <v>1625</v>
      </c>
      <c r="W935" s="48">
        <v>60</v>
      </c>
      <c r="X935" s="48">
        <v>33.6</v>
      </c>
      <c r="Y935" s="46" t="s">
        <v>83</v>
      </c>
      <c r="Z935" s="46" t="s">
        <v>83</v>
      </c>
      <c r="AA935" s="46"/>
      <c r="AB935" s="46"/>
      <c r="AC935" s="46" t="s">
        <v>81</v>
      </c>
      <c r="AD935" s="46" t="s">
        <v>80</v>
      </c>
      <c r="AE935" s="46" t="s">
        <v>922</v>
      </c>
      <c r="AF935" s="46" t="s">
        <v>923</v>
      </c>
      <c r="AG935" s="46" t="s">
        <v>252</v>
      </c>
      <c r="AH935" s="46"/>
      <c r="AI935" s="46" t="s">
        <v>83</v>
      </c>
      <c r="AJ935" s="46" t="s">
        <v>83</v>
      </c>
      <c r="AK935" s="46" t="s">
        <v>90</v>
      </c>
      <c r="AL935" s="46" t="s">
        <v>923</v>
      </c>
      <c r="AM935" s="46" t="s">
        <v>83</v>
      </c>
      <c r="AN935" s="46" t="s">
        <v>83</v>
      </c>
      <c r="AO935" s="46" t="s">
        <v>83</v>
      </c>
      <c r="AP935" s="46" t="s">
        <v>91</v>
      </c>
      <c r="AQ935" s="46"/>
      <c r="AR935" s="46" t="s">
        <v>81</v>
      </c>
      <c r="AS935" s="46" t="s">
        <v>86</v>
      </c>
      <c r="AT935" s="46"/>
      <c r="AU935" s="46"/>
      <c r="AV935" s="46" t="s">
        <v>81</v>
      </c>
      <c r="AW935" s="46" t="s">
        <v>81</v>
      </c>
      <c r="AX935" s="48">
        <v>500</v>
      </c>
      <c r="AY935" s="48">
        <v>345.7</v>
      </c>
      <c r="AZ935" s="48">
        <v>342.7</v>
      </c>
      <c r="BA935" s="48">
        <v>331</v>
      </c>
      <c r="BB935" s="46"/>
      <c r="BC935" s="46"/>
      <c r="BD935" s="48">
        <v>109.82</v>
      </c>
      <c r="BE935" s="48">
        <v>112.8</v>
      </c>
      <c r="BF935" s="48">
        <v>0.36</v>
      </c>
      <c r="BG935" s="46"/>
      <c r="BH935" s="48">
        <v>0.5</v>
      </c>
      <c r="BI935" s="48">
        <v>0</v>
      </c>
      <c r="BJ935" s="46"/>
      <c r="BK935" s="46"/>
      <c r="BL935" s="46"/>
      <c r="BM935" s="46"/>
      <c r="BN935" s="46"/>
      <c r="BO935" s="46"/>
      <c r="BP935" s="46"/>
      <c r="BQ935" s="46"/>
      <c r="BR935" s="46"/>
      <c r="BS935" s="46"/>
      <c r="BT935" s="46"/>
      <c r="BU935" s="48">
        <v>1</v>
      </c>
      <c r="BV935" s="39">
        <v>748</v>
      </c>
      <c r="BW935" s="39">
        <f t="shared" si="84"/>
        <v>5</v>
      </c>
      <c r="BX935" s="39">
        <f>IF(COUNTIF($C$2:C935,C935)=1,1,0)</f>
        <v>1</v>
      </c>
      <c r="BY935" s="39">
        <f t="shared" si="85"/>
        <v>0</v>
      </c>
      <c r="BZ935" s="39" t="b">
        <f t="shared" si="86"/>
        <v>0</v>
      </c>
      <c r="CA935" s="39" t="b">
        <f t="array" ref="CA935">ISNUMBER(SEARCH("Touch Screen",$AI935))</f>
        <v>0</v>
      </c>
      <c r="CB935" s="39" t="b">
        <f t="array" ref="CB935">ISNUMBER(SEARCH("Occupancy Sensor",$AI935))</f>
        <v>0</v>
      </c>
      <c r="CC935" s="39" t="b">
        <f t="array" ref="CC935">ISNUMBER(SEARCH("Full Network Connectivity",$AI935))</f>
        <v>0</v>
      </c>
      <c r="CD935" s="49">
        <f t="shared" si="87"/>
        <v>338.75795999999997</v>
      </c>
      <c r="CE935" s="50">
        <f t="shared" si="89"/>
        <v>2.1</v>
      </c>
      <c r="CF935" s="39">
        <f t="shared" si="88"/>
        <v>5</v>
      </c>
      <c r="CG935" s="49">
        <f>IF($BW935=1,($Q935*'2. Monitor Criteria'!$C$4)+('2. Monitor Criteria'!$D$4*'1. Data'!$CE935)+'2. Monitor Criteria'!$C$6,IF('1. Data'!$BW935=2,($Q935*'2. Monitor Criteria'!$C$4)+('2. Monitor Criteria'!$D$4*'1. Data'!$CE935)+'2. Monitor Criteria'!$D$6,IF('1. Data'!$BW935=5,($Q935*'2. Monitor Criteria'!$C$4)+('2. Monitor Criteria'!$D$4*'1. Data'!$CE935)+'2. Monitor Criteria'!$F$6,($Q935*'2. Monitor Criteria'!$C$4)+('2. Monitor Criteria'!$D$4*'1. Data'!$CE935)+'2. Monitor Criteria'!$E$6)))</f>
        <v>180.81640999999999</v>
      </c>
      <c r="CH935" s="51">
        <f>CD935-('2. Monitor Criteria'!$D$4*CE935)</f>
        <v>330.37895999999995</v>
      </c>
      <c r="CI935" s="49">
        <f>IF($BY935=0,CH935,IF($BY935=1,CH935-('2. Monitor Criteria'!$B$10*'1. Data'!CG935),CH935-('2. Monitor Criteria'!$C$10*'1. Data'!CG935)))</f>
        <v>330.37895999999995</v>
      </c>
      <c r="CJ935" s="51">
        <f>IF($CA935=TRUE,CI935-(CG935*'2. Monitor Criteria'!$E$10),CI935)</f>
        <v>330.37895999999995</v>
      </c>
      <c r="CK935" s="51">
        <f>IF($BZ935=TRUE,CJ935-('1. Data'!CG935*'2. Monitor Criteria'!$D$10),CJ935)</f>
        <v>330.37895999999995</v>
      </c>
    </row>
    <row r="936" spans="1:89" x14ac:dyDescent="0.2">
      <c r="A936" s="39">
        <v>749</v>
      </c>
      <c r="B936" s="46" t="s">
        <v>919</v>
      </c>
      <c r="C936" s="46" t="s">
        <v>920</v>
      </c>
      <c r="D936" s="47">
        <v>42705</v>
      </c>
      <c r="E936" s="46" t="s">
        <v>921</v>
      </c>
      <c r="F936" s="46"/>
      <c r="G936" s="46" t="s">
        <v>1307</v>
      </c>
      <c r="H936" s="46" t="s">
        <v>243</v>
      </c>
      <c r="I936" s="46" t="s">
        <v>141</v>
      </c>
      <c r="J936" s="46"/>
      <c r="K936" s="46" t="s">
        <v>77</v>
      </c>
      <c r="L936" s="46"/>
      <c r="M936" s="48">
        <v>1400</v>
      </c>
      <c r="N936" s="48">
        <v>26.8</v>
      </c>
      <c r="O936" s="48">
        <v>47.6</v>
      </c>
      <c r="P936" s="48">
        <v>54.6</v>
      </c>
      <c r="Q936" s="48">
        <v>1275.67</v>
      </c>
      <c r="R936" s="48">
        <v>1.78</v>
      </c>
      <c r="S936" s="48">
        <v>1080</v>
      </c>
      <c r="T936" s="48">
        <v>1920</v>
      </c>
      <c r="U936" s="48">
        <v>2.1</v>
      </c>
      <c r="V936" s="48">
        <v>1625</v>
      </c>
      <c r="W936" s="48">
        <v>60</v>
      </c>
      <c r="X936" s="48">
        <v>33.6</v>
      </c>
      <c r="Y936" s="46" t="s">
        <v>83</v>
      </c>
      <c r="Z936" s="46" t="s">
        <v>83</v>
      </c>
      <c r="AA936" s="46"/>
      <c r="AB936" s="46"/>
      <c r="AC936" s="46" t="s">
        <v>81</v>
      </c>
      <c r="AD936" s="46" t="s">
        <v>80</v>
      </c>
      <c r="AE936" s="46" t="s">
        <v>922</v>
      </c>
      <c r="AF936" s="46" t="s">
        <v>923</v>
      </c>
      <c r="AG936" s="46" t="s">
        <v>252</v>
      </c>
      <c r="AH936" s="46"/>
      <c r="AI936" s="46" t="s">
        <v>83</v>
      </c>
      <c r="AJ936" s="46" t="s">
        <v>83</v>
      </c>
      <c r="AK936" s="46" t="s">
        <v>90</v>
      </c>
      <c r="AL936" s="46" t="s">
        <v>923</v>
      </c>
      <c r="AM936" s="46" t="s">
        <v>83</v>
      </c>
      <c r="AN936" s="46" t="s">
        <v>83</v>
      </c>
      <c r="AO936" s="46" t="s">
        <v>83</v>
      </c>
      <c r="AP936" s="46" t="s">
        <v>91</v>
      </c>
      <c r="AQ936" s="46"/>
      <c r="AR936" s="46" t="s">
        <v>81</v>
      </c>
      <c r="AS936" s="46" t="s">
        <v>86</v>
      </c>
      <c r="AT936" s="46"/>
      <c r="AU936" s="46"/>
      <c r="AV936" s="46" t="s">
        <v>81</v>
      </c>
      <c r="AW936" s="46" t="s">
        <v>81</v>
      </c>
      <c r="AX936" s="48">
        <v>500</v>
      </c>
      <c r="AY936" s="48">
        <v>345.7</v>
      </c>
      <c r="AZ936" s="48">
        <v>342.7</v>
      </c>
      <c r="BA936" s="48">
        <v>331</v>
      </c>
      <c r="BB936" s="46"/>
      <c r="BC936" s="46"/>
      <c r="BD936" s="48">
        <v>109.82</v>
      </c>
      <c r="BE936" s="48">
        <v>112.8</v>
      </c>
      <c r="BF936" s="48">
        <v>0.36</v>
      </c>
      <c r="BG936" s="46"/>
      <c r="BH936" s="48">
        <v>0.5</v>
      </c>
      <c r="BI936" s="48">
        <v>0</v>
      </c>
      <c r="BJ936" s="46"/>
      <c r="BK936" s="46"/>
      <c r="BL936" s="46"/>
      <c r="BM936" s="46"/>
      <c r="BN936" s="46"/>
      <c r="BO936" s="46"/>
      <c r="BP936" s="46"/>
      <c r="BQ936" s="46"/>
      <c r="BR936" s="46"/>
      <c r="BS936" s="46"/>
      <c r="BT936" s="46"/>
      <c r="BU936" s="48">
        <v>1</v>
      </c>
      <c r="BV936" s="39">
        <v>749</v>
      </c>
      <c r="BW936" s="39">
        <f t="shared" si="84"/>
        <v>5</v>
      </c>
      <c r="BX936" s="39">
        <f>IF(COUNTIF($C$2:C936,C936)=1,1,0)</f>
        <v>0</v>
      </c>
      <c r="BY936" s="39">
        <f t="shared" si="85"/>
        <v>0</v>
      </c>
      <c r="BZ936" s="39" t="b">
        <f t="shared" si="86"/>
        <v>0</v>
      </c>
      <c r="CA936" s="39" t="b">
        <f t="array" ref="CA936">ISNUMBER(SEARCH("Touch Screen",$AI936))</f>
        <v>0</v>
      </c>
      <c r="CB936" s="39" t="b">
        <f t="array" ref="CB936">ISNUMBER(SEARCH("Occupancy Sensor",$AI936))</f>
        <v>0</v>
      </c>
      <c r="CC936" s="39" t="b">
        <f t="array" ref="CC936">ISNUMBER(SEARCH("Full Network Connectivity",$AI936))</f>
        <v>0</v>
      </c>
      <c r="CD936" s="49">
        <f t="shared" si="87"/>
        <v>338.75795999999997</v>
      </c>
      <c r="CE936" s="50">
        <f t="shared" si="89"/>
        <v>2.1</v>
      </c>
      <c r="CF936" s="39">
        <f t="shared" si="88"/>
        <v>5</v>
      </c>
      <c r="CG936" s="49">
        <f>IF($BW936=1,($Q936*'2. Monitor Criteria'!$C$4)+('2. Monitor Criteria'!$D$4*'1. Data'!$CE936)+'2. Monitor Criteria'!$C$6,IF('1. Data'!$BW936=2,($Q936*'2. Monitor Criteria'!$C$4)+('2. Monitor Criteria'!$D$4*'1. Data'!$CE936)+'2. Monitor Criteria'!$D$6,IF('1. Data'!$BW936=5,($Q936*'2. Monitor Criteria'!$C$4)+('2. Monitor Criteria'!$D$4*'1. Data'!$CE936)+'2. Monitor Criteria'!$F$6,($Q936*'2. Monitor Criteria'!$C$4)+('2. Monitor Criteria'!$D$4*'1. Data'!$CE936)+'2. Monitor Criteria'!$E$6)))</f>
        <v>180.81640999999999</v>
      </c>
      <c r="CH936" s="51">
        <f>CD936-('2. Monitor Criteria'!$D$4*CE936)</f>
        <v>330.37895999999995</v>
      </c>
      <c r="CI936" s="49">
        <f>IF($BY936=0,CH936,IF($BY936=1,CH936-('2. Monitor Criteria'!$B$10*'1. Data'!CG936),CH936-('2. Monitor Criteria'!$C$10*'1. Data'!CG936)))</f>
        <v>330.37895999999995</v>
      </c>
      <c r="CJ936" s="51">
        <f>IF($CA936=TRUE,CI936-(CG936*'2. Monitor Criteria'!$E$10),CI936)</f>
        <v>330.37895999999995</v>
      </c>
      <c r="CK936" s="51">
        <f>IF($BZ936=TRUE,CJ936-('1. Data'!CG936*'2. Monitor Criteria'!$D$10),CJ936)</f>
        <v>330.37895999999995</v>
      </c>
    </row>
    <row r="937" spans="1:89" x14ac:dyDescent="0.2">
      <c r="A937" s="39">
        <v>750</v>
      </c>
      <c r="B937" s="46" t="s">
        <v>919</v>
      </c>
      <c r="C937" s="46" t="s">
        <v>924</v>
      </c>
      <c r="D937" s="47">
        <v>42675</v>
      </c>
      <c r="E937" s="46" t="s">
        <v>921</v>
      </c>
      <c r="F937" s="46"/>
      <c r="G937" s="46" t="s">
        <v>1307</v>
      </c>
      <c r="H937" s="46" t="s">
        <v>243</v>
      </c>
      <c r="I937" s="46" t="s">
        <v>141</v>
      </c>
      <c r="J937" s="46"/>
      <c r="K937" s="46" t="s">
        <v>77</v>
      </c>
      <c r="L937" s="46"/>
      <c r="M937" s="48">
        <v>4000</v>
      </c>
      <c r="N937" s="48">
        <v>22.5</v>
      </c>
      <c r="O937" s="48">
        <v>40.1</v>
      </c>
      <c r="P937" s="48">
        <v>46</v>
      </c>
      <c r="Q937" s="48">
        <v>903.69</v>
      </c>
      <c r="R937" s="48">
        <v>1.78</v>
      </c>
      <c r="S937" s="48">
        <v>1080</v>
      </c>
      <c r="T937" s="48">
        <v>1920</v>
      </c>
      <c r="U937" s="48">
        <v>2.1</v>
      </c>
      <c r="V937" s="48">
        <v>2295</v>
      </c>
      <c r="W937" s="48">
        <v>60</v>
      </c>
      <c r="X937" s="48">
        <v>35.1</v>
      </c>
      <c r="Y937" s="46" t="s">
        <v>83</v>
      </c>
      <c r="Z937" s="46" t="s">
        <v>83</v>
      </c>
      <c r="AA937" s="46"/>
      <c r="AB937" s="46"/>
      <c r="AC937" s="46" t="s">
        <v>81</v>
      </c>
      <c r="AD937" s="46" t="s">
        <v>80</v>
      </c>
      <c r="AE937" s="46" t="s">
        <v>863</v>
      </c>
      <c r="AF937" s="46" t="s">
        <v>923</v>
      </c>
      <c r="AG937" s="46" t="s">
        <v>252</v>
      </c>
      <c r="AH937" s="46"/>
      <c r="AI937" s="46" t="s">
        <v>83</v>
      </c>
      <c r="AJ937" s="46" t="s">
        <v>83</v>
      </c>
      <c r="AK937" s="46" t="s">
        <v>90</v>
      </c>
      <c r="AL937" s="46" t="s">
        <v>923</v>
      </c>
      <c r="AM937" s="46" t="s">
        <v>83</v>
      </c>
      <c r="AN937" s="46" t="s">
        <v>83</v>
      </c>
      <c r="AO937" s="46" t="s">
        <v>83</v>
      </c>
      <c r="AP937" s="46" t="s">
        <v>91</v>
      </c>
      <c r="AQ937" s="46"/>
      <c r="AR937" s="46" t="s">
        <v>81</v>
      </c>
      <c r="AS937" s="46" t="s">
        <v>86</v>
      </c>
      <c r="AT937" s="46"/>
      <c r="AU937" s="46"/>
      <c r="AV937" s="46" t="s">
        <v>81</v>
      </c>
      <c r="AW937" s="46" t="s">
        <v>81</v>
      </c>
      <c r="AX937" s="48">
        <v>500</v>
      </c>
      <c r="AY937" s="48">
        <v>514.4</v>
      </c>
      <c r="AZ937" s="48">
        <v>511</v>
      </c>
      <c r="BA937" s="48">
        <v>329</v>
      </c>
      <c r="BB937" s="46"/>
      <c r="BC937" s="46"/>
      <c r="BD937" s="48">
        <v>89.11</v>
      </c>
      <c r="BE937" s="48">
        <v>94.4</v>
      </c>
      <c r="BF937" s="48">
        <v>0.49</v>
      </c>
      <c r="BG937" s="46"/>
      <c r="BH937" s="48">
        <v>0.5</v>
      </c>
      <c r="BI937" s="48">
        <v>0</v>
      </c>
      <c r="BJ937" s="46"/>
      <c r="BK937" s="46"/>
      <c r="BL937" s="46"/>
      <c r="BM937" s="46"/>
      <c r="BN937" s="46"/>
      <c r="BO937" s="46"/>
      <c r="BP937" s="46"/>
      <c r="BQ937" s="46"/>
      <c r="BR937" s="46"/>
      <c r="BS937" s="46"/>
      <c r="BT937" s="46"/>
      <c r="BU937" s="48">
        <v>1</v>
      </c>
      <c r="BV937" s="39">
        <v>750</v>
      </c>
      <c r="BW937" s="39">
        <f t="shared" si="84"/>
        <v>5</v>
      </c>
      <c r="BX937" s="39">
        <f>IF(COUNTIF($C$2:C937,C937)=1,1,0)</f>
        <v>1</v>
      </c>
      <c r="BY937" s="39">
        <f t="shared" si="85"/>
        <v>0</v>
      </c>
      <c r="BZ937" s="39" t="b">
        <f t="shared" si="86"/>
        <v>0</v>
      </c>
      <c r="CA937" s="39" t="b">
        <f t="array" ref="CA937">ISNUMBER(SEARCH("Touch Screen",$AI937))</f>
        <v>0</v>
      </c>
      <c r="CB937" s="39" t="b">
        <f t="array" ref="CB937">ISNUMBER(SEARCH("Occupancy Sensor",$AI937))</f>
        <v>0</v>
      </c>
      <c r="CC937" s="39" t="b">
        <f t="array" ref="CC937">ISNUMBER(SEARCH("Full Network Connectivity",$AI937))</f>
        <v>0</v>
      </c>
      <c r="CD937" s="49">
        <f t="shared" si="87"/>
        <v>276.00131999999996</v>
      </c>
      <c r="CE937" s="50">
        <f t="shared" si="89"/>
        <v>2.1</v>
      </c>
      <c r="CF937" s="39">
        <f t="shared" si="88"/>
        <v>5</v>
      </c>
      <c r="CG937" s="49">
        <f>IF($BW937=1,($Q937*'2. Monitor Criteria'!$C$4)+('2. Monitor Criteria'!$D$4*'1. Data'!$CE937)+'2. Monitor Criteria'!$C$6,IF('1. Data'!$BW937=2,($Q937*'2. Monitor Criteria'!$C$4)+('2. Monitor Criteria'!$D$4*'1. Data'!$CE937)+'2. Monitor Criteria'!$D$6,IF('1. Data'!$BW937=5,($Q937*'2. Monitor Criteria'!$C$4)+('2. Monitor Criteria'!$D$4*'1. Data'!$CE937)+'2. Monitor Criteria'!$F$6,($Q937*'2. Monitor Criteria'!$C$4)+('2. Monitor Criteria'!$D$4*'1. Data'!$CE937)+'2. Monitor Criteria'!$E$6)))</f>
        <v>135.06287</v>
      </c>
      <c r="CH937" s="51">
        <f>CD937-('2. Monitor Criteria'!$D$4*CE937)</f>
        <v>267.62231999999995</v>
      </c>
      <c r="CI937" s="49">
        <f>IF($BY937=0,CH937,IF($BY937=1,CH937-('2. Monitor Criteria'!$B$10*'1. Data'!CG937),CH937-('2. Monitor Criteria'!$C$10*'1. Data'!CG937)))</f>
        <v>267.62231999999995</v>
      </c>
      <c r="CJ937" s="51">
        <f>IF($CA937=TRUE,CI937-(CG937*'2. Monitor Criteria'!$E$10),CI937)</f>
        <v>267.62231999999995</v>
      </c>
      <c r="CK937" s="51">
        <f>IF($BZ937=TRUE,CJ937-('1. Data'!CG937*'2. Monitor Criteria'!$D$10),CJ937)</f>
        <v>267.62231999999995</v>
      </c>
    </row>
    <row r="938" spans="1:89" x14ac:dyDescent="0.2">
      <c r="A938" s="39">
        <v>751</v>
      </c>
      <c r="B938" s="46" t="s">
        <v>919</v>
      </c>
      <c r="C938" s="46" t="s">
        <v>924</v>
      </c>
      <c r="D938" s="47">
        <v>42675</v>
      </c>
      <c r="E938" s="46" t="s">
        <v>921</v>
      </c>
      <c r="F938" s="46"/>
      <c r="G938" s="46" t="s">
        <v>1307</v>
      </c>
      <c r="H938" s="46" t="s">
        <v>243</v>
      </c>
      <c r="I938" s="46" t="s">
        <v>141</v>
      </c>
      <c r="J938" s="46"/>
      <c r="K938" s="46" t="s">
        <v>77</v>
      </c>
      <c r="L938" s="46"/>
      <c r="M938" s="48">
        <v>4000</v>
      </c>
      <c r="N938" s="48">
        <v>22.5</v>
      </c>
      <c r="O938" s="48">
        <v>40.1</v>
      </c>
      <c r="P938" s="48">
        <v>46</v>
      </c>
      <c r="Q938" s="48">
        <v>903.69</v>
      </c>
      <c r="R938" s="48">
        <v>1.78</v>
      </c>
      <c r="S938" s="48">
        <v>1080</v>
      </c>
      <c r="T938" s="48">
        <v>1920</v>
      </c>
      <c r="U938" s="48">
        <v>2.1</v>
      </c>
      <c r="V938" s="48">
        <v>2295</v>
      </c>
      <c r="W938" s="48">
        <v>60</v>
      </c>
      <c r="X938" s="48">
        <v>35.1</v>
      </c>
      <c r="Y938" s="46" t="s">
        <v>83</v>
      </c>
      <c r="Z938" s="46" t="s">
        <v>83</v>
      </c>
      <c r="AA938" s="46"/>
      <c r="AB938" s="46"/>
      <c r="AC938" s="46" t="s">
        <v>81</v>
      </c>
      <c r="AD938" s="46" t="s">
        <v>80</v>
      </c>
      <c r="AE938" s="46" t="s">
        <v>863</v>
      </c>
      <c r="AF938" s="46" t="s">
        <v>923</v>
      </c>
      <c r="AG938" s="46" t="s">
        <v>252</v>
      </c>
      <c r="AH938" s="46"/>
      <c r="AI938" s="46" t="s">
        <v>83</v>
      </c>
      <c r="AJ938" s="46" t="s">
        <v>83</v>
      </c>
      <c r="AK938" s="46" t="s">
        <v>90</v>
      </c>
      <c r="AL938" s="46" t="s">
        <v>923</v>
      </c>
      <c r="AM938" s="46" t="s">
        <v>83</v>
      </c>
      <c r="AN938" s="46" t="s">
        <v>83</v>
      </c>
      <c r="AO938" s="46" t="s">
        <v>83</v>
      </c>
      <c r="AP938" s="46" t="s">
        <v>91</v>
      </c>
      <c r="AQ938" s="46"/>
      <c r="AR938" s="46" t="s">
        <v>81</v>
      </c>
      <c r="AS938" s="46" t="s">
        <v>86</v>
      </c>
      <c r="AT938" s="46"/>
      <c r="AU938" s="46"/>
      <c r="AV938" s="46" t="s">
        <v>81</v>
      </c>
      <c r="AW938" s="46" t="s">
        <v>81</v>
      </c>
      <c r="AX938" s="48">
        <v>500</v>
      </c>
      <c r="AY938" s="48">
        <v>514.4</v>
      </c>
      <c r="AZ938" s="48">
        <v>511</v>
      </c>
      <c r="BA938" s="48">
        <v>329</v>
      </c>
      <c r="BB938" s="46"/>
      <c r="BC938" s="46"/>
      <c r="BD938" s="48">
        <v>89.11</v>
      </c>
      <c r="BE938" s="48">
        <v>94.4</v>
      </c>
      <c r="BF938" s="48">
        <v>0.49</v>
      </c>
      <c r="BG938" s="46"/>
      <c r="BH938" s="48">
        <v>0.5</v>
      </c>
      <c r="BI938" s="48">
        <v>0</v>
      </c>
      <c r="BJ938" s="46"/>
      <c r="BK938" s="46"/>
      <c r="BL938" s="46"/>
      <c r="BM938" s="46"/>
      <c r="BN938" s="46"/>
      <c r="BO938" s="46"/>
      <c r="BP938" s="46"/>
      <c r="BQ938" s="46"/>
      <c r="BR938" s="46"/>
      <c r="BS938" s="46"/>
      <c r="BT938" s="46"/>
      <c r="BU938" s="48">
        <v>1</v>
      </c>
      <c r="BV938" s="39">
        <v>751</v>
      </c>
      <c r="BW938" s="39">
        <f t="shared" si="84"/>
        <v>5</v>
      </c>
      <c r="BX938" s="39">
        <f>IF(COUNTIF($C$2:C938,C938)=1,1,0)</f>
        <v>0</v>
      </c>
      <c r="BY938" s="39">
        <f t="shared" si="85"/>
        <v>0</v>
      </c>
      <c r="BZ938" s="39" t="b">
        <f t="shared" si="86"/>
        <v>0</v>
      </c>
      <c r="CA938" s="39" t="b">
        <f t="array" ref="CA938">ISNUMBER(SEARCH("Touch Screen",$AI938))</f>
        <v>0</v>
      </c>
      <c r="CB938" s="39" t="b">
        <f t="array" ref="CB938">ISNUMBER(SEARCH("Occupancy Sensor",$AI938))</f>
        <v>0</v>
      </c>
      <c r="CC938" s="39" t="b">
        <f t="array" ref="CC938">ISNUMBER(SEARCH("Full Network Connectivity",$AI938))</f>
        <v>0</v>
      </c>
      <c r="CD938" s="49">
        <f t="shared" si="87"/>
        <v>276.00131999999996</v>
      </c>
      <c r="CE938" s="50">
        <f t="shared" si="89"/>
        <v>2.1</v>
      </c>
      <c r="CF938" s="39">
        <f t="shared" si="88"/>
        <v>5</v>
      </c>
      <c r="CG938" s="49">
        <f>IF($BW938=1,($Q938*'2. Monitor Criteria'!$C$4)+('2. Monitor Criteria'!$D$4*'1. Data'!$CE938)+'2. Monitor Criteria'!$C$6,IF('1. Data'!$BW938=2,($Q938*'2. Monitor Criteria'!$C$4)+('2. Monitor Criteria'!$D$4*'1. Data'!$CE938)+'2. Monitor Criteria'!$D$6,IF('1. Data'!$BW938=5,($Q938*'2. Monitor Criteria'!$C$4)+('2. Monitor Criteria'!$D$4*'1. Data'!$CE938)+'2. Monitor Criteria'!$F$6,($Q938*'2. Monitor Criteria'!$C$4)+('2. Monitor Criteria'!$D$4*'1. Data'!$CE938)+'2. Monitor Criteria'!$E$6)))</f>
        <v>135.06287</v>
      </c>
      <c r="CH938" s="51">
        <f>CD938-('2. Monitor Criteria'!$D$4*CE938)</f>
        <v>267.62231999999995</v>
      </c>
      <c r="CI938" s="49">
        <f>IF($BY938=0,CH938,IF($BY938=1,CH938-('2. Monitor Criteria'!$B$10*'1. Data'!CG938),CH938-('2. Monitor Criteria'!$C$10*'1. Data'!CG938)))</f>
        <v>267.62231999999995</v>
      </c>
      <c r="CJ938" s="51">
        <f>IF($CA938=TRUE,CI938-(CG938*'2. Monitor Criteria'!$E$10),CI938)</f>
        <v>267.62231999999995</v>
      </c>
      <c r="CK938" s="51">
        <f>IF($BZ938=TRUE,CJ938-('1. Data'!CG938*'2. Monitor Criteria'!$D$10),CJ938)</f>
        <v>267.62231999999995</v>
      </c>
    </row>
    <row r="939" spans="1:89" x14ac:dyDescent="0.2">
      <c r="A939" s="39">
        <v>752</v>
      </c>
      <c r="B939" s="46" t="s">
        <v>1153</v>
      </c>
      <c r="C939" s="46" t="s">
        <v>1426</v>
      </c>
      <c r="D939" s="47">
        <v>41666</v>
      </c>
      <c r="E939" s="46" t="s">
        <v>981</v>
      </c>
      <c r="F939" s="46"/>
      <c r="G939" s="46" t="s">
        <v>1309</v>
      </c>
      <c r="H939" s="46" t="s">
        <v>243</v>
      </c>
      <c r="I939" s="46" t="s">
        <v>88</v>
      </c>
      <c r="J939" s="46"/>
      <c r="K939" s="46" t="s">
        <v>77</v>
      </c>
      <c r="L939" s="46"/>
      <c r="M939" s="48">
        <v>1000</v>
      </c>
      <c r="N939" s="48">
        <v>47.6</v>
      </c>
      <c r="O939" s="48">
        <v>26.8</v>
      </c>
      <c r="P939" s="48">
        <v>54.6</v>
      </c>
      <c r="Q939" s="48">
        <v>1275.6500000000001</v>
      </c>
      <c r="R939" s="48">
        <v>1.78</v>
      </c>
      <c r="S939" s="48">
        <v>1080</v>
      </c>
      <c r="T939" s="48">
        <v>1920</v>
      </c>
      <c r="U939" s="48">
        <v>2.1</v>
      </c>
      <c r="V939" s="48">
        <v>1626</v>
      </c>
      <c r="W939" s="48">
        <v>60</v>
      </c>
      <c r="X939" s="48">
        <v>98.9</v>
      </c>
      <c r="Y939" s="46" t="s">
        <v>78</v>
      </c>
      <c r="Z939" s="46" t="s">
        <v>83</v>
      </c>
      <c r="AA939" s="46"/>
      <c r="AB939" s="46"/>
      <c r="AC939" s="46" t="s">
        <v>81</v>
      </c>
      <c r="AD939" s="46" t="s">
        <v>81</v>
      </c>
      <c r="AE939" s="46" t="s">
        <v>727</v>
      </c>
      <c r="AF939" s="46" t="s">
        <v>1427</v>
      </c>
      <c r="AG939" s="46" t="s">
        <v>83</v>
      </c>
      <c r="AH939" s="46"/>
      <c r="AI939" s="46" t="s">
        <v>83</v>
      </c>
      <c r="AJ939" s="46" t="s">
        <v>83</v>
      </c>
      <c r="AK939" s="46" t="s">
        <v>90</v>
      </c>
      <c r="AL939" s="46" t="s">
        <v>1427</v>
      </c>
      <c r="AM939" s="46" t="s">
        <v>83</v>
      </c>
      <c r="AN939" s="46" t="s">
        <v>83</v>
      </c>
      <c r="AO939" s="46" t="s">
        <v>83</v>
      </c>
      <c r="AP939" s="46" t="s">
        <v>91</v>
      </c>
      <c r="AQ939" s="46"/>
      <c r="AR939" s="46" t="s">
        <v>81</v>
      </c>
      <c r="AS939" s="46" t="s">
        <v>100</v>
      </c>
      <c r="AT939" s="46"/>
      <c r="AU939" s="48">
        <v>1</v>
      </c>
      <c r="AV939" s="46" t="s">
        <v>81</v>
      </c>
      <c r="AW939" s="46" t="s">
        <v>81</v>
      </c>
      <c r="AX939" s="48">
        <v>533.5</v>
      </c>
      <c r="AY939" s="48">
        <v>437.3</v>
      </c>
      <c r="AZ939" s="48">
        <v>366.7</v>
      </c>
      <c r="BA939" s="48">
        <v>202.1</v>
      </c>
      <c r="BB939" s="46"/>
      <c r="BC939" s="46"/>
      <c r="BD939" s="48">
        <v>109.93</v>
      </c>
      <c r="BE939" s="48">
        <v>117.5</v>
      </c>
      <c r="BF939" s="48">
        <v>0.19</v>
      </c>
      <c r="BG939" s="46"/>
      <c r="BH939" s="48">
        <v>0.5</v>
      </c>
      <c r="BI939" s="48">
        <v>0.18</v>
      </c>
      <c r="BJ939" s="46"/>
      <c r="BK939" s="46"/>
      <c r="BL939" s="46"/>
      <c r="BM939" s="46"/>
      <c r="BN939" s="46"/>
      <c r="BO939" s="48">
        <v>0.33</v>
      </c>
      <c r="BP939" s="48">
        <v>0.33</v>
      </c>
      <c r="BQ939" s="46"/>
      <c r="BR939" s="48">
        <v>109</v>
      </c>
      <c r="BS939" s="46"/>
      <c r="BT939" s="46"/>
      <c r="BU939" s="48">
        <v>0</v>
      </c>
      <c r="BV939" s="39">
        <v>752</v>
      </c>
      <c r="BW939" s="39">
        <f t="shared" si="84"/>
        <v>5</v>
      </c>
      <c r="BX939" s="39">
        <f>IF(COUNTIF($C$2:C939,C939)=1,1,0)</f>
        <v>1</v>
      </c>
      <c r="BY939" s="39">
        <f t="shared" si="85"/>
        <v>0</v>
      </c>
      <c r="BZ939" s="39" t="b">
        <f t="shared" si="86"/>
        <v>0</v>
      </c>
      <c r="CA939" s="39" t="b">
        <f t="array" ref="CA939">ISNUMBER(SEARCH("Touch Screen",$AI939))</f>
        <v>0</v>
      </c>
      <c r="CB939" s="39" t="b">
        <f t="array" ref="CB939">ISNUMBER(SEARCH("Occupancy Sensor",$AI939))</f>
        <v>0</v>
      </c>
      <c r="CC939" s="39" t="b">
        <f t="array" ref="CC939">ISNUMBER(SEARCH("Full Network Connectivity",$AI939))</f>
        <v>0</v>
      </c>
      <c r="CD939" s="49">
        <f t="shared" si="87"/>
        <v>338.12723999999997</v>
      </c>
      <c r="CE939" s="50">
        <f t="shared" si="89"/>
        <v>2.1</v>
      </c>
      <c r="CF939" s="39">
        <f t="shared" si="88"/>
        <v>5</v>
      </c>
      <c r="CG939" s="49">
        <f>IF($BW939=1,($Q939*'2. Monitor Criteria'!$C$4)+('2. Monitor Criteria'!$D$4*'1. Data'!$CE939)+'2. Monitor Criteria'!$C$6,IF('1. Data'!$BW939=2,($Q939*'2. Monitor Criteria'!$C$4)+('2. Monitor Criteria'!$D$4*'1. Data'!$CE939)+'2. Monitor Criteria'!$D$6,IF('1. Data'!$BW939=5,($Q939*'2. Monitor Criteria'!$C$4)+('2. Monitor Criteria'!$D$4*'1. Data'!$CE939)+'2. Monitor Criteria'!$F$6,($Q939*'2. Monitor Criteria'!$C$4)+('2. Monitor Criteria'!$D$4*'1. Data'!$CE939)+'2. Monitor Criteria'!$E$6)))</f>
        <v>180.81395000000001</v>
      </c>
      <c r="CH939" s="51">
        <f>CD939-('2. Monitor Criteria'!$D$4*CE939)</f>
        <v>329.74823999999995</v>
      </c>
      <c r="CI939" s="49">
        <f>IF($BY939=0,CH939,IF($BY939=1,CH939-('2. Monitor Criteria'!$B$10*'1. Data'!CG939),CH939-('2. Monitor Criteria'!$C$10*'1. Data'!CG939)))</f>
        <v>329.74823999999995</v>
      </c>
      <c r="CJ939" s="51">
        <f>IF($CA939=TRUE,CI939-(CG939*'2. Monitor Criteria'!$E$10),CI939)</f>
        <v>329.74823999999995</v>
      </c>
      <c r="CK939" s="51">
        <f>IF($BZ939=TRUE,CJ939-('1. Data'!CG939*'2. Monitor Criteria'!$D$10),CJ939)</f>
        <v>329.74823999999995</v>
      </c>
    </row>
    <row r="940" spans="1:89" x14ac:dyDescent="0.2">
      <c r="A940" s="39">
        <v>753</v>
      </c>
      <c r="B940" s="46" t="s">
        <v>925</v>
      </c>
      <c r="C940" s="46" t="s">
        <v>926</v>
      </c>
      <c r="D940" s="47">
        <v>42459</v>
      </c>
      <c r="E940" s="46" t="s">
        <v>927</v>
      </c>
      <c r="F940" s="46"/>
      <c r="G940" s="46" t="s">
        <v>1307</v>
      </c>
      <c r="H940" s="46" t="s">
        <v>243</v>
      </c>
      <c r="I940" s="46" t="s">
        <v>141</v>
      </c>
      <c r="J940" s="46"/>
      <c r="K940" s="46" t="s">
        <v>77</v>
      </c>
      <c r="L940" s="46"/>
      <c r="M940" s="48">
        <v>5000</v>
      </c>
      <c r="N940" s="48">
        <v>19.600000000000001</v>
      </c>
      <c r="O940" s="48">
        <v>34.9</v>
      </c>
      <c r="P940" s="48">
        <v>40</v>
      </c>
      <c r="Q940" s="48">
        <v>683.8</v>
      </c>
      <c r="R940" s="48">
        <v>1.78</v>
      </c>
      <c r="S940" s="48">
        <v>1080</v>
      </c>
      <c r="T940" s="48">
        <v>1920</v>
      </c>
      <c r="U940" s="48">
        <v>2.7</v>
      </c>
      <c r="V940" s="48">
        <v>3033</v>
      </c>
      <c r="W940" s="48">
        <v>60</v>
      </c>
      <c r="X940" s="48">
        <v>72</v>
      </c>
      <c r="Y940" s="46" t="s">
        <v>114</v>
      </c>
      <c r="Z940" s="46" t="s">
        <v>83</v>
      </c>
      <c r="AA940" s="46"/>
      <c r="AB940" s="46"/>
      <c r="AC940" s="46" t="s">
        <v>81</v>
      </c>
      <c r="AD940" s="46" t="s">
        <v>80</v>
      </c>
      <c r="AE940" s="46" t="s">
        <v>928</v>
      </c>
      <c r="AF940" s="46"/>
      <c r="AG940" s="46" t="s">
        <v>929</v>
      </c>
      <c r="AH940" s="46"/>
      <c r="AI940" s="46" t="s">
        <v>83</v>
      </c>
      <c r="AJ940" s="46" t="s">
        <v>83</v>
      </c>
      <c r="AK940" s="46" t="s">
        <v>792</v>
      </c>
      <c r="AL940" s="46"/>
      <c r="AM940" s="46" t="s">
        <v>83</v>
      </c>
      <c r="AN940" s="46" t="s">
        <v>83</v>
      </c>
      <c r="AO940" s="46" t="s">
        <v>83</v>
      </c>
      <c r="AP940" s="46" t="s">
        <v>91</v>
      </c>
      <c r="AQ940" s="46"/>
      <c r="AR940" s="46" t="s">
        <v>81</v>
      </c>
      <c r="AS940" s="46" t="s">
        <v>86</v>
      </c>
      <c r="AT940" s="46"/>
      <c r="AU940" s="46"/>
      <c r="AV940" s="46" t="s">
        <v>81</v>
      </c>
      <c r="AW940" s="46" t="s">
        <v>81</v>
      </c>
      <c r="AX940" s="48">
        <v>610</v>
      </c>
      <c r="AY940" s="48">
        <v>612</v>
      </c>
      <c r="AZ940" s="46"/>
      <c r="BA940" s="48">
        <v>430</v>
      </c>
      <c r="BB940" s="46"/>
      <c r="BC940" s="46"/>
      <c r="BD940" s="48">
        <v>69.400000000000006</v>
      </c>
      <c r="BE940" s="48">
        <v>77.400000000000006</v>
      </c>
      <c r="BF940" s="48">
        <v>0.35</v>
      </c>
      <c r="BG940" s="46"/>
      <c r="BH940" s="48">
        <v>0.5</v>
      </c>
      <c r="BI940" s="48">
        <v>0.33</v>
      </c>
      <c r="BJ940" s="46"/>
      <c r="BK940" s="46"/>
      <c r="BL940" s="46"/>
      <c r="BM940" s="46"/>
      <c r="BN940" s="46"/>
      <c r="BO940" s="48">
        <v>0.37</v>
      </c>
      <c r="BP940" s="48">
        <v>0.38</v>
      </c>
      <c r="BQ940" s="46"/>
      <c r="BR940" s="48">
        <v>70</v>
      </c>
      <c r="BS940" s="46"/>
      <c r="BT940" s="46"/>
      <c r="BU940" s="48">
        <v>0</v>
      </c>
      <c r="BV940" s="39">
        <v>753</v>
      </c>
      <c r="BW940" s="39">
        <f t="shared" si="84"/>
        <v>5</v>
      </c>
      <c r="BX940" s="39">
        <f>IF(COUNTIF($C$2:C940,C940)=1,1,0)</f>
        <v>1</v>
      </c>
      <c r="BY940" s="39">
        <f t="shared" si="85"/>
        <v>0</v>
      </c>
      <c r="BZ940" s="39" t="b">
        <f t="shared" si="86"/>
        <v>0</v>
      </c>
      <c r="CA940" s="39" t="b">
        <f t="array" ref="CA940">ISNUMBER(SEARCH("Touch Screen",$AI940))</f>
        <v>0</v>
      </c>
      <c r="CB940" s="39" t="b">
        <f t="array" ref="CB940">ISNUMBER(SEARCH("Occupancy Sensor",$AI940))</f>
        <v>0</v>
      </c>
      <c r="CC940" s="39" t="b">
        <f t="array" ref="CC940">ISNUMBER(SEARCH("Full Network Connectivity",$AI940))</f>
        <v>0</v>
      </c>
      <c r="CD940" s="49">
        <f t="shared" si="87"/>
        <v>214.77329999999998</v>
      </c>
      <c r="CE940" s="50">
        <f t="shared" si="89"/>
        <v>2.7</v>
      </c>
      <c r="CF940" s="39">
        <f t="shared" si="88"/>
        <v>5</v>
      </c>
      <c r="CG940" s="49">
        <f>IF($BW940=1,($Q940*'2. Monitor Criteria'!$C$4)+('2. Monitor Criteria'!$D$4*'1. Data'!$CE940)+'2. Monitor Criteria'!$C$6,IF('1. Data'!$BW940=2,($Q940*'2. Monitor Criteria'!$C$4)+('2. Monitor Criteria'!$D$4*'1. Data'!$CE940)+'2. Monitor Criteria'!$D$6,IF('1. Data'!$BW940=5,($Q940*'2. Monitor Criteria'!$C$4)+('2. Monitor Criteria'!$D$4*'1. Data'!$CE940)+'2. Monitor Criteria'!$F$6,($Q940*'2. Monitor Criteria'!$C$4)+('2. Monitor Criteria'!$D$4*'1. Data'!$CE940)+'2. Monitor Criteria'!$E$6)))</f>
        <v>110.4104</v>
      </c>
      <c r="CH940" s="51">
        <f>CD940-('2. Monitor Criteria'!$D$4*CE940)</f>
        <v>204.00029999999998</v>
      </c>
      <c r="CI940" s="49">
        <f>IF($BY940=0,CH940,IF($BY940=1,CH940-('2. Monitor Criteria'!$B$10*'1. Data'!CG940),CH940-('2. Monitor Criteria'!$C$10*'1. Data'!CG940)))</f>
        <v>204.00029999999998</v>
      </c>
      <c r="CJ940" s="51">
        <f>IF($CA940=TRUE,CI940-(CG940*'2. Monitor Criteria'!$E$10),CI940)</f>
        <v>204.00029999999998</v>
      </c>
      <c r="CK940" s="51">
        <f>IF($BZ940=TRUE,CJ940-('1. Data'!CG940*'2. Monitor Criteria'!$D$10),CJ940)</f>
        <v>204.00029999999998</v>
      </c>
    </row>
    <row r="941" spans="1:89" x14ac:dyDescent="0.2">
      <c r="A941" s="39">
        <v>754</v>
      </c>
      <c r="B941" s="46" t="s">
        <v>925</v>
      </c>
      <c r="C941" s="46" t="s">
        <v>930</v>
      </c>
      <c r="D941" s="47">
        <v>42459</v>
      </c>
      <c r="E941" s="46" t="s">
        <v>927</v>
      </c>
      <c r="F941" s="46"/>
      <c r="G941" s="46" t="s">
        <v>1307</v>
      </c>
      <c r="H941" s="46" t="s">
        <v>243</v>
      </c>
      <c r="I941" s="46" t="s">
        <v>141</v>
      </c>
      <c r="J941" s="46"/>
      <c r="K941" s="46" t="s">
        <v>77</v>
      </c>
      <c r="L941" s="46"/>
      <c r="M941" s="48">
        <v>5000</v>
      </c>
      <c r="N941" s="48">
        <v>23.3</v>
      </c>
      <c r="O941" s="48">
        <v>41.5</v>
      </c>
      <c r="P941" s="48">
        <v>47.6</v>
      </c>
      <c r="Q941" s="48">
        <v>968.73</v>
      </c>
      <c r="R941" s="48">
        <v>1.78</v>
      </c>
      <c r="S941" s="48">
        <v>1080</v>
      </c>
      <c r="T941" s="48">
        <v>1920</v>
      </c>
      <c r="U941" s="48">
        <v>2.7</v>
      </c>
      <c r="V941" s="48">
        <v>2141</v>
      </c>
      <c r="W941" s="48">
        <v>60</v>
      </c>
      <c r="X941" s="48">
        <v>72</v>
      </c>
      <c r="Y941" s="46" t="s">
        <v>114</v>
      </c>
      <c r="Z941" s="46" t="s">
        <v>83</v>
      </c>
      <c r="AA941" s="46"/>
      <c r="AB941" s="46"/>
      <c r="AC941" s="46" t="s">
        <v>81</v>
      </c>
      <c r="AD941" s="46" t="s">
        <v>80</v>
      </c>
      <c r="AE941" s="46" t="s">
        <v>928</v>
      </c>
      <c r="AF941" s="46"/>
      <c r="AG941" s="46" t="s">
        <v>929</v>
      </c>
      <c r="AH941" s="46"/>
      <c r="AI941" s="46" t="s">
        <v>435</v>
      </c>
      <c r="AJ941" s="46" t="s">
        <v>83</v>
      </c>
      <c r="AK941" s="46" t="s">
        <v>792</v>
      </c>
      <c r="AL941" s="46"/>
      <c r="AM941" s="46" t="s">
        <v>83</v>
      </c>
      <c r="AN941" s="46" t="s">
        <v>83</v>
      </c>
      <c r="AO941" s="46" t="s">
        <v>83</v>
      </c>
      <c r="AP941" s="46" t="s">
        <v>91</v>
      </c>
      <c r="AQ941" s="46"/>
      <c r="AR941" s="46" t="s">
        <v>81</v>
      </c>
      <c r="AS941" s="46" t="s">
        <v>86</v>
      </c>
      <c r="AT941" s="46"/>
      <c r="AU941" s="46"/>
      <c r="AV941" s="46" t="s">
        <v>81</v>
      </c>
      <c r="AW941" s="46" t="s">
        <v>81</v>
      </c>
      <c r="AX941" s="48">
        <v>650</v>
      </c>
      <c r="AY941" s="48">
        <v>650</v>
      </c>
      <c r="AZ941" s="46"/>
      <c r="BA941" s="48">
        <v>509</v>
      </c>
      <c r="BB941" s="48">
        <v>34.5</v>
      </c>
      <c r="BC941" s="48">
        <v>89.5</v>
      </c>
      <c r="BD941" s="48">
        <v>89.5</v>
      </c>
      <c r="BE941" s="48">
        <v>110.3</v>
      </c>
      <c r="BF941" s="48">
        <v>0.35</v>
      </c>
      <c r="BG941" s="46"/>
      <c r="BH941" s="48">
        <v>0.5</v>
      </c>
      <c r="BI941" s="48">
        <v>0.33</v>
      </c>
      <c r="BJ941" s="46"/>
      <c r="BK941" s="46"/>
      <c r="BL941" s="46"/>
      <c r="BM941" s="48">
        <v>33.5</v>
      </c>
      <c r="BN941" s="48">
        <v>89.6</v>
      </c>
      <c r="BO941" s="48">
        <v>0.37</v>
      </c>
      <c r="BP941" s="48">
        <v>0.38</v>
      </c>
      <c r="BQ941" s="46"/>
      <c r="BR941" s="48">
        <v>89.6</v>
      </c>
      <c r="BS941" s="46"/>
      <c r="BT941" s="46"/>
      <c r="BU941" s="48">
        <v>0</v>
      </c>
      <c r="BV941" s="39">
        <v>754</v>
      </c>
      <c r="BW941" s="39">
        <f t="shared" si="84"/>
        <v>5</v>
      </c>
      <c r="BX941" s="39">
        <f>IF(COUNTIF($C$2:C941,C941)=1,1,0)</f>
        <v>1</v>
      </c>
      <c r="BY941" s="39">
        <f t="shared" si="85"/>
        <v>0</v>
      </c>
      <c r="BZ941" s="39" t="b">
        <f t="shared" si="86"/>
        <v>1</v>
      </c>
      <c r="CA941" s="39" t="b">
        <f t="array" ref="CA941">ISNUMBER(SEARCH("Touch Screen",$AI941))</f>
        <v>0</v>
      </c>
      <c r="CB941" s="39" t="b">
        <f t="array" ref="CB941">ISNUMBER(SEARCH("Occupancy Sensor",$AI941))</f>
        <v>0</v>
      </c>
      <c r="CC941" s="39" t="b">
        <f t="array" ref="CC941">ISNUMBER(SEARCH("Full Network Connectivity",$AI941))</f>
        <v>0</v>
      </c>
      <c r="CD941" s="49">
        <f t="shared" si="87"/>
        <v>276.3999</v>
      </c>
      <c r="CE941" s="50">
        <f t="shared" si="89"/>
        <v>2.7</v>
      </c>
      <c r="CF941" s="39">
        <f t="shared" si="88"/>
        <v>5</v>
      </c>
      <c r="CG941" s="49">
        <f>IF($BW941=1,($Q941*'2. Monitor Criteria'!$C$4)+('2. Monitor Criteria'!$D$4*'1. Data'!$CE941)+'2. Monitor Criteria'!$C$6,IF('1. Data'!$BW941=2,($Q941*'2. Monitor Criteria'!$C$4)+('2. Monitor Criteria'!$D$4*'1. Data'!$CE941)+'2. Monitor Criteria'!$D$6,IF('1. Data'!$BW941=5,($Q941*'2. Monitor Criteria'!$C$4)+('2. Monitor Criteria'!$D$4*'1. Data'!$CE941)+'2. Monitor Criteria'!$F$6,($Q941*'2. Monitor Criteria'!$C$4)+('2. Monitor Criteria'!$D$4*'1. Data'!$CE941)+'2. Monitor Criteria'!$E$6)))</f>
        <v>145.45679000000001</v>
      </c>
      <c r="CH941" s="51">
        <f>CD941-('2. Monitor Criteria'!$D$4*CE941)</f>
        <v>265.62689999999998</v>
      </c>
      <c r="CI941" s="49">
        <f>IF($BY941=0,CH941,IF($BY941=1,CH941-('2. Monitor Criteria'!$B$10*'1. Data'!CG941),CH941-('2. Monitor Criteria'!$C$10*'1. Data'!CG941)))</f>
        <v>265.62689999999998</v>
      </c>
      <c r="CJ941" s="51">
        <f>IF($CA941=TRUE,CI941-(CG941*'2. Monitor Criteria'!$E$10),CI941)</f>
        <v>265.62689999999998</v>
      </c>
      <c r="CK941" s="51">
        <f>IF($BZ941=TRUE,CJ941-('1. Data'!CG941*'2. Monitor Criteria'!$D$10),CJ941)</f>
        <v>258.3540605</v>
      </c>
    </row>
    <row r="942" spans="1:89" x14ac:dyDescent="0.2">
      <c r="A942" s="39">
        <v>764</v>
      </c>
      <c r="B942" s="46" t="s">
        <v>925</v>
      </c>
      <c r="C942" s="46" t="s">
        <v>944</v>
      </c>
      <c r="D942" s="47">
        <v>42602</v>
      </c>
      <c r="E942" s="46" t="s">
        <v>931</v>
      </c>
      <c r="F942" s="46"/>
      <c r="G942" s="46" t="s">
        <v>1307</v>
      </c>
      <c r="H942" s="46" t="s">
        <v>243</v>
      </c>
      <c r="I942" s="46" t="s">
        <v>141</v>
      </c>
      <c r="J942" s="46"/>
      <c r="K942" s="46" t="s">
        <v>77</v>
      </c>
      <c r="L942" s="46"/>
      <c r="M942" s="48">
        <v>4000</v>
      </c>
      <c r="N942" s="48">
        <v>23.8</v>
      </c>
      <c r="O942" s="48">
        <v>42.3</v>
      </c>
      <c r="P942" s="48">
        <v>48.5</v>
      </c>
      <c r="Q942" s="48">
        <v>1005.28</v>
      </c>
      <c r="R942" s="48">
        <v>1.78</v>
      </c>
      <c r="S942" s="48">
        <v>1080</v>
      </c>
      <c r="T942" s="48">
        <v>1920</v>
      </c>
      <c r="U942" s="48">
        <v>2.1</v>
      </c>
      <c r="V942" s="48">
        <v>2063</v>
      </c>
      <c r="W942" s="48">
        <v>60</v>
      </c>
      <c r="X942" s="48">
        <v>72</v>
      </c>
      <c r="Y942" s="46" t="s">
        <v>114</v>
      </c>
      <c r="Z942" s="46" t="s">
        <v>83</v>
      </c>
      <c r="AA942" s="46"/>
      <c r="AB942" s="46"/>
      <c r="AC942" s="46" t="s">
        <v>81</v>
      </c>
      <c r="AD942" s="46" t="s">
        <v>80</v>
      </c>
      <c r="AE942" s="46" t="s">
        <v>945</v>
      </c>
      <c r="AF942" s="46"/>
      <c r="AG942" s="46" t="s">
        <v>929</v>
      </c>
      <c r="AH942" s="46"/>
      <c r="AI942" s="46" t="s">
        <v>435</v>
      </c>
      <c r="AJ942" s="46" t="s">
        <v>83</v>
      </c>
      <c r="AK942" s="46" t="s">
        <v>84</v>
      </c>
      <c r="AL942" s="46"/>
      <c r="AM942" s="46" t="s">
        <v>83</v>
      </c>
      <c r="AN942" s="46" t="s">
        <v>83</v>
      </c>
      <c r="AO942" s="46" t="s">
        <v>83</v>
      </c>
      <c r="AP942" s="46" t="s">
        <v>91</v>
      </c>
      <c r="AQ942" s="46"/>
      <c r="AR942" s="46" t="s">
        <v>81</v>
      </c>
      <c r="AS942" s="46" t="s">
        <v>86</v>
      </c>
      <c r="AT942" s="46"/>
      <c r="AU942" s="46"/>
      <c r="AV942" s="46" t="s">
        <v>81</v>
      </c>
      <c r="AW942" s="46" t="s">
        <v>81</v>
      </c>
      <c r="AX942" s="48">
        <v>730</v>
      </c>
      <c r="AY942" s="48">
        <v>795</v>
      </c>
      <c r="AZ942" s="46"/>
      <c r="BA942" s="48">
        <v>609</v>
      </c>
      <c r="BB942" s="48">
        <v>38</v>
      </c>
      <c r="BC942" s="48">
        <v>104.8</v>
      </c>
      <c r="BD942" s="48">
        <v>104.8</v>
      </c>
      <c r="BE942" s="48">
        <v>119.6</v>
      </c>
      <c r="BF942" s="48">
        <v>0.26</v>
      </c>
      <c r="BG942" s="46"/>
      <c r="BH942" s="48">
        <v>0.5</v>
      </c>
      <c r="BI942" s="48">
        <v>0.22</v>
      </c>
      <c r="BJ942" s="46"/>
      <c r="BK942" s="46"/>
      <c r="BL942" s="46"/>
      <c r="BM942" s="48">
        <v>39.799999999999997</v>
      </c>
      <c r="BN942" s="48">
        <v>104.1</v>
      </c>
      <c r="BO942" s="48">
        <v>0.27</v>
      </c>
      <c r="BP942" s="48">
        <v>0.32</v>
      </c>
      <c r="BQ942" s="46"/>
      <c r="BR942" s="48">
        <v>104.1</v>
      </c>
      <c r="BS942" s="46"/>
      <c r="BT942" s="46"/>
      <c r="BU942" s="48">
        <v>0</v>
      </c>
      <c r="BV942" s="39">
        <v>764</v>
      </c>
      <c r="BW942" s="39">
        <f t="shared" si="84"/>
        <v>5</v>
      </c>
      <c r="BX942" s="39">
        <f>IF(COUNTIF($C$2:C942,C942)=1,1,0)</f>
        <v>1</v>
      </c>
      <c r="BY942" s="39">
        <f t="shared" si="85"/>
        <v>0</v>
      </c>
      <c r="BZ942" s="39" t="b">
        <f t="shared" si="86"/>
        <v>1</v>
      </c>
      <c r="CA942" s="39" t="b">
        <f t="array" ref="CA942">ISNUMBER(SEARCH("Touch Screen",$AI942))</f>
        <v>0</v>
      </c>
      <c r="CB942" s="39" t="b">
        <f t="array" ref="CB942">ISNUMBER(SEARCH("Occupancy Sensor",$AI942))</f>
        <v>0</v>
      </c>
      <c r="CC942" s="39" t="b">
        <f t="array" ref="CC942">ISNUMBER(SEARCH("Full Network Connectivity",$AI942))</f>
        <v>0</v>
      </c>
      <c r="CD942" s="49">
        <f t="shared" si="87"/>
        <v>322.79723999999999</v>
      </c>
      <c r="CE942" s="50">
        <f t="shared" si="89"/>
        <v>2.1</v>
      </c>
      <c r="CF942" s="39">
        <f t="shared" si="88"/>
        <v>5</v>
      </c>
      <c r="CG942" s="49">
        <f>IF($BW942=1,($Q942*'2. Monitor Criteria'!$C$4)+('2. Monitor Criteria'!$D$4*'1. Data'!$CE942)+'2. Monitor Criteria'!$C$6,IF('1. Data'!$BW942=2,($Q942*'2. Monitor Criteria'!$C$4)+('2. Monitor Criteria'!$D$4*'1. Data'!$CE942)+'2. Monitor Criteria'!$D$6,IF('1. Data'!$BW942=5,($Q942*'2. Monitor Criteria'!$C$4)+('2. Monitor Criteria'!$D$4*'1. Data'!$CE942)+'2. Monitor Criteria'!$F$6,($Q942*'2. Monitor Criteria'!$C$4)+('2. Monitor Criteria'!$D$4*'1. Data'!$CE942)+'2. Monitor Criteria'!$E$6)))</f>
        <v>147.55843999999999</v>
      </c>
      <c r="CH942" s="51">
        <f>CD942-('2. Monitor Criteria'!$D$4*CE942)</f>
        <v>314.41823999999997</v>
      </c>
      <c r="CI942" s="49">
        <f>IF($BY942=0,CH942,IF($BY942=1,CH942-('2. Monitor Criteria'!$B$10*'1. Data'!CG942),CH942-('2. Monitor Criteria'!$C$10*'1. Data'!CG942)))</f>
        <v>314.41823999999997</v>
      </c>
      <c r="CJ942" s="51">
        <f>IF($CA942=TRUE,CI942-(CG942*'2. Monitor Criteria'!$E$10),CI942)</f>
        <v>314.41823999999997</v>
      </c>
      <c r="CK942" s="51">
        <f>IF($BZ942=TRUE,CJ942-('1. Data'!CG942*'2. Monitor Criteria'!$D$10),CJ942)</f>
        <v>307.04031799999996</v>
      </c>
    </row>
    <row r="943" spans="1:89" x14ac:dyDescent="0.2">
      <c r="A943" s="39">
        <v>765</v>
      </c>
      <c r="B943" s="46" t="s">
        <v>925</v>
      </c>
      <c r="C943" s="46" t="s">
        <v>946</v>
      </c>
      <c r="D943" s="47">
        <v>42755</v>
      </c>
      <c r="E943" s="46" t="s">
        <v>931</v>
      </c>
      <c r="F943" s="46"/>
      <c r="G943" s="46" t="s">
        <v>1307</v>
      </c>
      <c r="H943" s="46" t="s">
        <v>243</v>
      </c>
      <c r="I943" s="46" t="s">
        <v>141</v>
      </c>
      <c r="J943" s="46"/>
      <c r="K943" s="46" t="s">
        <v>77</v>
      </c>
      <c r="L943" s="46"/>
      <c r="M943" s="48">
        <v>4000</v>
      </c>
      <c r="N943" s="48">
        <v>23.8</v>
      </c>
      <c r="O943" s="48">
        <v>42.3</v>
      </c>
      <c r="P943" s="48">
        <v>48.5</v>
      </c>
      <c r="Q943" s="48">
        <v>1005.28</v>
      </c>
      <c r="R943" s="48">
        <v>1.78</v>
      </c>
      <c r="S943" s="48">
        <v>1080</v>
      </c>
      <c r="T943" s="48">
        <v>1920</v>
      </c>
      <c r="U943" s="48">
        <v>2.1</v>
      </c>
      <c r="V943" s="48">
        <v>2063</v>
      </c>
      <c r="W943" s="48">
        <v>60</v>
      </c>
      <c r="X943" s="48">
        <v>72</v>
      </c>
      <c r="Y943" s="46" t="s">
        <v>114</v>
      </c>
      <c r="Z943" s="46" t="s">
        <v>83</v>
      </c>
      <c r="AA943" s="46"/>
      <c r="AB943" s="46"/>
      <c r="AC943" s="46" t="s">
        <v>81</v>
      </c>
      <c r="AD943" s="46" t="s">
        <v>80</v>
      </c>
      <c r="AE943" s="46" t="s">
        <v>945</v>
      </c>
      <c r="AF943" s="46"/>
      <c r="AG943" s="46" t="s">
        <v>929</v>
      </c>
      <c r="AH943" s="46"/>
      <c r="AI943" s="46" t="s">
        <v>435</v>
      </c>
      <c r="AJ943" s="46" t="s">
        <v>83</v>
      </c>
      <c r="AK943" s="46" t="s">
        <v>84</v>
      </c>
      <c r="AL943" s="46"/>
      <c r="AM943" s="46" t="s">
        <v>83</v>
      </c>
      <c r="AN943" s="46" t="s">
        <v>83</v>
      </c>
      <c r="AO943" s="46" t="s">
        <v>83</v>
      </c>
      <c r="AP943" s="46" t="s">
        <v>91</v>
      </c>
      <c r="AQ943" s="46"/>
      <c r="AR943" s="46" t="s">
        <v>81</v>
      </c>
      <c r="AS943" s="46" t="s">
        <v>86</v>
      </c>
      <c r="AT943" s="46"/>
      <c r="AU943" s="46"/>
      <c r="AV943" s="46" t="s">
        <v>81</v>
      </c>
      <c r="AW943" s="46" t="s">
        <v>81</v>
      </c>
      <c r="AX943" s="48">
        <v>720</v>
      </c>
      <c r="AY943" s="48">
        <v>794</v>
      </c>
      <c r="AZ943" s="46"/>
      <c r="BA943" s="48">
        <v>610</v>
      </c>
      <c r="BB943" s="48">
        <v>40.799999999999997</v>
      </c>
      <c r="BC943" s="48">
        <v>105.6</v>
      </c>
      <c r="BD943" s="48">
        <v>105.6</v>
      </c>
      <c r="BE943" s="48">
        <v>119.5</v>
      </c>
      <c r="BF943" s="48">
        <v>0.32</v>
      </c>
      <c r="BG943" s="46"/>
      <c r="BH943" s="48">
        <v>0.5</v>
      </c>
      <c r="BI943" s="48">
        <v>0.3</v>
      </c>
      <c r="BJ943" s="46"/>
      <c r="BK943" s="46"/>
      <c r="BL943" s="46"/>
      <c r="BM943" s="48">
        <v>40.4</v>
      </c>
      <c r="BN943" s="48">
        <v>103.1</v>
      </c>
      <c r="BO943" s="48">
        <v>0.4</v>
      </c>
      <c r="BP943" s="48">
        <v>0.42</v>
      </c>
      <c r="BQ943" s="46"/>
      <c r="BR943" s="48">
        <v>103.1</v>
      </c>
      <c r="BS943" s="46"/>
      <c r="BT943" s="46"/>
      <c r="BU943" s="48">
        <v>0</v>
      </c>
      <c r="BV943" s="39">
        <v>765</v>
      </c>
      <c r="BW943" s="39">
        <f t="shared" si="84"/>
        <v>5</v>
      </c>
      <c r="BX943" s="39">
        <f>IF(COUNTIF($C$2:C943,C943)=1,1,0)</f>
        <v>1</v>
      </c>
      <c r="BY943" s="39">
        <f t="shared" si="85"/>
        <v>0</v>
      </c>
      <c r="BZ943" s="39" t="b">
        <f t="shared" si="86"/>
        <v>1</v>
      </c>
      <c r="CA943" s="39" t="b">
        <f t="array" ref="CA943">ISNUMBER(SEARCH("Touch Screen",$AI943))</f>
        <v>0</v>
      </c>
      <c r="CB943" s="39" t="b">
        <f t="array" ref="CB943">ISNUMBER(SEARCH("Occupancy Sensor",$AI943))</f>
        <v>0</v>
      </c>
      <c r="CC943" s="39" t="b">
        <f t="array" ref="CC943">ISNUMBER(SEARCH("Full Network Connectivity",$AI943))</f>
        <v>0</v>
      </c>
      <c r="CD943" s="49">
        <f t="shared" si="87"/>
        <v>325.59167999999994</v>
      </c>
      <c r="CE943" s="50">
        <f t="shared" si="89"/>
        <v>2.1</v>
      </c>
      <c r="CF943" s="39">
        <f t="shared" si="88"/>
        <v>5</v>
      </c>
      <c r="CG943" s="49">
        <f>IF($BW943=1,($Q943*'2. Monitor Criteria'!$C$4)+('2. Monitor Criteria'!$D$4*'1. Data'!$CE943)+'2. Monitor Criteria'!$C$6,IF('1. Data'!$BW943=2,($Q943*'2. Monitor Criteria'!$C$4)+('2. Monitor Criteria'!$D$4*'1. Data'!$CE943)+'2. Monitor Criteria'!$D$6,IF('1. Data'!$BW943=5,($Q943*'2. Monitor Criteria'!$C$4)+('2. Monitor Criteria'!$D$4*'1. Data'!$CE943)+'2. Monitor Criteria'!$F$6,($Q943*'2. Monitor Criteria'!$C$4)+('2. Monitor Criteria'!$D$4*'1. Data'!$CE943)+'2. Monitor Criteria'!$E$6)))</f>
        <v>147.55843999999999</v>
      </c>
      <c r="CH943" s="51">
        <f>CD943-('2. Monitor Criteria'!$D$4*CE943)</f>
        <v>317.21267999999992</v>
      </c>
      <c r="CI943" s="49">
        <f>IF($BY943=0,CH943,IF($BY943=1,CH943-('2. Monitor Criteria'!$B$10*'1. Data'!CG943),CH943-('2. Monitor Criteria'!$C$10*'1. Data'!CG943)))</f>
        <v>317.21267999999992</v>
      </c>
      <c r="CJ943" s="51">
        <f>IF($CA943=TRUE,CI943-(CG943*'2. Monitor Criteria'!$E$10),CI943)</f>
        <v>317.21267999999992</v>
      </c>
      <c r="CK943" s="51">
        <f>IF($BZ943=TRUE,CJ943-('1. Data'!CG943*'2. Monitor Criteria'!$D$10),CJ943)</f>
        <v>309.83475799999991</v>
      </c>
    </row>
    <row r="944" spans="1:89" x14ac:dyDescent="0.2">
      <c r="A944" s="39">
        <v>766</v>
      </c>
      <c r="B944" s="46" t="s">
        <v>925</v>
      </c>
      <c r="C944" s="46" t="s">
        <v>947</v>
      </c>
      <c r="D944" s="47">
        <v>42602</v>
      </c>
      <c r="E944" s="46" t="s">
        <v>931</v>
      </c>
      <c r="F944" s="46"/>
      <c r="G944" s="46" t="s">
        <v>1307</v>
      </c>
      <c r="H944" s="46" t="s">
        <v>243</v>
      </c>
      <c r="I944" s="46" t="s">
        <v>141</v>
      </c>
      <c r="J944" s="46"/>
      <c r="K944" s="46" t="s">
        <v>77</v>
      </c>
      <c r="L944" s="46"/>
      <c r="M944" s="48">
        <v>4000</v>
      </c>
      <c r="N944" s="48">
        <v>26.8</v>
      </c>
      <c r="O944" s="48">
        <v>47.6</v>
      </c>
      <c r="P944" s="48">
        <v>54.6</v>
      </c>
      <c r="Q944" s="48">
        <v>1275.67</v>
      </c>
      <c r="R944" s="48">
        <v>1.78</v>
      </c>
      <c r="S944" s="48">
        <v>1080</v>
      </c>
      <c r="T944" s="48">
        <v>1920</v>
      </c>
      <c r="U944" s="48">
        <v>2.1</v>
      </c>
      <c r="V944" s="48">
        <v>1625</v>
      </c>
      <c r="W944" s="48">
        <v>60</v>
      </c>
      <c r="X944" s="48">
        <v>72</v>
      </c>
      <c r="Y944" s="46" t="s">
        <v>114</v>
      </c>
      <c r="Z944" s="46" t="s">
        <v>83</v>
      </c>
      <c r="AA944" s="46"/>
      <c r="AB944" s="46"/>
      <c r="AC944" s="46" t="s">
        <v>81</v>
      </c>
      <c r="AD944" s="46" t="s">
        <v>80</v>
      </c>
      <c r="AE944" s="46" t="s">
        <v>945</v>
      </c>
      <c r="AF944" s="46"/>
      <c r="AG944" s="46" t="s">
        <v>929</v>
      </c>
      <c r="AH944" s="46"/>
      <c r="AI944" s="46" t="s">
        <v>435</v>
      </c>
      <c r="AJ944" s="46" t="s">
        <v>83</v>
      </c>
      <c r="AK944" s="46" t="s">
        <v>84</v>
      </c>
      <c r="AL944" s="46"/>
      <c r="AM944" s="46" t="s">
        <v>83</v>
      </c>
      <c r="AN944" s="46" t="s">
        <v>83</v>
      </c>
      <c r="AO944" s="46" t="s">
        <v>83</v>
      </c>
      <c r="AP944" s="46" t="s">
        <v>91</v>
      </c>
      <c r="AQ944" s="46"/>
      <c r="AR944" s="46" t="s">
        <v>81</v>
      </c>
      <c r="AS944" s="46" t="s">
        <v>86</v>
      </c>
      <c r="AT944" s="46"/>
      <c r="AU944" s="46"/>
      <c r="AV944" s="46" t="s">
        <v>81</v>
      </c>
      <c r="AW944" s="46" t="s">
        <v>81</v>
      </c>
      <c r="AX944" s="48">
        <v>725</v>
      </c>
      <c r="AY944" s="48">
        <v>840</v>
      </c>
      <c r="AZ944" s="46"/>
      <c r="BA944" s="48">
        <v>598</v>
      </c>
      <c r="BB944" s="48">
        <v>39.6</v>
      </c>
      <c r="BC944" s="48">
        <v>124.1</v>
      </c>
      <c r="BD944" s="48">
        <v>124.1</v>
      </c>
      <c r="BE944" s="48">
        <v>144.9</v>
      </c>
      <c r="BF944" s="48">
        <v>0.24</v>
      </c>
      <c r="BG944" s="46"/>
      <c r="BH944" s="48">
        <v>0.5</v>
      </c>
      <c r="BI944" s="48">
        <v>0.21</v>
      </c>
      <c r="BJ944" s="46"/>
      <c r="BK944" s="46"/>
      <c r="BL944" s="46"/>
      <c r="BM944" s="48">
        <v>41.1</v>
      </c>
      <c r="BN944" s="48">
        <v>122.1</v>
      </c>
      <c r="BO944" s="48">
        <v>0.26</v>
      </c>
      <c r="BP944" s="48">
        <v>0.3</v>
      </c>
      <c r="BQ944" s="46"/>
      <c r="BR944" s="48">
        <v>122.1</v>
      </c>
      <c r="BS944" s="46"/>
      <c r="BT944" s="46"/>
      <c r="BU944" s="48">
        <v>0</v>
      </c>
      <c r="BV944" s="39">
        <v>766</v>
      </c>
      <c r="BW944" s="39">
        <f t="shared" si="84"/>
        <v>5</v>
      </c>
      <c r="BX944" s="39">
        <f>IF(COUNTIF($C$2:C944,C944)=1,1,0)</f>
        <v>1</v>
      </c>
      <c r="BY944" s="39">
        <f t="shared" si="85"/>
        <v>0</v>
      </c>
      <c r="BZ944" s="39" t="b">
        <f t="shared" si="86"/>
        <v>1</v>
      </c>
      <c r="CA944" s="39" t="b">
        <f t="array" ref="CA944">ISNUMBER(SEARCH("Touch Screen",$AI944))</f>
        <v>0</v>
      </c>
      <c r="CB944" s="39" t="b">
        <f t="array" ref="CB944">ISNUMBER(SEARCH("Occupancy Sensor",$AI944))</f>
        <v>0</v>
      </c>
      <c r="CC944" s="39" t="b">
        <f t="array" ref="CC944">ISNUMBER(SEARCH("Full Network Connectivity",$AI944))</f>
        <v>0</v>
      </c>
      <c r="CD944" s="49">
        <f t="shared" si="87"/>
        <v>381.85715999999996</v>
      </c>
      <c r="CE944" s="50">
        <f t="shared" si="89"/>
        <v>2.1</v>
      </c>
      <c r="CF944" s="39">
        <f t="shared" si="88"/>
        <v>5</v>
      </c>
      <c r="CG944" s="49">
        <f>IF($BW944=1,($Q944*'2. Monitor Criteria'!$C$4)+('2. Monitor Criteria'!$D$4*'1. Data'!$CE944)+'2. Monitor Criteria'!$C$6,IF('1. Data'!$BW944=2,($Q944*'2. Monitor Criteria'!$C$4)+('2. Monitor Criteria'!$D$4*'1. Data'!$CE944)+'2. Monitor Criteria'!$D$6,IF('1. Data'!$BW944=5,($Q944*'2. Monitor Criteria'!$C$4)+('2. Monitor Criteria'!$D$4*'1. Data'!$CE944)+'2. Monitor Criteria'!$F$6,($Q944*'2. Monitor Criteria'!$C$4)+('2. Monitor Criteria'!$D$4*'1. Data'!$CE944)+'2. Monitor Criteria'!$E$6)))</f>
        <v>180.81640999999999</v>
      </c>
      <c r="CH944" s="51">
        <f>CD944-('2. Monitor Criteria'!$D$4*CE944)</f>
        <v>373.47815999999995</v>
      </c>
      <c r="CI944" s="49">
        <f>IF($BY944=0,CH944,IF($BY944=1,CH944-('2. Monitor Criteria'!$B$10*'1. Data'!CG944),CH944-('2. Monitor Criteria'!$C$10*'1. Data'!CG944)))</f>
        <v>373.47815999999995</v>
      </c>
      <c r="CJ944" s="51">
        <f>IF($CA944=TRUE,CI944-(CG944*'2. Monitor Criteria'!$E$10),CI944)</f>
        <v>373.47815999999995</v>
      </c>
      <c r="CK944" s="51">
        <f>IF($BZ944=TRUE,CJ944-('1. Data'!CG944*'2. Monitor Criteria'!$D$10),CJ944)</f>
        <v>364.43733949999995</v>
      </c>
    </row>
    <row r="945" spans="1:89" x14ac:dyDescent="0.2">
      <c r="A945" s="39">
        <v>767</v>
      </c>
      <c r="B945" s="46" t="s">
        <v>925</v>
      </c>
      <c r="C945" s="46" t="s">
        <v>948</v>
      </c>
      <c r="D945" s="47">
        <v>42755</v>
      </c>
      <c r="E945" s="46" t="s">
        <v>931</v>
      </c>
      <c r="F945" s="46"/>
      <c r="G945" s="46" t="s">
        <v>1307</v>
      </c>
      <c r="H945" s="46" t="s">
        <v>243</v>
      </c>
      <c r="I945" s="46" t="s">
        <v>141</v>
      </c>
      <c r="J945" s="46"/>
      <c r="K945" s="46" t="s">
        <v>77</v>
      </c>
      <c r="L945" s="46"/>
      <c r="M945" s="48">
        <v>4000</v>
      </c>
      <c r="N945" s="48">
        <v>26.8</v>
      </c>
      <c r="O945" s="48">
        <v>47.6</v>
      </c>
      <c r="P945" s="48">
        <v>54.6</v>
      </c>
      <c r="Q945" s="48">
        <v>1275.67</v>
      </c>
      <c r="R945" s="48">
        <v>1.78</v>
      </c>
      <c r="S945" s="48">
        <v>1080</v>
      </c>
      <c r="T945" s="48">
        <v>1920</v>
      </c>
      <c r="U945" s="48">
        <v>2.1</v>
      </c>
      <c r="V945" s="48">
        <v>1625</v>
      </c>
      <c r="W945" s="48">
        <v>60</v>
      </c>
      <c r="X945" s="48">
        <v>72</v>
      </c>
      <c r="Y945" s="46" t="s">
        <v>114</v>
      </c>
      <c r="Z945" s="46" t="s">
        <v>83</v>
      </c>
      <c r="AA945" s="46"/>
      <c r="AB945" s="46"/>
      <c r="AC945" s="46" t="s">
        <v>81</v>
      </c>
      <c r="AD945" s="46" t="s">
        <v>80</v>
      </c>
      <c r="AE945" s="46" t="s">
        <v>945</v>
      </c>
      <c r="AF945" s="46"/>
      <c r="AG945" s="46" t="s">
        <v>929</v>
      </c>
      <c r="AH945" s="46"/>
      <c r="AI945" s="46" t="s">
        <v>435</v>
      </c>
      <c r="AJ945" s="46" t="s">
        <v>83</v>
      </c>
      <c r="AK945" s="46" t="s">
        <v>84</v>
      </c>
      <c r="AL945" s="46"/>
      <c r="AM945" s="46" t="s">
        <v>83</v>
      </c>
      <c r="AN945" s="46" t="s">
        <v>83</v>
      </c>
      <c r="AO945" s="46" t="s">
        <v>83</v>
      </c>
      <c r="AP945" s="46" t="s">
        <v>91</v>
      </c>
      <c r="AQ945" s="46"/>
      <c r="AR945" s="46" t="s">
        <v>81</v>
      </c>
      <c r="AS945" s="46" t="s">
        <v>86</v>
      </c>
      <c r="AT945" s="46"/>
      <c r="AU945" s="46"/>
      <c r="AV945" s="46" t="s">
        <v>81</v>
      </c>
      <c r="AW945" s="46" t="s">
        <v>81</v>
      </c>
      <c r="AX945" s="48">
        <v>590</v>
      </c>
      <c r="AY945" s="48">
        <v>718</v>
      </c>
      <c r="AZ945" s="46"/>
      <c r="BA945" s="48">
        <v>516</v>
      </c>
      <c r="BB945" s="48">
        <v>40.6</v>
      </c>
      <c r="BC945" s="48">
        <v>109.6</v>
      </c>
      <c r="BD945" s="48">
        <v>109.6</v>
      </c>
      <c r="BE945" s="48">
        <v>138.4</v>
      </c>
      <c r="BF945" s="48">
        <v>0.3</v>
      </c>
      <c r="BG945" s="46"/>
      <c r="BH945" s="48">
        <v>0.5</v>
      </c>
      <c r="BI945" s="48">
        <v>0.28000000000000003</v>
      </c>
      <c r="BJ945" s="46"/>
      <c r="BK945" s="46"/>
      <c r="BL945" s="46"/>
      <c r="BM945" s="48">
        <v>40.5</v>
      </c>
      <c r="BN945" s="48">
        <v>107.7</v>
      </c>
      <c r="BO945" s="48">
        <v>0.38</v>
      </c>
      <c r="BP945" s="48">
        <v>0.4</v>
      </c>
      <c r="BQ945" s="46"/>
      <c r="BR945" s="48">
        <v>107.7</v>
      </c>
      <c r="BS945" s="46"/>
      <c r="BT945" s="46"/>
      <c r="BU945" s="48">
        <v>0</v>
      </c>
      <c r="BV945" s="39">
        <v>767</v>
      </c>
      <c r="BW945" s="39">
        <f t="shared" si="84"/>
        <v>5</v>
      </c>
      <c r="BX945" s="39">
        <f>IF(COUNTIF($C$2:C945,C945)=1,1,0)</f>
        <v>1</v>
      </c>
      <c r="BY945" s="39">
        <f t="shared" si="85"/>
        <v>0</v>
      </c>
      <c r="BZ945" s="39" t="b">
        <f t="shared" si="86"/>
        <v>1</v>
      </c>
      <c r="CA945" s="39" t="b">
        <f t="array" ref="CA945">ISNUMBER(SEARCH("Touch Screen",$AI945))</f>
        <v>0</v>
      </c>
      <c r="CB945" s="39" t="b">
        <f t="array" ref="CB945">ISNUMBER(SEARCH("Occupancy Sensor",$AI945))</f>
        <v>0</v>
      </c>
      <c r="CC945" s="39" t="b">
        <f t="array" ref="CC945">ISNUMBER(SEARCH("Full Network Connectivity",$AI945))</f>
        <v>0</v>
      </c>
      <c r="CD945" s="49">
        <f t="shared" si="87"/>
        <v>337.74179999999996</v>
      </c>
      <c r="CE945" s="50">
        <f t="shared" si="89"/>
        <v>2.1</v>
      </c>
      <c r="CF945" s="39">
        <f t="shared" si="88"/>
        <v>5</v>
      </c>
      <c r="CG945" s="49">
        <f>IF($BW945=1,($Q945*'2. Monitor Criteria'!$C$4)+('2. Monitor Criteria'!$D$4*'1. Data'!$CE945)+'2. Monitor Criteria'!$C$6,IF('1. Data'!$BW945=2,($Q945*'2. Monitor Criteria'!$C$4)+('2. Monitor Criteria'!$D$4*'1. Data'!$CE945)+'2. Monitor Criteria'!$D$6,IF('1. Data'!$BW945=5,($Q945*'2. Monitor Criteria'!$C$4)+('2. Monitor Criteria'!$D$4*'1. Data'!$CE945)+'2. Monitor Criteria'!$F$6,($Q945*'2. Monitor Criteria'!$C$4)+('2. Monitor Criteria'!$D$4*'1. Data'!$CE945)+'2. Monitor Criteria'!$E$6)))</f>
        <v>180.81640999999999</v>
      </c>
      <c r="CH945" s="51">
        <f>CD945-('2. Monitor Criteria'!$D$4*CE945)</f>
        <v>329.36279999999994</v>
      </c>
      <c r="CI945" s="49">
        <f>IF($BY945=0,CH945,IF($BY945=1,CH945-('2. Monitor Criteria'!$B$10*'1. Data'!CG945),CH945-('2. Monitor Criteria'!$C$10*'1. Data'!CG945)))</f>
        <v>329.36279999999994</v>
      </c>
      <c r="CJ945" s="51">
        <f>IF($CA945=TRUE,CI945-(CG945*'2. Monitor Criteria'!$E$10),CI945)</f>
        <v>329.36279999999994</v>
      </c>
      <c r="CK945" s="51">
        <f>IF($BZ945=TRUE,CJ945-('1. Data'!CG945*'2. Monitor Criteria'!$D$10),CJ945)</f>
        <v>320.32197949999994</v>
      </c>
    </row>
    <row r="946" spans="1:89" x14ac:dyDescent="0.2">
      <c r="A946" s="39">
        <v>795</v>
      </c>
      <c r="B946" s="46" t="s">
        <v>925</v>
      </c>
      <c r="C946" s="46" t="s">
        <v>970</v>
      </c>
      <c r="D946" s="47">
        <v>42673</v>
      </c>
      <c r="E946" s="46" t="s">
        <v>931</v>
      </c>
      <c r="F946" s="46"/>
      <c r="G946" s="46" t="s">
        <v>1307</v>
      </c>
      <c r="H946" s="46" t="s">
        <v>243</v>
      </c>
      <c r="I946" s="46" t="s">
        <v>141</v>
      </c>
      <c r="J946" s="46"/>
      <c r="K946" s="46" t="s">
        <v>77</v>
      </c>
      <c r="L946" s="46"/>
      <c r="M946" s="48">
        <v>4000</v>
      </c>
      <c r="N946" s="48">
        <v>22.6</v>
      </c>
      <c r="O946" s="48">
        <v>40.1</v>
      </c>
      <c r="P946" s="48">
        <v>46</v>
      </c>
      <c r="Q946" s="48">
        <v>903.69</v>
      </c>
      <c r="R946" s="48">
        <v>1.78</v>
      </c>
      <c r="S946" s="48">
        <v>1080</v>
      </c>
      <c r="T946" s="48">
        <v>1920</v>
      </c>
      <c r="U946" s="48">
        <v>2.1</v>
      </c>
      <c r="V946" s="48">
        <v>2294</v>
      </c>
      <c r="W946" s="48">
        <v>60</v>
      </c>
      <c r="X946" s="48">
        <v>72</v>
      </c>
      <c r="Y946" s="46" t="s">
        <v>114</v>
      </c>
      <c r="Z946" s="46" t="s">
        <v>83</v>
      </c>
      <c r="AA946" s="46"/>
      <c r="AB946" s="46"/>
      <c r="AC946" s="46" t="s">
        <v>81</v>
      </c>
      <c r="AD946" s="46" t="s">
        <v>80</v>
      </c>
      <c r="AE946" s="46" t="s">
        <v>945</v>
      </c>
      <c r="AF946" s="46"/>
      <c r="AG946" s="46" t="s">
        <v>252</v>
      </c>
      <c r="AH946" s="46"/>
      <c r="AI946" s="46" t="s">
        <v>83</v>
      </c>
      <c r="AJ946" s="46" t="s">
        <v>83</v>
      </c>
      <c r="AK946" s="46" t="s">
        <v>84</v>
      </c>
      <c r="AL946" s="46"/>
      <c r="AM946" s="46" t="s">
        <v>83</v>
      </c>
      <c r="AN946" s="46" t="s">
        <v>83</v>
      </c>
      <c r="AO946" s="46" t="s">
        <v>83</v>
      </c>
      <c r="AP946" s="46" t="s">
        <v>91</v>
      </c>
      <c r="AQ946" s="46"/>
      <c r="AR946" s="46" t="s">
        <v>81</v>
      </c>
      <c r="AS946" s="46" t="s">
        <v>86</v>
      </c>
      <c r="AT946" s="46"/>
      <c r="AU946" s="46"/>
      <c r="AV946" s="46" t="s">
        <v>81</v>
      </c>
      <c r="AW946" s="46" t="s">
        <v>81</v>
      </c>
      <c r="AX946" s="48">
        <v>781</v>
      </c>
      <c r="AY946" s="48">
        <v>785</v>
      </c>
      <c r="AZ946" s="46"/>
      <c r="BA946" s="48">
        <v>566</v>
      </c>
      <c r="BB946" s="46"/>
      <c r="BC946" s="46"/>
      <c r="BD946" s="48">
        <v>89.4</v>
      </c>
      <c r="BE946" s="48">
        <v>104.2</v>
      </c>
      <c r="BF946" s="48">
        <v>0.27</v>
      </c>
      <c r="BG946" s="46"/>
      <c r="BH946" s="48">
        <v>0.5</v>
      </c>
      <c r="BI946" s="48">
        <v>0.26</v>
      </c>
      <c r="BJ946" s="46"/>
      <c r="BK946" s="46"/>
      <c r="BL946" s="46"/>
      <c r="BM946" s="46"/>
      <c r="BN946" s="46"/>
      <c r="BO946" s="48">
        <v>0.31</v>
      </c>
      <c r="BP946" s="48">
        <v>0.32</v>
      </c>
      <c r="BQ946" s="46"/>
      <c r="BR946" s="48">
        <v>89.1</v>
      </c>
      <c r="BS946" s="46"/>
      <c r="BT946" s="46"/>
      <c r="BU946" s="48">
        <v>0</v>
      </c>
      <c r="BV946" s="39">
        <v>795</v>
      </c>
      <c r="BW946" s="39">
        <f t="shared" si="84"/>
        <v>5</v>
      </c>
      <c r="BX946" s="39">
        <f>IF(COUNTIF($C$2:C946,C946)=1,1,0)</f>
        <v>1</v>
      </c>
      <c r="BY946" s="39">
        <f t="shared" si="85"/>
        <v>0</v>
      </c>
      <c r="BZ946" s="39" t="b">
        <f t="shared" si="86"/>
        <v>0</v>
      </c>
      <c r="CA946" s="39" t="b">
        <f t="array" ref="CA946">ISNUMBER(SEARCH("Touch Screen",$AI946))</f>
        <v>0</v>
      </c>
      <c r="CB946" s="39" t="b">
        <f t="array" ref="CB946">ISNUMBER(SEARCH("Occupancy Sensor",$AI946))</f>
        <v>0</v>
      </c>
      <c r="CC946" s="39" t="b">
        <f t="array" ref="CC946">ISNUMBER(SEARCH("Full Network Connectivity",$AI946))</f>
        <v>0</v>
      </c>
      <c r="CD946" s="49">
        <f t="shared" si="87"/>
        <v>275.63777999999996</v>
      </c>
      <c r="CE946" s="50">
        <f t="shared" si="89"/>
        <v>2.1</v>
      </c>
      <c r="CF946" s="39">
        <f t="shared" si="88"/>
        <v>5</v>
      </c>
      <c r="CG946" s="49">
        <f>IF($BW946=1,($Q946*'2. Monitor Criteria'!$C$4)+('2. Monitor Criteria'!$D$4*'1. Data'!$CE946)+'2. Monitor Criteria'!$C$6,IF('1. Data'!$BW946=2,($Q946*'2. Monitor Criteria'!$C$4)+('2. Monitor Criteria'!$D$4*'1. Data'!$CE946)+'2. Monitor Criteria'!$D$6,IF('1. Data'!$BW946=5,($Q946*'2. Monitor Criteria'!$C$4)+('2. Monitor Criteria'!$D$4*'1. Data'!$CE946)+'2. Monitor Criteria'!$F$6,($Q946*'2. Monitor Criteria'!$C$4)+('2. Monitor Criteria'!$D$4*'1. Data'!$CE946)+'2. Monitor Criteria'!$E$6)))</f>
        <v>135.06287</v>
      </c>
      <c r="CH946" s="51">
        <f>CD946-('2. Monitor Criteria'!$D$4*CE946)</f>
        <v>267.25877999999994</v>
      </c>
      <c r="CI946" s="49">
        <f>IF($BY946=0,CH946,IF($BY946=1,CH946-('2. Monitor Criteria'!$B$10*'1. Data'!CG946),CH946-('2. Monitor Criteria'!$C$10*'1. Data'!CG946)))</f>
        <v>267.25877999999994</v>
      </c>
      <c r="CJ946" s="51">
        <f>IF($CA946=TRUE,CI946-(CG946*'2. Monitor Criteria'!$E$10),CI946)</f>
        <v>267.25877999999994</v>
      </c>
      <c r="CK946" s="51">
        <f>IF($BZ946=TRUE,CJ946-('1. Data'!CG946*'2. Monitor Criteria'!$D$10),CJ946)</f>
        <v>267.25877999999994</v>
      </c>
    </row>
    <row r="947" spans="1:89" x14ac:dyDescent="0.2">
      <c r="A947" s="39">
        <v>807</v>
      </c>
      <c r="B947" s="46" t="s">
        <v>979</v>
      </c>
      <c r="C947" s="46" t="s">
        <v>980</v>
      </c>
      <c r="D947" s="47">
        <v>42776</v>
      </c>
      <c r="E947" s="46" t="s">
        <v>277</v>
      </c>
      <c r="F947" s="46"/>
      <c r="G947" s="46" t="s">
        <v>1307</v>
      </c>
      <c r="H947" s="46" t="s">
        <v>243</v>
      </c>
      <c r="I947" s="46" t="s">
        <v>85</v>
      </c>
      <c r="J947" s="46" t="s">
        <v>982</v>
      </c>
      <c r="K947" s="46" t="s">
        <v>77</v>
      </c>
      <c r="L947" s="46"/>
      <c r="M947" s="48">
        <v>5000</v>
      </c>
      <c r="N947" s="48">
        <v>19.100000000000001</v>
      </c>
      <c r="O947" s="48">
        <v>34.6</v>
      </c>
      <c r="P947" s="48">
        <v>39.5</v>
      </c>
      <c r="Q947" s="48">
        <v>660.63</v>
      </c>
      <c r="R947" s="48">
        <v>1.78</v>
      </c>
      <c r="S947" s="48">
        <v>1920</v>
      </c>
      <c r="T947" s="48">
        <v>1080</v>
      </c>
      <c r="U947" s="48">
        <v>2.1</v>
      </c>
      <c r="V947" s="48">
        <v>3139</v>
      </c>
      <c r="W947" s="48">
        <v>60</v>
      </c>
      <c r="X947" s="48">
        <v>0.7</v>
      </c>
      <c r="Y947" s="46" t="s">
        <v>114</v>
      </c>
      <c r="Z947" s="46" t="s">
        <v>83</v>
      </c>
      <c r="AA947" s="46"/>
      <c r="AB947" s="46"/>
      <c r="AC947" s="46" t="s">
        <v>81</v>
      </c>
      <c r="AD947" s="46" t="s">
        <v>80</v>
      </c>
      <c r="AE947" s="46" t="s">
        <v>336</v>
      </c>
      <c r="AF947" s="46" t="s">
        <v>983</v>
      </c>
      <c r="AG947" s="46" t="s">
        <v>189</v>
      </c>
      <c r="AH947" s="46"/>
      <c r="AI947" s="46" t="s">
        <v>189</v>
      </c>
      <c r="AJ947" s="46" t="s">
        <v>189</v>
      </c>
      <c r="AK947" s="46" t="s">
        <v>84</v>
      </c>
      <c r="AL947" s="46" t="s">
        <v>983</v>
      </c>
      <c r="AM947" s="46" t="s">
        <v>83</v>
      </c>
      <c r="AN947" s="46" t="s">
        <v>83</v>
      </c>
      <c r="AO947" s="46" t="s">
        <v>85</v>
      </c>
      <c r="AP947" s="46" t="s">
        <v>91</v>
      </c>
      <c r="AQ947" s="46"/>
      <c r="AR947" s="46" t="s">
        <v>81</v>
      </c>
      <c r="AS947" s="46" t="s">
        <v>86</v>
      </c>
      <c r="AT947" s="46"/>
      <c r="AU947" s="46"/>
      <c r="AV947" s="46" t="s">
        <v>81</v>
      </c>
      <c r="AW947" s="46" t="s">
        <v>80</v>
      </c>
      <c r="AX947" s="48">
        <v>210</v>
      </c>
      <c r="AY947" s="48">
        <v>180.7</v>
      </c>
      <c r="AZ947" s="48">
        <v>180.7</v>
      </c>
      <c r="BA947" s="48">
        <v>180.7</v>
      </c>
      <c r="BB947" s="46"/>
      <c r="BC947" s="46"/>
      <c r="BD947" s="48">
        <v>56</v>
      </c>
      <c r="BE947" s="46"/>
      <c r="BF947" s="48">
        <v>0.99</v>
      </c>
      <c r="BG947" s="46"/>
      <c r="BH947" s="46"/>
      <c r="BI947" s="48">
        <v>0</v>
      </c>
      <c r="BJ947" s="46"/>
      <c r="BK947" s="46"/>
      <c r="BL947" s="46"/>
      <c r="BM947" s="46"/>
      <c r="BN947" s="46"/>
      <c r="BO947" s="46"/>
      <c r="BP947" s="48">
        <v>0.99</v>
      </c>
      <c r="BQ947" s="46"/>
      <c r="BR947" s="48">
        <v>56.9</v>
      </c>
      <c r="BS947" s="46"/>
      <c r="BT947" s="46"/>
      <c r="BU947" s="48">
        <v>0</v>
      </c>
      <c r="BV947" s="39">
        <v>807</v>
      </c>
      <c r="BW947" s="39">
        <f t="shared" si="84"/>
        <v>5</v>
      </c>
      <c r="BX947" s="39">
        <f>IF(COUNTIF($C$2:C947,C947)=1,1,0)</f>
        <v>1</v>
      </c>
      <c r="BY947" s="39">
        <f t="shared" si="85"/>
        <v>0</v>
      </c>
      <c r="BZ947" s="39" t="b">
        <f t="shared" si="86"/>
        <v>0</v>
      </c>
      <c r="CA947" s="39" t="b">
        <f t="array" ref="CA947">ISNUMBER(SEARCH("Touch Screen",$AI947))</f>
        <v>1</v>
      </c>
      <c r="CB947" s="39" t="b">
        <f t="array" ref="CB947">ISNUMBER(SEARCH("Occupancy Sensor",$AI947))</f>
        <v>0</v>
      </c>
      <c r="CC947" s="39" t="b">
        <f t="array" ref="CC947">ISNUMBER(SEARCH("Full Network Connectivity",$AI947))</f>
        <v>0</v>
      </c>
      <c r="CD947" s="49">
        <f t="shared" si="87"/>
        <v>177.33305999999996</v>
      </c>
      <c r="CE947" s="50">
        <f t="shared" si="89"/>
        <v>2.1</v>
      </c>
      <c r="CF947" s="39">
        <f t="shared" si="88"/>
        <v>5</v>
      </c>
      <c r="CG947" s="49">
        <f>IF($BW947=1,($Q947*'2. Monitor Criteria'!$C$4)+('2. Monitor Criteria'!$D$4*'1. Data'!$CE947)+'2. Monitor Criteria'!$C$6,IF('1. Data'!$BW947=2,($Q947*'2. Monitor Criteria'!$C$4)+('2. Monitor Criteria'!$D$4*'1. Data'!$CE947)+'2. Monitor Criteria'!$D$6,IF('1. Data'!$BW947=5,($Q947*'2. Monitor Criteria'!$C$4)+('2. Monitor Criteria'!$D$4*'1. Data'!$CE947)+'2. Monitor Criteria'!$F$6,($Q947*'2. Monitor Criteria'!$C$4)+('2. Monitor Criteria'!$D$4*'1. Data'!$CE947)+'2. Monitor Criteria'!$E$6)))</f>
        <v>105.16649000000001</v>
      </c>
      <c r="CH947" s="51">
        <f>CD947-('2. Monitor Criteria'!$D$4*CE947)</f>
        <v>168.95405999999997</v>
      </c>
      <c r="CI947" s="49">
        <f>IF($BY947=0,CH947,IF($BY947=1,CH947-('2. Monitor Criteria'!$B$10*'1. Data'!CG947),CH947-('2. Monitor Criteria'!$C$10*'1. Data'!CG947)))</f>
        <v>168.95405999999997</v>
      </c>
      <c r="CJ947" s="51">
        <f>IF($CA947=TRUE,CI947-(CG947*'2. Monitor Criteria'!$E$10),CI947)</f>
        <v>147.92076199999997</v>
      </c>
      <c r="CK947" s="51">
        <f>IF($BZ947=TRUE,CJ947-('1. Data'!CG947*'2. Monitor Criteria'!$D$10),CJ947)</f>
        <v>147.92076199999997</v>
      </c>
    </row>
    <row r="948" spans="1:89" x14ac:dyDescent="0.2">
      <c r="A948" s="39">
        <v>808</v>
      </c>
      <c r="B948" s="46" t="s">
        <v>984</v>
      </c>
      <c r="C948" s="46" t="s">
        <v>1436</v>
      </c>
      <c r="D948" s="47">
        <v>42993</v>
      </c>
      <c r="E948" s="46" t="s">
        <v>927</v>
      </c>
      <c r="F948" s="46"/>
      <c r="G948" s="46" t="s">
        <v>1309</v>
      </c>
      <c r="H948" s="46" t="s">
        <v>243</v>
      </c>
      <c r="I948" s="46" t="s">
        <v>85</v>
      </c>
      <c r="J948" s="46" t="s">
        <v>1437</v>
      </c>
      <c r="K948" s="46" t="s">
        <v>77</v>
      </c>
      <c r="L948" s="46"/>
      <c r="M948" s="48">
        <v>5000</v>
      </c>
      <c r="N948" s="48">
        <v>31.6</v>
      </c>
      <c r="O948" s="48">
        <v>56.3</v>
      </c>
      <c r="P948" s="48">
        <v>64.5</v>
      </c>
      <c r="Q948" s="48">
        <v>1778.91</v>
      </c>
      <c r="R948" s="48">
        <v>1.78</v>
      </c>
      <c r="S948" s="48">
        <v>1080</v>
      </c>
      <c r="T948" s="48">
        <v>1920</v>
      </c>
      <c r="U948" s="48">
        <v>2.1</v>
      </c>
      <c r="V948" s="48">
        <v>1166</v>
      </c>
      <c r="W948" s="48">
        <v>60</v>
      </c>
      <c r="X948" s="48">
        <v>72</v>
      </c>
      <c r="Y948" s="46" t="s">
        <v>83</v>
      </c>
      <c r="Z948" s="46" t="s">
        <v>83</v>
      </c>
      <c r="AA948" s="46"/>
      <c r="AB948" s="46"/>
      <c r="AC948" s="46" t="s">
        <v>81</v>
      </c>
      <c r="AD948" s="46" t="s">
        <v>80</v>
      </c>
      <c r="AE948" s="46" t="s">
        <v>987</v>
      </c>
      <c r="AF948" s="46" t="s">
        <v>988</v>
      </c>
      <c r="AG948" s="46" t="s">
        <v>1438</v>
      </c>
      <c r="AH948" s="46" t="s">
        <v>252</v>
      </c>
      <c r="AI948" s="46" t="s">
        <v>989</v>
      </c>
      <c r="AJ948" s="46" t="s">
        <v>990</v>
      </c>
      <c r="AK948" s="46" t="s">
        <v>84</v>
      </c>
      <c r="AL948" s="46" t="s">
        <v>988</v>
      </c>
      <c r="AM948" s="46" t="s">
        <v>83</v>
      </c>
      <c r="AN948" s="46" t="s">
        <v>83</v>
      </c>
      <c r="AO948" s="46" t="s">
        <v>83</v>
      </c>
      <c r="AP948" s="46" t="s">
        <v>91</v>
      </c>
      <c r="AQ948" s="46"/>
      <c r="AR948" s="46" t="s">
        <v>81</v>
      </c>
      <c r="AS948" s="46" t="s">
        <v>1439</v>
      </c>
      <c r="AT948" s="46"/>
      <c r="AU948" s="48">
        <v>60</v>
      </c>
      <c r="AV948" s="46" t="s">
        <v>81</v>
      </c>
      <c r="AW948" s="46" t="s">
        <v>81</v>
      </c>
      <c r="AX948" s="48">
        <v>375</v>
      </c>
      <c r="AY948" s="48">
        <v>344.3</v>
      </c>
      <c r="AZ948" s="48">
        <v>235</v>
      </c>
      <c r="BA948" s="48">
        <v>258</v>
      </c>
      <c r="BB948" s="46"/>
      <c r="BC948" s="46"/>
      <c r="BD948" s="48">
        <v>115.39</v>
      </c>
      <c r="BE948" s="48">
        <v>135.19999999999999</v>
      </c>
      <c r="BF948" s="48">
        <v>1.73</v>
      </c>
      <c r="BG948" s="48">
        <v>1.83</v>
      </c>
      <c r="BH948" s="48">
        <v>2.2999999999999998</v>
      </c>
      <c r="BI948" s="48">
        <v>0</v>
      </c>
      <c r="BJ948" s="46"/>
      <c r="BK948" s="46"/>
      <c r="BL948" s="46"/>
      <c r="BM948" s="46"/>
      <c r="BN948" s="46"/>
      <c r="BO948" s="48">
        <v>0</v>
      </c>
      <c r="BP948" s="48">
        <v>1.93</v>
      </c>
      <c r="BQ948" s="48">
        <v>1.93</v>
      </c>
      <c r="BR948" s="48">
        <v>115.48</v>
      </c>
      <c r="BS948" s="46"/>
      <c r="BT948" s="46"/>
      <c r="BU948" s="48">
        <v>0</v>
      </c>
      <c r="BV948" s="39">
        <v>808</v>
      </c>
      <c r="BW948" s="39">
        <f t="shared" si="84"/>
        <v>5</v>
      </c>
      <c r="BX948" s="39">
        <f>IF(COUNTIF($C$2:C948,C948)=1,1,0)</f>
        <v>1</v>
      </c>
      <c r="BY948" s="39">
        <f t="shared" si="85"/>
        <v>0</v>
      </c>
      <c r="BZ948" s="39" t="b">
        <f t="shared" si="86"/>
        <v>0</v>
      </c>
      <c r="CA948" s="39" t="b">
        <f t="array" ref="CA948">ISNUMBER(SEARCH("Touch Screen",$AI948))</f>
        <v>1</v>
      </c>
      <c r="CB948" s="39" t="b">
        <f t="array" ref="CB948">ISNUMBER(SEARCH("Occupancy Sensor",$AI948))</f>
        <v>1</v>
      </c>
      <c r="CC948" s="39" t="b">
        <f t="array" ref="CC948">ISNUMBER(SEARCH("Full Network Connectivity",$AI948))</f>
        <v>0</v>
      </c>
      <c r="CD948" s="49">
        <f t="shared" si="87"/>
        <v>363.63635999999997</v>
      </c>
      <c r="CE948" s="50">
        <f t="shared" si="89"/>
        <v>2.1</v>
      </c>
      <c r="CF948" s="39">
        <f t="shared" si="88"/>
        <v>5</v>
      </c>
      <c r="CG948" s="49">
        <f>IF($BW948=1,($Q948*'2. Monitor Criteria'!$C$4)+('2. Monitor Criteria'!$D$4*'1. Data'!$CE948)+'2. Monitor Criteria'!$C$6,IF('1. Data'!$BW948=2,($Q948*'2. Monitor Criteria'!$C$4)+('2. Monitor Criteria'!$D$4*'1. Data'!$CE948)+'2. Monitor Criteria'!$D$6,IF('1. Data'!$BW948=5,($Q948*'2. Monitor Criteria'!$C$4)+('2. Monitor Criteria'!$D$4*'1. Data'!$CE948)+'2. Monitor Criteria'!$F$6,($Q948*'2. Monitor Criteria'!$C$4)+('2. Monitor Criteria'!$D$4*'1. Data'!$CE948)+'2. Monitor Criteria'!$E$6)))</f>
        <v>242.71493000000001</v>
      </c>
      <c r="CH948" s="51">
        <f>CD948-('2. Monitor Criteria'!$D$4*CE948)</f>
        <v>355.25735999999995</v>
      </c>
      <c r="CI948" s="49">
        <f>IF($BY948=0,CH948,IF($BY948=1,CH948-('2. Monitor Criteria'!$B$10*'1. Data'!CG948),CH948-('2. Monitor Criteria'!$C$10*'1. Data'!CG948)))</f>
        <v>355.25735999999995</v>
      </c>
      <c r="CJ948" s="51">
        <f>IF($CA948=TRUE,CI948-(CG948*'2. Monitor Criteria'!$E$10),CI948)</f>
        <v>306.71437399999996</v>
      </c>
      <c r="CK948" s="51">
        <f>IF($BZ948=TRUE,CJ948-('1. Data'!CG948*'2. Monitor Criteria'!$D$10),CJ948)</f>
        <v>306.71437399999996</v>
      </c>
    </row>
    <row r="949" spans="1:89" x14ac:dyDescent="0.2">
      <c r="A949" s="39">
        <v>929</v>
      </c>
      <c r="B949" s="46" t="s">
        <v>1053</v>
      </c>
      <c r="C949" s="46" t="s">
        <v>1085</v>
      </c>
      <c r="D949" s="47">
        <v>42111</v>
      </c>
      <c r="E949" s="46" t="s">
        <v>74</v>
      </c>
      <c r="F949" s="46" t="s">
        <v>103</v>
      </c>
      <c r="G949" s="46" t="s">
        <v>1307</v>
      </c>
      <c r="H949" s="46" t="s">
        <v>243</v>
      </c>
      <c r="I949" s="46" t="s">
        <v>85</v>
      </c>
      <c r="J949" s="46" t="s">
        <v>119</v>
      </c>
      <c r="K949" s="46" t="s">
        <v>77</v>
      </c>
      <c r="L949" s="46" t="s">
        <v>103</v>
      </c>
      <c r="M949" s="48">
        <v>1400</v>
      </c>
      <c r="N949" s="48">
        <v>26.8</v>
      </c>
      <c r="O949" s="48">
        <v>47.6</v>
      </c>
      <c r="P949" s="48">
        <v>54.6</v>
      </c>
      <c r="Q949" s="48">
        <v>1275.67</v>
      </c>
      <c r="R949" s="48">
        <v>1.78</v>
      </c>
      <c r="S949" s="48">
        <v>1080</v>
      </c>
      <c r="T949" s="48">
        <v>1920</v>
      </c>
      <c r="U949" s="48">
        <v>2.1</v>
      </c>
      <c r="V949" s="48">
        <v>1625</v>
      </c>
      <c r="W949" s="48">
        <v>60</v>
      </c>
      <c r="X949" s="48">
        <v>33.6</v>
      </c>
      <c r="Y949" s="46" t="s">
        <v>78</v>
      </c>
      <c r="Z949" s="46" t="s">
        <v>83</v>
      </c>
      <c r="AA949" s="46"/>
      <c r="AB949" s="46"/>
      <c r="AC949" s="46" t="s">
        <v>81</v>
      </c>
      <c r="AD949" s="46" t="s">
        <v>80</v>
      </c>
      <c r="AE949" s="46" t="s">
        <v>1086</v>
      </c>
      <c r="AF949" s="46" t="s">
        <v>1087</v>
      </c>
      <c r="AG949" s="46" t="s">
        <v>99</v>
      </c>
      <c r="AH949" s="46" t="s">
        <v>103</v>
      </c>
      <c r="AI949" s="46" t="s">
        <v>99</v>
      </c>
      <c r="AJ949" s="46" t="s">
        <v>83</v>
      </c>
      <c r="AK949" s="46" t="s">
        <v>84</v>
      </c>
      <c r="AL949" s="46" t="s">
        <v>1087</v>
      </c>
      <c r="AM949" s="46" t="s">
        <v>83</v>
      </c>
      <c r="AN949" s="46" t="s">
        <v>83</v>
      </c>
      <c r="AO949" s="46" t="s">
        <v>249</v>
      </c>
      <c r="AP949" s="46" t="s">
        <v>91</v>
      </c>
      <c r="AQ949" s="46" t="s">
        <v>103</v>
      </c>
      <c r="AR949" s="46" t="s">
        <v>81</v>
      </c>
      <c r="AS949" s="46" t="s">
        <v>86</v>
      </c>
      <c r="AT949" s="46" t="s">
        <v>103</v>
      </c>
      <c r="AU949" s="48">
        <v>0</v>
      </c>
      <c r="AV949" s="46" t="s">
        <v>81</v>
      </c>
      <c r="AW949" s="46" t="s">
        <v>81</v>
      </c>
      <c r="AX949" s="48">
        <v>500</v>
      </c>
      <c r="AY949" s="48">
        <v>524.29999999999995</v>
      </c>
      <c r="AZ949" s="48">
        <v>412.5</v>
      </c>
      <c r="BA949" s="48">
        <v>325</v>
      </c>
      <c r="BB949" s="46"/>
      <c r="BC949" s="46"/>
      <c r="BD949" s="48">
        <v>97.72</v>
      </c>
      <c r="BE949" s="48">
        <v>121.9</v>
      </c>
      <c r="BF949" s="48">
        <v>0.25</v>
      </c>
      <c r="BG949" s="46"/>
      <c r="BH949" s="48">
        <v>0.5</v>
      </c>
      <c r="BI949" s="48">
        <v>0.25</v>
      </c>
      <c r="BJ949" s="46"/>
      <c r="BK949" s="46"/>
      <c r="BL949" s="46"/>
      <c r="BM949" s="46"/>
      <c r="BN949" s="46"/>
      <c r="BO949" s="48">
        <v>0.28999999999999998</v>
      </c>
      <c r="BP949" s="48">
        <v>0.28999999999999998</v>
      </c>
      <c r="BQ949" s="46"/>
      <c r="BR949" s="48">
        <v>98.97</v>
      </c>
      <c r="BS949" s="46"/>
      <c r="BT949" s="46"/>
      <c r="BU949" s="48">
        <v>0</v>
      </c>
      <c r="BV949" s="39">
        <v>929</v>
      </c>
      <c r="BW949" s="39">
        <f t="shared" si="84"/>
        <v>5</v>
      </c>
      <c r="BX949" s="39">
        <f>IF(COUNTIF($C$2:C949,C949)=1,1,0)</f>
        <v>1</v>
      </c>
      <c r="BY949" s="39">
        <f t="shared" si="85"/>
        <v>0</v>
      </c>
      <c r="BZ949" s="39" t="b">
        <f t="shared" si="86"/>
        <v>0</v>
      </c>
      <c r="CA949" s="39" t="b">
        <f t="array" ref="CA949">ISNUMBER(SEARCH("Touch Screen",$AI949))</f>
        <v>0</v>
      </c>
      <c r="CB949" s="39" t="b">
        <f t="array" ref="CB949">ISNUMBER(SEARCH("Occupancy Sensor",$AI949))</f>
        <v>0</v>
      </c>
      <c r="CC949" s="39" t="b">
        <f t="array" ref="CC949">ISNUMBER(SEARCH("Full Network Connectivity",$AI949))</f>
        <v>0</v>
      </c>
      <c r="CD949" s="49">
        <f t="shared" si="87"/>
        <v>301.03301999999996</v>
      </c>
      <c r="CE949" s="50">
        <f t="shared" si="89"/>
        <v>2.1</v>
      </c>
      <c r="CF949" s="39">
        <f t="shared" si="88"/>
        <v>5</v>
      </c>
      <c r="CG949" s="49">
        <f>IF($BW949=1,($Q949*'2. Monitor Criteria'!$C$4)+('2. Monitor Criteria'!$D$4*'1. Data'!$CE949)+'2. Monitor Criteria'!$C$6,IF('1. Data'!$BW949=2,($Q949*'2. Monitor Criteria'!$C$4)+('2. Monitor Criteria'!$D$4*'1. Data'!$CE949)+'2. Monitor Criteria'!$D$6,IF('1. Data'!$BW949=5,($Q949*'2. Monitor Criteria'!$C$4)+('2. Monitor Criteria'!$D$4*'1. Data'!$CE949)+'2. Monitor Criteria'!$F$6,($Q949*'2. Monitor Criteria'!$C$4)+('2. Monitor Criteria'!$D$4*'1. Data'!$CE949)+'2. Monitor Criteria'!$E$6)))</f>
        <v>180.81640999999999</v>
      </c>
      <c r="CH949" s="51">
        <f>CD949-('2. Monitor Criteria'!$D$4*CE949)</f>
        <v>292.65401999999995</v>
      </c>
      <c r="CI949" s="49">
        <f>IF($BY949=0,CH949,IF($BY949=1,CH949-('2. Monitor Criteria'!$B$10*'1. Data'!CG949),CH949-('2. Monitor Criteria'!$C$10*'1. Data'!CG949)))</f>
        <v>292.65401999999995</v>
      </c>
      <c r="CJ949" s="51">
        <f>IF($CA949=TRUE,CI949-(CG949*'2. Monitor Criteria'!$E$10),CI949)</f>
        <v>292.65401999999995</v>
      </c>
      <c r="CK949" s="51">
        <f>IF($BZ949=TRUE,CJ949-('1. Data'!CG949*'2. Monitor Criteria'!$D$10),CJ949)</f>
        <v>292.65401999999995</v>
      </c>
    </row>
    <row r="950" spans="1:89" x14ac:dyDescent="0.2">
      <c r="A950" s="39">
        <v>930</v>
      </c>
      <c r="B950" s="46" t="s">
        <v>1053</v>
      </c>
      <c r="C950" s="46" t="s">
        <v>1088</v>
      </c>
      <c r="D950" s="47">
        <v>42114</v>
      </c>
      <c r="E950" s="46" t="s">
        <v>74</v>
      </c>
      <c r="F950" s="46" t="s">
        <v>103</v>
      </c>
      <c r="G950" s="46" t="s">
        <v>1307</v>
      </c>
      <c r="H950" s="46" t="s">
        <v>243</v>
      </c>
      <c r="I950" s="46" t="s">
        <v>85</v>
      </c>
      <c r="J950" s="46" t="s">
        <v>119</v>
      </c>
      <c r="K950" s="46" t="s">
        <v>77</v>
      </c>
      <c r="L950" s="46" t="s">
        <v>103</v>
      </c>
      <c r="M950" s="48">
        <v>3000</v>
      </c>
      <c r="N950" s="48">
        <v>20.8</v>
      </c>
      <c r="O950" s="48">
        <v>37</v>
      </c>
      <c r="P950" s="48">
        <v>43</v>
      </c>
      <c r="Q950" s="48">
        <v>771.86</v>
      </c>
      <c r="R950" s="48">
        <v>1.78</v>
      </c>
      <c r="S950" s="48">
        <v>1080</v>
      </c>
      <c r="T950" s="48">
        <v>1920</v>
      </c>
      <c r="U950" s="48">
        <v>2.1</v>
      </c>
      <c r="V950" s="48">
        <v>2687</v>
      </c>
      <c r="W950" s="48">
        <v>60</v>
      </c>
      <c r="X950" s="48">
        <v>33.4</v>
      </c>
      <c r="Y950" s="46" t="s">
        <v>78</v>
      </c>
      <c r="Z950" s="46" t="s">
        <v>83</v>
      </c>
      <c r="AA950" s="46"/>
      <c r="AB950" s="46"/>
      <c r="AC950" s="46" t="s">
        <v>81</v>
      </c>
      <c r="AD950" s="46" t="s">
        <v>80</v>
      </c>
      <c r="AE950" s="46" t="s">
        <v>1089</v>
      </c>
      <c r="AF950" s="46" t="s">
        <v>861</v>
      </c>
      <c r="AG950" s="46" t="s">
        <v>99</v>
      </c>
      <c r="AH950" s="46" t="s">
        <v>103</v>
      </c>
      <c r="AI950" s="46" t="s">
        <v>99</v>
      </c>
      <c r="AJ950" s="46" t="s">
        <v>83</v>
      </c>
      <c r="AK950" s="46" t="s">
        <v>90</v>
      </c>
      <c r="AL950" s="46" t="s">
        <v>861</v>
      </c>
      <c r="AM950" s="46" t="s">
        <v>83</v>
      </c>
      <c r="AN950" s="46" t="s">
        <v>83</v>
      </c>
      <c r="AO950" s="46" t="s">
        <v>83</v>
      </c>
      <c r="AP950" s="46" t="s">
        <v>91</v>
      </c>
      <c r="AQ950" s="46" t="s">
        <v>103</v>
      </c>
      <c r="AR950" s="46" t="s">
        <v>81</v>
      </c>
      <c r="AS950" s="46" t="s">
        <v>86</v>
      </c>
      <c r="AT950" s="46" t="s">
        <v>103</v>
      </c>
      <c r="AU950" s="48">
        <v>5</v>
      </c>
      <c r="AV950" s="46" t="s">
        <v>81</v>
      </c>
      <c r="AW950" s="46" t="s">
        <v>81</v>
      </c>
      <c r="AX950" s="48">
        <v>350</v>
      </c>
      <c r="AY950" s="48">
        <v>326.2</v>
      </c>
      <c r="AZ950" s="48">
        <v>326.2</v>
      </c>
      <c r="BA950" s="48">
        <v>227.5</v>
      </c>
      <c r="BB950" s="46"/>
      <c r="BC950" s="46"/>
      <c r="BD950" s="48">
        <v>73.430000000000007</v>
      </c>
      <c r="BE950" s="48">
        <v>77.2</v>
      </c>
      <c r="BF950" s="48">
        <v>0.27</v>
      </c>
      <c r="BG950" s="46"/>
      <c r="BH950" s="48">
        <v>0.5</v>
      </c>
      <c r="BI950" s="48">
        <v>0.26</v>
      </c>
      <c r="BJ950" s="46"/>
      <c r="BK950" s="46"/>
      <c r="BL950" s="46"/>
      <c r="BM950" s="46"/>
      <c r="BN950" s="46"/>
      <c r="BO950" s="48">
        <v>0.31</v>
      </c>
      <c r="BP950" s="48">
        <v>0.32</v>
      </c>
      <c r="BQ950" s="46"/>
      <c r="BR950" s="48">
        <v>72.39</v>
      </c>
      <c r="BS950" s="46"/>
      <c r="BT950" s="46"/>
      <c r="BU950" s="48">
        <v>0</v>
      </c>
      <c r="BV950" s="39">
        <v>930</v>
      </c>
      <c r="BW950" s="39">
        <f t="shared" si="84"/>
        <v>5</v>
      </c>
      <c r="BX950" s="39">
        <f>IF(COUNTIF($C$2:C950,C950)=1,1,0)</f>
        <v>1</v>
      </c>
      <c r="BY950" s="39">
        <f t="shared" si="85"/>
        <v>0</v>
      </c>
      <c r="BZ950" s="39" t="b">
        <f t="shared" si="86"/>
        <v>0</v>
      </c>
      <c r="CA950" s="39" t="b">
        <f t="array" ref="CA950">ISNUMBER(SEARCH("Touch Screen",$AI950))</f>
        <v>0</v>
      </c>
      <c r="CB950" s="39" t="b">
        <f t="array" ref="CB950">ISNUMBER(SEARCH("Occupancy Sensor",$AI950))</f>
        <v>0</v>
      </c>
      <c r="CC950" s="39" t="b">
        <f t="array" ref="CC950">ISNUMBER(SEARCH("Full Network Connectivity",$AI950))</f>
        <v>0</v>
      </c>
      <c r="CD950" s="49">
        <f t="shared" si="87"/>
        <v>226.67376000000002</v>
      </c>
      <c r="CE950" s="50">
        <f t="shared" si="89"/>
        <v>2.1</v>
      </c>
      <c r="CF950" s="39">
        <f t="shared" si="88"/>
        <v>5</v>
      </c>
      <c r="CG950" s="49">
        <f>IF($BW950=1,($Q950*'2. Monitor Criteria'!$C$4)+('2. Monitor Criteria'!$D$4*'1. Data'!$CE950)+'2. Monitor Criteria'!$C$6,IF('1. Data'!$BW950=2,($Q950*'2. Monitor Criteria'!$C$4)+('2. Monitor Criteria'!$D$4*'1. Data'!$CE950)+'2. Monitor Criteria'!$D$6,IF('1. Data'!$BW950=5,($Q950*'2. Monitor Criteria'!$C$4)+('2. Monitor Criteria'!$D$4*'1. Data'!$CE950)+'2. Monitor Criteria'!$F$6,($Q950*'2. Monitor Criteria'!$C$4)+('2. Monitor Criteria'!$D$4*'1. Data'!$CE950)+'2. Monitor Criteria'!$E$6)))</f>
        <v>118.84778</v>
      </c>
      <c r="CH950" s="51">
        <f>CD950-('2. Monitor Criteria'!$D$4*CE950)</f>
        <v>218.29476000000003</v>
      </c>
      <c r="CI950" s="49">
        <f>IF($BY950=0,CH950,IF($BY950=1,CH950-('2. Monitor Criteria'!$B$10*'1. Data'!CG950),CH950-('2. Monitor Criteria'!$C$10*'1. Data'!CG950)))</f>
        <v>218.29476000000003</v>
      </c>
      <c r="CJ950" s="51">
        <f>IF($CA950=TRUE,CI950-(CG950*'2. Monitor Criteria'!$E$10),CI950)</f>
        <v>218.29476000000003</v>
      </c>
      <c r="CK950" s="51">
        <f>IF($BZ950=TRUE,CJ950-('1. Data'!CG950*'2. Monitor Criteria'!$D$10),CJ950)</f>
        <v>218.29476000000003</v>
      </c>
    </row>
    <row r="951" spans="1:89" x14ac:dyDescent="0.2">
      <c r="A951" s="39">
        <v>931</v>
      </c>
      <c r="B951" s="46" t="s">
        <v>1053</v>
      </c>
      <c r="C951" s="46" t="s">
        <v>1090</v>
      </c>
      <c r="D951" s="47">
        <v>42114</v>
      </c>
      <c r="E951" s="46" t="s">
        <v>74</v>
      </c>
      <c r="F951" s="46" t="s">
        <v>103</v>
      </c>
      <c r="G951" s="46" t="s">
        <v>1307</v>
      </c>
      <c r="H951" s="46" t="s">
        <v>243</v>
      </c>
      <c r="I951" s="46" t="s">
        <v>85</v>
      </c>
      <c r="J951" s="46" t="s">
        <v>119</v>
      </c>
      <c r="K951" s="46" t="s">
        <v>77</v>
      </c>
      <c r="L951" s="46" t="s">
        <v>103</v>
      </c>
      <c r="M951" s="48">
        <v>1200</v>
      </c>
      <c r="N951" s="48">
        <v>26.8</v>
      </c>
      <c r="O951" s="48">
        <v>47.6</v>
      </c>
      <c r="P951" s="48">
        <v>54.6</v>
      </c>
      <c r="Q951" s="48">
        <v>1275.67</v>
      </c>
      <c r="R951" s="48">
        <v>1.78</v>
      </c>
      <c r="S951" s="48">
        <v>1080</v>
      </c>
      <c r="T951" s="48">
        <v>1920</v>
      </c>
      <c r="U951" s="48">
        <v>2.1</v>
      </c>
      <c r="V951" s="48">
        <v>1625</v>
      </c>
      <c r="W951" s="48">
        <v>60</v>
      </c>
      <c r="X951" s="48">
        <v>33.1</v>
      </c>
      <c r="Y951" s="46" t="s">
        <v>78</v>
      </c>
      <c r="Z951" s="46" t="s">
        <v>83</v>
      </c>
      <c r="AA951" s="46"/>
      <c r="AB951" s="46"/>
      <c r="AC951" s="46" t="s">
        <v>81</v>
      </c>
      <c r="AD951" s="46" t="s">
        <v>80</v>
      </c>
      <c r="AE951" s="46" t="s">
        <v>1089</v>
      </c>
      <c r="AF951" s="46" t="s">
        <v>861</v>
      </c>
      <c r="AG951" s="46" t="s">
        <v>99</v>
      </c>
      <c r="AH951" s="46" t="s">
        <v>103</v>
      </c>
      <c r="AI951" s="46" t="s">
        <v>99</v>
      </c>
      <c r="AJ951" s="46" t="s">
        <v>83</v>
      </c>
      <c r="AK951" s="46" t="s">
        <v>90</v>
      </c>
      <c r="AL951" s="46" t="s">
        <v>861</v>
      </c>
      <c r="AM951" s="46" t="s">
        <v>83</v>
      </c>
      <c r="AN951" s="46" t="s">
        <v>83</v>
      </c>
      <c r="AO951" s="46" t="s">
        <v>83</v>
      </c>
      <c r="AP951" s="46" t="s">
        <v>91</v>
      </c>
      <c r="AQ951" s="46" t="s">
        <v>103</v>
      </c>
      <c r="AR951" s="46" t="s">
        <v>81</v>
      </c>
      <c r="AS951" s="46" t="s">
        <v>86</v>
      </c>
      <c r="AT951" s="46" t="s">
        <v>103</v>
      </c>
      <c r="AU951" s="48">
        <v>5</v>
      </c>
      <c r="AV951" s="46" t="s">
        <v>81</v>
      </c>
      <c r="AW951" s="46" t="s">
        <v>81</v>
      </c>
      <c r="AX951" s="48">
        <v>350</v>
      </c>
      <c r="AY951" s="48">
        <v>356.4</v>
      </c>
      <c r="AZ951" s="48">
        <v>356.4</v>
      </c>
      <c r="BA951" s="48">
        <v>227.5</v>
      </c>
      <c r="BB951" s="46"/>
      <c r="BC951" s="46"/>
      <c r="BD951" s="48">
        <v>94.34</v>
      </c>
      <c r="BE951" s="48">
        <v>113.3</v>
      </c>
      <c r="BF951" s="48">
        <v>0.28000000000000003</v>
      </c>
      <c r="BG951" s="46"/>
      <c r="BH951" s="48">
        <v>0.5</v>
      </c>
      <c r="BI951" s="48">
        <v>0.27</v>
      </c>
      <c r="BJ951" s="46"/>
      <c r="BK951" s="46"/>
      <c r="BL951" s="46"/>
      <c r="BM951" s="46"/>
      <c r="BN951" s="46"/>
      <c r="BO951" s="48">
        <v>0.35</v>
      </c>
      <c r="BP951" s="48">
        <v>0.35</v>
      </c>
      <c r="BQ951" s="46"/>
      <c r="BR951" s="48">
        <v>93.16</v>
      </c>
      <c r="BS951" s="46"/>
      <c r="BT951" s="46"/>
      <c r="BU951" s="48">
        <v>0</v>
      </c>
      <c r="BV951" s="39">
        <v>931</v>
      </c>
      <c r="BW951" s="39">
        <f t="shared" si="84"/>
        <v>5</v>
      </c>
      <c r="BX951" s="39">
        <f>IF(COUNTIF($C$2:C951,C951)=1,1,0)</f>
        <v>1</v>
      </c>
      <c r="BY951" s="39">
        <f t="shared" si="85"/>
        <v>0</v>
      </c>
      <c r="BZ951" s="39" t="b">
        <f t="shared" si="86"/>
        <v>0</v>
      </c>
      <c r="CA951" s="39" t="b">
        <f t="array" ref="CA951">ISNUMBER(SEARCH("Touch Screen",$AI951))</f>
        <v>0</v>
      </c>
      <c r="CB951" s="39" t="b">
        <f t="array" ref="CB951">ISNUMBER(SEARCH("Occupancy Sensor",$AI951))</f>
        <v>0</v>
      </c>
      <c r="CC951" s="39" t="b">
        <f t="array" ref="CC951">ISNUMBER(SEARCH("Full Network Connectivity",$AI951))</f>
        <v>0</v>
      </c>
      <c r="CD951" s="49">
        <f t="shared" si="87"/>
        <v>290.84075999999999</v>
      </c>
      <c r="CE951" s="50">
        <f t="shared" si="89"/>
        <v>2.1</v>
      </c>
      <c r="CF951" s="39">
        <f t="shared" si="88"/>
        <v>5</v>
      </c>
      <c r="CG951" s="49">
        <f>IF($BW951=1,($Q951*'2. Monitor Criteria'!$C$4)+('2. Monitor Criteria'!$D$4*'1. Data'!$CE951)+'2. Monitor Criteria'!$C$6,IF('1. Data'!$BW951=2,($Q951*'2. Monitor Criteria'!$C$4)+('2. Monitor Criteria'!$D$4*'1. Data'!$CE951)+'2. Monitor Criteria'!$D$6,IF('1. Data'!$BW951=5,($Q951*'2. Monitor Criteria'!$C$4)+('2. Monitor Criteria'!$D$4*'1. Data'!$CE951)+'2. Monitor Criteria'!$F$6,($Q951*'2. Monitor Criteria'!$C$4)+('2. Monitor Criteria'!$D$4*'1. Data'!$CE951)+'2. Monitor Criteria'!$E$6)))</f>
        <v>180.81640999999999</v>
      </c>
      <c r="CH951" s="51">
        <f>CD951-('2. Monitor Criteria'!$D$4*CE951)</f>
        <v>282.46175999999997</v>
      </c>
      <c r="CI951" s="49">
        <f>IF($BY951=0,CH951,IF($BY951=1,CH951-('2. Monitor Criteria'!$B$10*'1. Data'!CG951),CH951-('2. Monitor Criteria'!$C$10*'1. Data'!CG951)))</f>
        <v>282.46175999999997</v>
      </c>
      <c r="CJ951" s="51">
        <f>IF($CA951=TRUE,CI951-(CG951*'2. Monitor Criteria'!$E$10),CI951)</f>
        <v>282.46175999999997</v>
      </c>
      <c r="CK951" s="51">
        <f>IF($BZ951=TRUE,CJ951-('1. Data'!CG951*'2. Monitor Criteria'!$D$10),CJ951)</f>
        <v>282.46175999999997</v>
      </c>
    </row>
    <row r="952" spans="1:89" x14ac:dyDescent="0.2">
      <c r="A952" s="39">
        <v>952</v>
      </c>
      <c r="B952" s="46" t="s">
        <v>1053</v>
      </c>
      <c r="C952" s="46" t="s">
        <v>1115</v>
      </c>
      <c r="D952" s="47">
        <v>42468</v>
      </c>
      <c r="E952" s="46" t="s">
        <v>323</v>
      </c>
      <c r="F952" s="46"/>
      <c r="G952" s="46" t="s">
        <v>1307</v>
      </c>
      <c r="H952" s="46" t="s">
        <v>243</v>
      </c>
      <c r="I952" s="46" t="s">
        <v>141</v>
      </c>
      <c r="J952" s="46"/>
      <c r="K952" s="46" t="s">
        <v>77</v>
      </c>
      <c r="L952" s="46"/>
      <c r="M952" s="48">
        <v>4000</v>
      </c>
      <c r="N952" s="48">
        <v>31.6</v>
      </c>
      <c r="O952" s="48">
        <v>56.2</v>
      </c>
      <c r="P952" s="48">
        <v>64.5</v>
      </c>
      <c r="Q952" s="48">
        <v>1777.67</v>
      </c>
      <c r="R952" s="48">
        <v>1.78</v>
      </c>
      <c r="S952" s="48">
        <v>1080</v>
      </c>
      <c r="T952" s="48">
        <v>1920</v>
      </c>
      <c r="U952" s="48">
        <v>2.1</v>
      </c>
      <c r="V952" s="48">
        <v>1166</v>
      </c>
      <c r="W952" s="48">
        <v>60</v>
      </c>
      <c r="X952" s="48">
        <v>0.4</v>
      </c>
      <c r="Y952" s="46" t="s">
        <v>78</v>
      </c>
      <c r="Z952" s="46" t="s">
        <v>83</v>
      </c>
      <c r="AA952" s="46"/>
      <c r="AB952" s="46"/>
      <c r="AC952" s="46" t="s">
        <v>81</v>
      </c>
      <c r="AD952" s="46" t="s">
        <v>80</v>
      </c>
      <c r="AE952" s="46" t="s">
        <v>1116</v>
      </c>
      <c r="AF952" s="46" t="s">
        <v>1117</v>
      </c>
      <c r="AG952" s="46" t="s">
        <v>99</v>
      </c>
      <c r="AH952" s="46"/>
      <c r="AI952" s="46" t="s">
        <v>99</v>
      </c>
      <c r="AJ952" s="46" t="s">
        <v>83</v>
      </c>
      <c r="AK952" s="46" t="s">
        <v>90</v>
      </c>
      <c r="AL952" s="46" t="s">
        <v>1117</v>
      </c>
      <c r="AM952" s="46" t="s">
        <v>83</v>
      </c>
      <c r="AN952" s="46" t="s">
        <v>83</v>
      </c>
      <c r="AO952" s="46" t="s">
        <v>249</v>
      </c>
      <c r="AP952" s="46" t="s">
        <v>91</v>
      </c>
      <c r="AQ952" s="46"/>
      <c r="AR952" s="46" t="s">
        <v>81</v>
      </c>
      <c r="AS952" s="46" t="s">
        <v>86</v>
      </c>
      <c r="AT952" s="46"/>
      <c r="AU952" s="48">
        <v>5</v>
      </c>
      <c r="AV952" s="46" t="s">
        <v>81</v>
      </c>
      <c r="AW952" s="46" t="s">
        <v>81</v>
      </c>
      <c r="AX952" s="48">
        <v>350</v>
      </c>
      <c r="AY952" s="48">
        <v>375.7</v>
      </c>
      <c r="AZ952" s="48">
        <v>303</v>
      </c>
      <c r="BA952" s="48">
        <v>230</v>
      </c>
      <c r="BB952" s="46"/>
      <c r="BC952" s="46"/>
      <c r="BD952" s="48">
        <v>128.4</v>
      </c>
      <c r="BE952" s="48">
        <v>137.30000000000001</v>
      </c>
      <c r="BF952" s="48">
        <v>0.28000000000000003</v>
      </c>
      <c r="BG952" s="48">
        <v>0.28000000000000003</v>
      </c>
      <c r="BH952" s="48">
        <v>0.5</v>
      </c>
      <c r="BI952" s="46"/>
      <c r="BJ952" s="46"/>
      <c r="BK952" s="46"/>
      <c r="BL952" s="46"/>
      <c r="BM952" s="46"/>
      <c r="BN952" s="46"/>
      <c r="BO952" s="46"/>
      <c r="BP952" s="46"/>
      <c r="BQ952" s="46"/>
      <c r="BR952" s="46"/>
      <c r="BS952" s="46"/>
      <c r="BT952" s="46"/>
      <c r="BU952" s="48">
        <v>0</v>
      </c>
      <c r="BV952" s="39">
        <v>952</v>
      </c>
      <c r="BW952" s="39">
        <f t="shared" si="84"/>
        <v>5</v>
      </c>
      <c r="BX952" s="39">
        <f>IF(COUNTIF($C$2:C952,C952)=1,1,0)</f>
        <v>1</v>
      </c>
      <c r="BY952" s="39">
        <f t="shared" si="85"/>
        <v>0</v>
      </c>
      <c r="BZ952" s="39" t="b">
        <f t="shared" si="86"/>
        <v>0</v>
      </c>
      <c r="CA952" s="39" t="b">
        <f t="array" ref="CA952">ISNUMBER(SEARCH("Touch Screen",$AI952))</f>
        <v>0</v>
      </c>
      <c r="CB952" s="39" t="b">
        <f t="array" ref="CB952">ISNUMBER(SEARCH("Occupancy Sensor",$AI952))</f>
        <v>0</v>
      </c>
      <c r="CC952" s="39" t="b">
        <f t="array" ref="CC952">ISNUMBER(SEARCH("Full Network Connectivity",$AI952))</f>
        <v>0</v>
      </c>
      <c r="CD952" s="49">
        <f t="shared" si="87"/>
        <v>395.26871999999997</v>
      </c>
      <c r="CE952" s="50">
        <f t="shared" si="89"/>
        <v>2.1</v>
      </c>
      <c r="CF952" s="39">
        <f t="shared" si="88"/>
        <v>5</v>
      </c>
      <c r="CG952" s="49">
        <f>IF($BW952=1,($Q952*'2. Monitor Criteria'!$C$4)+('2. Monitor Criteria'!$D$4*'1. Data'!$CE952)+'2. Monitor Criteria'!$C$6,IF('1. Data'!$BW952=2,($Q952*'2. Monitor Criteria'!$C$4)+('2. Monitor Criteria'!$D$4*'1. Data'!$CE952)+'2. Monitor Criteria'!$D$6,IF('1. Data'!$BW952=5,($Q952*'2. Monitor Criteria'!$C$4)+('2. Monitor Criteria'!$D$4*'1. Data'!$CE952)+'2. Monitor Criteria'!$F$6,($Q952*'2. Monitor Criteria'!$C$4)+('2. Monitor Criteria'!$D$4*'1. Data'!$CE952)+'2. Monitor Criteria'!$E$6)))</f>
        <v>242.56241</v>
      </c>
      <c r="CH952" s="51">
        <f>CD952-('2. Monitor Criteria'!$D$4*CE952)</f>
        <v>386.88971999999995</v>
      </c>
      <c r="CI952" s="49">
        <f>IF($BY952=0,CH952,IF($BY952=1,CH952-('2. Monitor Criteria'!$B$10*'1. Data'!CG952),CH952-('2. Monitor Criteria'!$C$10*'1. Data'!CG952)))</f>
        <v>386.88971999999995</v>
      </c>
      <c r="CJ952" s="51">
        <f>IF($CA952=TRUE,CI952-(CG952*'2. Monitor Criteria'!$E$10),CI952)</f>
        <v>386.88971999999995</v>
      </c>
      <c r="CK952" s="51">
        <f>IF($BZ952=TRUE,CJ952-('1. Data'!CG952*'2. Monitor Criteria'!$D$10),CJ952)</f>
        <v>386.88971999999995</v>
      </c>
    </row>
    <row r="953" spans="1:89" x14ac:dyDescent="0.2">
      <c r="A953" s="39">
        <v>954</v>
      </c>
      <c r="B953" s="46" t="s">
        <v>1053</v>
      </c>
      <c r="C953" s="46" t="s">
        <v>1120</v>
      </c>
      <c r="D953" s="47">
        <v>42576</v>
      </c>
      <c r="E953" s="46" t="s">
        <v>74</v>
      </c>
      <c r="F953" s="46"/>
      <c r="G953" s="46" t="s">
        <v>1307</v>
      </c>
      <c r="H953" s="46" t="s">
        <v>243</v>
      </c>
      <c r="I953" s="46" t="s">
        <v>88</v>
      </c>
      <c r="J953" s="46"/>
      <c r="K953" s="46" t="s">
        <v>77</v>
      </c>
      <c r="L953" s="46"/>
      <c r="M953" s="48">
        <v>1000</v>
      </c>
      <c r="N953" s="48">
        <v>23.8</v>
      </c>
      <c r="O953" s="48">
        <v>42.3</v>
      </c>
      <c r="P953" s="48">
        <v>48.5</v>
      </c>
      <c r="Q953" s="48">
        <v>1005.12</v>
      </c>
      <c r="R953" s="48">
        <v>1.78</v>
      </c>
      <c r="S953" s="48">
        <v>1080</v>
      </c>
      <c r="T953" s="48">
        <v>1920</v>
      </c>
      <c r="U953" s="48">
        <v>2.1</v>
      </c>
      <c r="V953" s="48">
        <v>2063</v>
      </c>
      <c r="W953" s="48">
        <v>60</v>
      </c>
      <c r="X953" s="48">
        <v>0.3</v>
      </c>
      <c r="Y953" s="46" t="s">
        <v>83</v>
      </c>
      <c r="Z953" s="46" t="s">
        <v>83</v>
      </c>
      <c r="AA953" s="46"/>
      <c r="AB953" s="46"/>
      <c r="AC953" s="46" t="s">
        <v>81</v>
      </c>
      <c r="AD953" s="46" t="s">
        <v>81</v>
      </c>
      <c r="AE953" s="46" t="s">
        <v>1119</v>
      </c>
      <c r="AF953" s="46"/>
      <c r="AG953" s="46" t="s">
        <v>83</v>
      </c>
      <c r="AH953" s="46"/>
      <c r="AI953" s="46" t="s">
        <v>83</v>
      </c>
      <c r="AJ953" s="46" t="s">
        <v>83</v>
      </c>
      <c r="AK953" s="46" t="s">
        <v>84</v>
      </c>
      <c r="AL953" s="46"/>
      <c r="AM953" s="46" t="s">
        <v>83</v>
      </c>
      <c r="AN953" s="46" t="s">
        <v>83</v>
      </c>
      <c r="AO953" s="46" t="s">
        <v>83</v>
      </c>
      <c r="AP953" s="46" t="s">
        <v>91</v>
      </c>
      <c r="AQ953" s="46"/>
      <c r="AR953" s="46" t="s">
        <v>81</v>
      </c>
      <c r="AS953" s="46" t="s">
        <v>86</v>
      </c>
      <c r="AT953" s="46"/>
      <c r="AU953" s="48">
        <v>5</v>
      </c>
      <c r="AV953" s="46" t="s">
        <v>81</v>
      </c>
      <c r="AW953" s="46" t="s">
        <v>81</v>
      </c>
      <c r="AX953" s="48">
        <v>450</v>
      </c>
      <c r="AY953" s="48">
        <v>452</v>
      </c>
      <c r="AZ953" s="48">
        <v>326</v>
      </c>
      <c r="BA953" s="48">
        <v>292.5</v>
      </c>
      <c r="BB953" s="46"/>
      <c r="BC953" s="46"/>
      <c r="BD953" s="48">
        <v>55.97</v>
      </c>
      <c r="BE953" s="46"/>
      <c r="BF953" s="48">
        <v>0.37</v>
      </c>
      <c r="BG953" s="48">
        <v>0</v>
      </c>
      <c r="BH953" s="46"/>
      <c r="BI953" s="48">
        <v>0.37</v>
      </c>
      <c r="BJ953" s="48">
        <v>173.71</v>
      </c>
      <c r="BK953" s="48">
        <v>173.71</v>
      </c>
      <c r="BL953" s="48">
        <v>89</v>
      </c>
      <c r="BM953" s="46"/>
      <c r="BN953" s="46"/>
      <c r="BO953" s="48">
        <v>0.42</v>
      </c>
      <c r="BP953" s="48">
        <v>0.42</v>
      </c>
      <c r="BQ953" s="48">
        <v>0</v>
      </c>
      <c r="BR953" s="48">
        <v>55.22</v>
      </c>
      <c r="BS953" s="48">
        <v>171.7</v>
      </c>
      <c r="BT953" s="46"/>
      <c r="BU953" s="48">
        <v>0</v>
      </c>
      <c r="BV953" s="39">
        <v>954</v>
      </c>
      <c r="BW953" s="39">
        <f t="shared" si="84"/>
        <v>5</v>
      </c>
      <c r="BX953" s="39">
        <f>IF(COUNTIF($C$2:C953,C953)=1,1,0)</f>
        <v>1</v>
      </c>
      <c r="BY953" s="39">
        <f t="shared" si="85"/>
        <v>0</v>
      </c>
      <c r="BZ953" s="39" t="b">
        <f t="shared" si="86"/>
        <v>0</v>
      </c>
      <c r="CA953" s="39" t="b">
        <f t="array" ref="CA953">ISNUMBER(SEARCH("Touch Screen",$AI953))</f>
        <v>0</v>
      </c>
      <c r="CB953" s="39" t="b">
        <f t="array" ref="CB953">ISNUMBER(SEARCH("Occupancy Sensor",$AI953))</f>
        <v>0</v>
      </c>
      <c r="CC953" s="39" t="b">
        <f t="array" ref="CC953">ISNUMBER(SEARCH("Full Network Connectivity",$AI953))</f>
        <v>0</v>
      </c>
      <c r="CD953" s="49">
        <f t="shared" si="87"/>
        <v>173.71079999999998</v>
      </c>
      <c r="CE953" s="50">
        <f t="shared" si="89"/>
        <v>2.1</v>
      </c>
      <c r="CF953" s="39">
        <f t="shared" si="88"/>
        <v>5</v>
      </c>
      <c r="CG953" s="49">
        <f>IF($BW953=1,($Q953*'2. Monitor Criteria'!$C$4)+('2. Monitor Criteria'!$D$4*'1. Data'!$CE953)+'2. Monitor Criteria'!$C$6,IF('1. Data'!$BW953=2,($Q953*'2. Monitor Criteria'!$C$4)+('2. Monitor Criteria'!$D$4*'1. Data'!$CE953)+'2. Monitor Criteria'!$D$6,IF('1. Data'!$BW953=5,($Q953*'2. Monitor Criteria'!$C$4)+('2. Monitor Criteria'!$D$4*'1. Data'!$CE953)+'2. Monitor Criteria'!$F$6,($Q953*'2. Monitor Criteria'!$C$4)+('2. Monitor Criteria'!$D$4*'1. Data'!$CE953)+'2. Monitor Criteria'!$E$6)))</f>
        <v>147.53876</v>
      </c>
      <c r="CH953" s="51">
        <f>CD953-('2. Monitor Criteria'!$D$4*CE953)</f>
        <v>165.33179999999999</v>
      </c>
      <c r="CI953" s="49">
        <f>IF($BY953=0,CH953,IF($BY953=1,CH953-('2. Monitor Criteria'!$B$10*'1. Data'!CG953),CH953-('2. Monitor Criteria'!$C$10*'1. Data'!CG953)))</f>
        <v>165.33179999999999</v>
      </c>
      <c r="CJ953" s="51">
        <f>IF($CA953=TRUE,CI953-(CG953*'2. Monitor Criteria'!$E$10),CI953)</f>
        <v>165.33179999999999</v>
      </c>
      <c r="CK953" s="51">
        <f>IF($BZ953=TRUE,CJ953-('1. Data'!CG953*'2. Monitor Criteria'!$D$10),CJ953)</f>
        <v>165.33179999999999</v>
      </c>
    </row>
    <row r="954" spans="1:89" x14ac:dyDescent="0.2">
      <c r="A954" s="39">
        <v>955</v>
      </c>
      <c r="B954" s="46" t="s">
        <v>1053</v>
      </c>
      <c r="C954" s="46" t="s">
        <v>1121</v>
      </c>
      <c r="D954" s="47">
        <v>42576</v>
      </c>
      <c r="E954" s="46" t="s">
        <v>74</v>
      </c>
      <c r="F954" s="46"/>
      <c r="G954" s="46" t="s">
        <v>1307</v>
      </c>
      <c r="H954" s="46" t="s">
        <v>243</v>
      </c>
      <c r="I954" s="46" t="s">
        <v>88</v>
      </c>
      <c r="J954" s="46"/>
      <c r="K954" s="46" t="s">
        <v>77</v>
      </c>
      <c r="L954" s="46"/>
      <c r="M954" s="48">
        <v>1000</v>
      </c>
      <c r="N954" s="48">
        <v>26.8</v>
      </c>
      <c r="O954" s="48">
        <v>47.6</v>
      </c>
      <c r="P954" s="48">
        <v>54.6</v>
      </c>
      <c r="Q954" s="48">
        <v>1273.8499999999999</v>
      </c>
      <c r="R954" s="48">
        <v>1.78</v>
      </c>
      <c r="S954" s="48">
        <v>1080</v>
      </c>
      <c r="T954" s="48">
        <v>1920</v>
      </c>
      <c r="U954" s="48">
        <v>2.1</v>
      </c>
      <c r="V954" s="48">
        <v>1628</v>
      </c>
      <c r="W954" s="48">
        <v>60</v>
      </c>
      <c r="X954" s="48">
        <v>0.3</v>
      </c>
      <c r="Y954" s="46" t="s">
        <v>83</v>
      </c>
      <c r="Z954" s="46" t="s">
        <v>83</v>
      </c>
      <c r="AA954" s="46"/>
      <c r="AB954" s="46"/>
      <c r="AC954" s="46" t="s">
        <v>81</v>
      </c>
      <c r="AD954" s="46" t="s">
        <v>81</v>
      </c>
      <c r="AE954" s="46" t="s">
        <v>1119</v>
      </c>
      <c r="AF954" s="46" t="s">
        <v>83</v>
      </c>
      <c r="AG954" s="46" t="s">
        <v>83</v>
      </c>
      <c r="AH954" s="46"/>
      <c r="AI954" s="46" t="s">
        <v>83</v>
      </c>
      <c r="AJ954" s="46" t="s">
        <v>83</v>
      </c>
      <c r="AK954" s="46" t="s">
        <v>84</v>
      </c>
      <c r="AL954" s="46" t="s">
        <v>83</v>
      </c>
      <c r="AM954" s="46" t="s">
        <v>83</v>
      </c>
      <c r="AN954" s="46" t="s">
        <v>83</v>
      </c>
      <c r="AO954" s="46" t="s">
        <v>83</v>
      </c>
      <c r="AP954" s="46" t="s">
        <v>91</v>
      </c>
      <c r="AQ954" s="46"/>
      <c r="AR954" s="46" t="s">
        <v>81</v>
      </c>
      <c r="AS954" s="46" t="s">
        <v>86</v>
      </c>
      <c r="AT954" s="46"/>
      <c r="AU954" s="48">
        <v>5</v>
      </c>
      <c r="AV954" s="46" t="s">
        <v>81</v>
      </c>
      <c r="AW954" s="46" t="s">
        <v>81</v>
      </c>
      <c r="AX954" s="48">
        <v>450</v>
      </c>
      <c r="AY954" s="48">
        <v>499.8</v>
      </c>
      <c r="AZ954" s="48">
        <v>351.9</v>
      </c>
      <c r="BA954" s="48">
        <v>292.5</v>
      </c>
      <c r="BB954" s="46"/>
      <c r="BC954" s="46"/>
      <c r="BD954" s="48">
        <v>62.84</v>
      </c>
      <c r="BE954" s="46"/>
      <c r="BF954" s="48">
        <v>0.35</v>
      </c>
      <c r="BG954" s="48">
        <v>0</v>
      </c>
      <c r="BH954" s="46"/>
      <c r="BI954" s="48">
        <v>0.35</v>
      </c>
      <c r="BJ954" s="48">
        <v>194.66</v>
      </c>
      <c r="BK954" s="48">
        <v>194.66</v>
      </c>
      <c r="BL954" s="48">
        <v>89</v>
      </c>
      <c r="BM954" s="46"/>
      <c r="BN954" s="46"/>
      <c r="BO954" s="48">
        <v>0.39</v>
      </c>
      <c r="BP954" s="48">
        <v>0.39</v>
      </c>
      <c r="BQ954" s="48">
        <v>0</v>
      </c>
      <c r="BR954" s="48">
        <v>61.94</v>
      </c>
      <c r="BS954" s="48">
        <v>192.13</v>
      </c>
      <c r="BT954" s="46"/>
      <c r="BU954" s="48">
        <v>0</v>
      </c>
      <c r="BV954" s="39">
        <v>955</v>
      </c>
      <c r="BW954" s="39">
        <f t="shared" si="84"/>
        <v>5</v>
      </c>
      <c r="BX954" s="39">
        <f>IF(COUNTIF($C$2:C954,C954)=1,1,0)</f>
        <v>1</v>
      </c>
      <c r="BY954" s="39">
        <f t="shared" si="85"/>
        <v>0</v>
      </c>
      <c r="BZ954" s="39" t="b">
        <f t="shared" si="86"/>
        <v>0</v>
      </c>
      <c r="CA954" s="39" t="b">
        <f t="array" ref="CA954">ISNUMBER(SEARCH("Touch Screen",$AI954))</f>
        <v>0</v>
      </c>
      <c r="CB954" s="39" t="b">
        <f t="array" ref="CB954">ISNUMBER(SEARCH("Occupancy Sensor",$AI954))</f>
        <v>0</v>
      </c>
      <c r="CC954" s="39" t="b">
        <f t="array" ref="CC954">ISNUMBER(SEARCH("Full Network Connectivity",$AI954))</f>
        <v>0</v>
      </c>
      <c r="CD954" s="49">
        <f t="shared" si="87"/>
        <v>194.66033999999999</v>
      </c>
      <c r="CE954" s="50">
        <f t="shared" si="89"/>
        <v>2.1</v>
      </c>
      <c r="CF954" s="39">
        <f t="shared" si="88"/>
        <v>5</v>
      </c>
      <c r="CG954" s="49">
        <f>IF($BW954=1,($Q954*'2. Monitor Criteria'!$C$4)+('2. Monitor Criteria'!$D$4*'1. Data'!$CE954)+'2. Monitor Criteria'!$C$6,IF('1. Data'!$BW954=2,($Q954*'2. Monitor Criteria'!$C$4)+('2. Monitor Criteria'!$D$4*'1. Data'!$CE954)+'2. Monitor Criteria'!$D$6,IF('1. Data'!$BW954=5,($Q954*'2. Monitor Criteria'!$C$4)+('2. Monitor Criteria'!$D$4*'1. Data'!$CE954)+'2. Monitor Criteria'!$F$6,($Q954*'2. Monitor Criteria'!$C$4)+('2. Monitor Criteria'!$D$4*'1. Data'!$CE954)+'2. Monitor Criteria'!$E$6)))</f>
        <v>180.59254999999999</v>
      </c>
      <c r="CH954" s="51">
        <f>CD954-('2. Monitor Criteria'!$D$4*CE954)</f>
        <v>186.28134</v>
      </c>
      <c r="CI954" s="49">
        <f>IF($BY954=0,CH954,IF($BY954=1,CH954-('2. Monitor Criteria'!$B$10*'1. Data'!CG954),CH954-('2. Monitor Criteria'!$C$10*'1. Data'!CG954)))</f>
        <v>186.28134</v>
      </c>
      <c r="CJ954" s="51">
        <f>IF($CA954=TRUE,CI954-(CG954*'2. Monitor Criteria'!$E$10),CI954)</f>
        <v>186.28134</v>
      </c>
      <c r="CK954" s="51">
        <f>IF($BZ954=TRUE,CJ954-('1. Data'!CG954*'2. Monitor Criteria'!$D$10),CJ954)</f>
        <v>186.28134</v>
      </c>
    </row>
    <row r="955" spans="1:89" x14ac:dyDescent="0.2">
      <c r="A955" s="39">
        <v>973</v>
      </c>
      <c r="B955" s="46" t="s">
        <v>1053</v>
      </c>
      <c r="C955" s="46" t="s">
        <v>1454</v>
      </c>
      <c r="D955" s="47">
        <v>42809</v>
      </c>
      <c r="E955" s="46" t="s">
        <v>74</v>
      </c>
      <c r="F955" s="46"/>
      <c r="G955" s="46" t="s">
        <v>1307</v>
      </c>
      <c r="H955" s="46" t="s">
        <v>243</v>
      </c>
      <c r="I955" s="46" t="s">
        <v>76</v>
      </c>
      <c r="J955" s="46"/>
      <c r="K955" s="46" t="s">
        <v>77</v>
      </c>
      <c r="L955" s="46"/>
      <c r="M955" s="48">
        <v>1100</v>
      </c>
      <c r="N955" s="48">
        <v>26.8</v>
      </c>
      <c r="O955" s="48">
        <v>47.6</v>
      </c>
      <c r="P955" s="48">
        <v>54.6</v>
      </c>
      <c r="Q955" s="48">
        <v>1275.67</v>
      </c>
      <c r="R955" s="48">
        <v>1.78</v>
      </c>
      <c r="S955" s="48">
        <v>1080</v>
      </c>
      <c r="T955" s="48">
        <v>1920</v>
      </c>
      <c r="U955" s="48">
        <v>2.1</v>
      </c>
      <c r="V955" s="48">
        <v>1625</v>
      </c>
      <c r="W955" s="48">
        <v>60</v>
      </c>
      <c r="X955" s="48">
        <v>0.3</v>
      </c>
      <c r="Y955" s="46" t="s">
        <v>83</v>
      </c>
      <c r="Z955" s="46" t="s">
        <v>83</v>
      </c>
      <c r="AA955" s="46"/>
      <c r="AB955" s="46"/>
      <c r="AC955" s="46" t="s">
        <v>80</v>
      </c>
      <c r="AD955" s="46" t="s">
        <v>81</v>
      </c>
      <c r="AE955" s="46" t="s">
        <v>1455</v>
      </c>
      <c r="AF955" s="46" t="s">
        <v>1456</v>
      </c>
      <c r="AG955" s="46" t="s">
        <v>1457</v>
      </c>
      <c r="AH955" s="46"/>
      <c r="AI955" s="46" t="s">
        <v>1458</v>
      </c>
      <c r="AJ955" s="46" t="s">
        <v>83</v>
      </c>
      <c r="AK955" s="46" t="s">
        <v>84</v>
      </c>
      <c r="AL955" s="46" t="s">
        <v>1456</v>
      </c>
      <c r="AM955" s="46" t="s">
        <v>83</v>
      </c>
      <c r="AN955" s="46" t="s">
        <v>83</v>
      </c>
      <c r="AO955" s="46" t="s">
        <v>83</v>
      </c>
      <c r="AP955" s="46" t="s">
        <v>91</v>
      </c>
      <c r="AQ955" s="46"/>
      <c r="AR955" s="46" t="s">
        <v>81</v>
      </c>
      <c r="AS955" s="46" t="s">
        <v>86</v>
      </c>
      <c r="AT955" s="46"/>
      <c r="AU955" s="48">
        <v>5</v>
      </c>
      <c r="AV955" s="46" t="s">
        <v>81</v>
      </c>
      <c r="AW955" s="46" t="s">
        <v>81</v>
      </c>
      <c r="AX955" s="48">
        <v>450</v>
      </c>
      <c r="AY955" s="48">
        <v>443</v>
      </c>
      <c r="AZ955" s="48">
        <v>295</v>
      </c>
      <c r="BA955" s="48">
        <v>292.5</v>
      </c>
      <c r="BB955" s="46"/>
      <c r="BC955" s="46"/>
      <c r="BD955" s="48">
        <v>66.7</v>
      </c>
      <c r="BE955" s="48">
        <v>117.7</v>
      </c>
      <c r="BF955" s="48">
        <v>1.5</v>
      </c>
      <c r="BG955" s="46"/>
      <c r="BH955" s="48">
        <v>2</v>
      </c>
      <c r="BI955" s="46"/>
      <c r="BJ955" s="46"/>
      <c r="BK955" s="46"/>
      <c r="BL955" s="46"/>
      <c r="BM955" s="46"/>
      <c r="BN955" s="46"/>
      <c r="BO955" s="46"/>
      <c r="BP955" s="48">
        <v>1.55</v>
      </c>
      <c r="BQ955" s="46"/>
      <c r="BR955" s="48">
        <v>65.760000000000005</v>
      </c>
      <c r="BS955" s="46"/>
      <c r="BT955" s="46"/>
      <c r="BU955" s="48">
        <v>0</v>
      </c>
      <c r="BV955" s="39">
        <v>973</v>
      </c>
      <c r="BW955" s="39">
        <f t="shared" si="84"/>
        <v>5</v>
      </c>
      <c r="BX955" s="39">
        <f>IF(COUNTIF($C$2:C955,C955)=1,1,0)</f>
        <v>1</v>
      </c>
      <c r="BY955" s="39">
        <f t="shared" si="85"/>
        <v>0</v>
      </c>
      <c r="BZ955" s="39" t="b">
        <f t="shared" si="86"/>
        <v>0</v>
      </c>
      <c r="CA955" s="39" t="b">
        <f t="array" ref="CA955">ISNUMBER(SEARCH("Touch Screen",$AI955))</f>
        <v>0</v>
      </c>
      <c r="CB955" s="39" t="b">
        <f t="array" ref="CB955">ISNUMBER(SEARCH("Occupancy Sensor",$AI955))</f>
        <v>0</v>
      </c>
      <c r="CC955" s="39" t="b">
        <f t="array" ref="CC955">ISNUMBER(SEARCH("Full Network Connectivity",$AI955))</f>
        <v>0</v>
      </c>
      <c r="CD955" s="49">
        <f t="shared" si="87"/>
        <v>213.04319999999998</v>
      </c>
      <c r="CE955" s="50">
        <f t="shared" si="89"/>
        <v>2.1</v>
      </c>
      <c r="CF955" s="39">
        <f t="shared" si="88"/>
        <v>5</v>
      </c>
      <c r="CG955" s="49">
        <f>IF($BW955=1,($Q955*'2. Monitor Criteria'!$C$4)+('2. Monitor Criteria'!$D$4*'1. Data'!$CE955)+'2. Monitor Criteria'!$C$6,IF('1. Data'!$BW955=2,($Q955*'2. Monitor Criteria'!$C$4)+('2. Monitor Criteria'!$D$4*'1. Data'!$CE955)+'2. Monitor Criteria'!$D$6,IF('1. Data'!$BW955=5,($Q955*'2. Monitor Criteria'!$C$4)+('2. Monitor Criteria'!$D$4*'1. Data'!$CE955)+'2. Monitor Criteria'!$F$6,($Q955*'2. Monitor Criteria'!$C$4)+('2. Monitor Criteria'!$D$4*'1. Data'!$CE955)+'2. Monitor Criteria'!$E$6)))</f>
        <v>180.81640999999999</v>
      </c>
      <c r="CH955" s="51">
        <f>CD955-('2. Monitor Criteria'!$D$4*CE955)</f>
        <v>204.66419999999999</v>
      </c>
      <c r="CI955" s="49">
        <f>IF($BY955=0,CH955,IF($BY955=1,CH955-('2. Monitor Criteria'!$B$10*'1. Data'!CG955),CH955-('2. Monitor Criteria'!$C$10*'1. Data'!CG955)))</f>
        <v>204.66419999999999</v>
      </c>
      <c r="CJ955" s="51">
        <f>IF($CA955=TRUE,CI955-(CG955*'2. Monitor Criteria'!$E$10),CI955)</f>
        <v>204.66419999999999</v>
      </c>
      <c r="CK955" s="51">
        <f>IF($BZ955=TRUE,CJ955-('1. Data'!CG955*'2. Monitor Criteria'!$D$10),CJ955)</f>
        <v>204.66419999999999</v>
      </c>
    </row>
    <row r="956" spans="1:89" x14ac:dyDescent="0.2">
      <c r="A956" s="39">
        <v>585</v>
      </c>
      <c r="B956" s="46" t="s">
        <v>656</v>
      </c>
      <c r="C956" s="46" t="s">
        <v>743</v>
      </c>
      <c r="D956" s="47">
        <v>42129</v>
      </c>
      <c r="E956" s="46" t="s">
        <v>74</v>
      </c>
      <c r="F956" s="46"/>
      <c r="G956" s="46" t="s">
        <v>1307</v>
      </c>
      <c r="H956" s="46" t="s">
        <v>243</v>
      </c>
      <c r="I956" s="46" t="s">
        <v>76</v>
      </c>
      <c r="J956" s="46"/>
      <c r="K956" s="46" t="s">
        <v>77</v>
      </c>
      <c r="L956" s="46"/>
      <c r="M956" s="48">
        <v>1000</v>
      </c>
      <c r="N956" s="48">
        <v>23.8</v>
      </c>
      <c r="O956" s="48">
        <v>42.3</v>
      </c>
      <c r="P956" s="48">
        <v>48.5</v>
      </c>
      <c r="Q956" s="48">
        <v>1005.27</v>
      </c>
      <c r="R956" s="48">
        <v>1.78</v>
      </c>
      <c r="S956" s="48">
        <v>2160</v>
      </c>
      <c r="T956" s="48">
        <v>3840</v>
      </c>
      <c r="U956" s="48">
        <v>8.3000000000000007</v>
      </c>
      <c r="V956" s="48">
        <v>8206</v>
      </c>
      <c r="W956" s="48">
        <v>60</v>
      </c>
      <c r="X956" s="48">
        <v>68</v>
      </c>
      <c r="Y956" s="46" t="s">
        <v>114</v>
      </c>
      <c r="Z956" s="46" t="s">
        <v>83</v>
      </c>
      <c r="AA956" s="46"/>
      <c r="AB956" s="46"/>
      <c r="AC956" s="46" t="s">
        <v>81</v>
      </c>
      <c r="AD956" s="46" t="s">
        <v>80</v>
      </c>
      <c r="AE956" s="46" t="s">
        <v>744</v>
      </c>
      <c r="AF956" s="46" t="s">
        <v>665</v>
      </c>
      <c r="AG956" s="46" t="s">
        <v>712</v>
      </c>
      <c r="AH956" s="46"/>
      <c r="AI956" s="46" t="s">
        <v>316</v>
      </c>
      <c r="AJ956" s="46" t="s">
        <v>316</v>
      </c>
      <c r="AK956" s="46" t="s">
        <v>84</v>
      </c>
      <c r="AL956" s="46" t="s">
        <v>665</v>
      </c>
      <c r="AM956" s="46" t="s">
        <v>717</v>
      </c>
      <c r="AN956" s="46" t="s">
        <v>83</v>
      </c>
      <c r="AO956" s="46" t="s">
        <v>249</v>
      </c>
      <c r="AP956" s="46" t="s">
        <v>91</v>
      </c>
      <c r="AQ956" s="46"/>
      <c r="AR956" s="46" t="s">
        <v>81</v>
      </c>
      <c r="AS956" s="46" t="s">
        <v>100</v>
      </c>
      <c r="AT956" s="46"/>
      <c r="AU956" s="46"/>
      <c r="AV956" s="46" t="s">
        <v>81</v>
      </c>
      <c r="AW956" s="46" t="s">
        <v>81</v>
      </c>
      <c r="AX956" s="48">
        <v>425</v>
      </c>
      <c r="AY956" s="48">
        <v>445.9</v>
      </c>
      <c r="AZ956" s="48">
        <v>338</v>
      </c>
      <c r="BA956" s="48">
        <v>338</v>
      </c>
      <c r="BB956" s="46"/>
      <c r="BC956" s="46"/>
      <c r="BD956" s="48">
        <v>91.17</v>
      </c>
      <c r="BE956" s="48">
        <v>99.8</v>
      </c>
      <c r="BF956" s="48">
        <v>0.38</v>
      </c>
      <c r="BG956" s="48">
        <v>0.38</v>
      </c>
      <c r="BH956" s="48">
        <v>3.5</v>
      </c>
      <c r="BI956" s="46"/>
      <c r="BJ956" s="46"/>
      <c r="BK956" s="46"/>
      <c r="BL956" s="46"/>
      <c r="BM956" s="46"/>
      <c r="BN956" s="46"/>
      <c r="BO956" s="46"/>
      <c r="BP956" s="48">
        <v>0.46</v>
      </c>
      <c r="BQ956" s="48">
        <v>0.46</v>
      </c>
      <c r="BR956" s="48">
        <v>86.26</v>
      </c>
      <c r="BS956" s="46"/>
      <c r="BT956" s="46"/>
      <c r="BU956" s="48">
        <v>0</v>
      </c>
      <c r="BV956" s="39">
        <v>585</v>
      </c>
      <c r="BW956" s="39">
        <f t="shared" si="84"/>
        <v>5</v>
      </c>
      <c r="BX956" s="39">
        <f>IF(COUNTIF($C$2:C956,C956)=1,1,0)</f>
        <v>1</v>
      </c>
      <c r="BY956" s="39">
        <f t="shared" si="85"/>
        <v>0</v>
      </c>
      <c r="BZ956" s="39" t="b">
        <f t="shared" si="86"/>
        <v>0</v>
      </c>
      <c r="CA956" s="39" t="b">
        <f t="array" ref="CA956">ISNUMBER(SEARCH("Touch Screen",$AI956))</f>
        <v>0</v>
      </c>
      <c r="CB956" s="39" t="b">
        <f t="array" ref="CB956">ISNUMBER(SEARCH("Occupancy Sensor",$AI956))</f>
        <v>0</v>
      </c>
      <c r="CC956" s="39" t="b">
        <f t="array" ref="CC956">ISNUMBER(SEARCH("Full Network Connectivity",$AI956))</f>
        <v>1</v>
      </c>
      <c r="CD956" s="49">
        <f t="shared" si="87"/>
        <v>281.69094000000001</v>
      </c>
      <c r="CE956" s="50">
        <f t="shared" si="89"/>
        <v>8.3000000000000007</v>
      </c>
      <c r="CF956" s="39">
        <f t="shared" si="88"/>
        <v>10</v>
      </c>
      <c r="CG956" s="49">
        <f>IF($BW956=1,($Q956*'2. Monitor Criteria'!$C$4)+('2. Monitor Criteria'!$D$4*'1. Data'!$CE956)+'2. Monitor Criteria'!$C$6,IF('1. Data'!$BW956=2,($Q956*'2. Monitor Criteria'!$C$4)+('2. Monitor Criteria'!$D$4*'1. Data'!$CE956)+'2. Monitor Criteria'!$D$6,IF('1. Data'!$BW956=5,($Q956*'2. Monitor Criteria'!$C$4)+('2. Monitor Criteria'!$D$4*'1. Data'!$CE956)+'2. Monitor Criteria'!$F$6,($Q956*'2. Monitor Criteria'!$C$4)+('2. Monitor Criteria'!$D$4*'1. Data'!$CE956)+'2. Monitor Criteria'!$E$6)))</f>
        <v>172.29521</v>
      </c>
      <c r="CH956" s="51">
        <f>CD956-('2. Monitor Criteria'!$D$4*CE956)</f>
        <v>248.57393999999999</v>
      </c>
      <c r="CI956" s="49">
        <f>IF($BY956=0,CH956,IF($BY956=1,CH956-('2. Monitor Criteria'!$B$10*'1. Data'!CG956),CH956-('2. Monitor Criteria'!$C$10*'1. Data'!CG956)))</f>
        <v>248.57393999999999</v>
      </c>
      <c r="CJ956" s="51">
        <f>IF($CA956=TRUE,CI956-(CG956*'2. Monitor Criteria'!$E$10),CI956)</f>
        <v>248.57393999999999</v>
      </c>
      <c r="CK956" s="51">
        <f>IF($BZ956=TRUE,CJ956-('1. Data'!CG956*'2. Monitor Criteria'!$D$10),CJ956)</f>
        <v>248.57393999999999</v>
      </c>
    </row>
    <row r="957" spans="1:89" x14ac:dyDescent="0.2">
      <c r="A957" s="39">
        <v>600</v>
      </c>
      <c r="B957" s="46" t="s">
        <v>656</v>
      </c>
      <c r="C957" s="46" t="s">
        <v>1393</v>
      </c>
      <c r="D957" s="47">
        <v>43014</v>
      </c>
      <c r="E957" s="46" t="s">
        <v>74</v>
      </c>
      <c r="F957" s="46"/>
      <c r="G957" s="46" t="s">
        <v>1307</v>
      </c>
      <c r="H957" s="46" t="s">
        <v>243</v>
      </c>
      <c r="I957" s="46" t="s">
        <v>76</v>
      </c>
      <c r="J957" s="46"/>
      <c r="K957" s="46" t="s">
        <v>77</v>
      </c>
      <c r="L957" s="46"/>
      <c r="M957" s="48">
        <v>1000</v>
      </c>
      <c r="N957" s="48">
        <v>26.8</v>
      </c>
      <c r="O957" s="48">
        <v>47.6</v>
      </c>
      <c r="P957" s="48">
        <v>54.6</v>
      </c>
      <c r="Q957" s="48">
        <v>1275.67</v>
      </c>
      <c r="R957" s="48">
        <v>1.78</v>
      </c>
      <c r="S957" s="48">
        <v>2160</v>
      </c>
      <c r="T957" s="48">
        <v>3840</v>
      </c>
      <c r="U957" s="48">
        <v>8.3000000000000007</v>
      </c>
      <c r="V957" s="48">
        <v>6502</v>
      </c>
      <c r="W957" s="48">
        <v>60</v>
      </c>
      <c r="X957" s="48">
        <v>68</v>
      </c>
      <c r="Y957" s="46" t="s">
        <v>114</v>
      </c>
      <c r="Z957" s="46" t="s">
        <v>83</v>
      </c>
      <c r="AA957" s="46"/>
      <c r="AB957" s="46"/>
      <c r="AC957" s="46" t="s">
        <v>81</v>
      </c>
      <c r="AD957" s="46" t="s">
        <v>80</v>
      </c>
      <c r="AE957" s="46" t="s">
        <v>1394</v>
      </c>
      <c r="AF957" s="46" t="s">
        <v>665</v>
      </c>
      <c r="AG957" s="46" t="s">
        <v>712</v>
      </c>
      <c r="AH957" s="46"/>
      <c r="AI957" s="46" t="s">
        <v>316</v>
      </c>
      <c r="AJ957" s="46" t="s">
        <v>316</v>
      </c>
      <c r="AK957" s="46" t="s">
        <v>792</v>
      </c>
      <c r="AL957" s="46" t="s">
        <v>665</v>
      </c>
      <c r="AM957" s="46" t="s">
        <v>83</v>
      </c>
      <c r="AN957" s="46" t="s">
        <v>83</v>
      </c>
      <c r="AO957" s="46" t="s">
        <v>249</v>
      </c>
      <c r="AP957" s="46" t="s">
        <v>91</v>
      </c>
      <c r="AQ957" s="46"/>
      <c r="AR957" s="46" t="s">
        <v>81</v>
      </c>
      <c r="AS957" s="46" t="s">
        <v>100</v>
      </c>
      <c r="AT957" s="46"/>
      <c r="AU957" s="46"/>
      <c r="AV957" s="46" t="s">
        <v>81</v>
      </c>
      <c r="AW957" s="46" t="s">
        <v>81</v>
      </c>
      <c r="AX957" s="48">
        <v>350</v>
      </c>
      <c r="AY957" s="48">
        <v>375.1</v>
      </c>
      <c r="AZ957" s="48">
        <v>346.3</v>
      </c>
      <c r="BA957" s="48">
        <v>346.3</v>
      </c>
      <c r="BB957" s="46"/>
      <c r="BC957" s="46"/>
      <c r="BD957" s="48">
        <v>100.69</v>
      </c>
      <c r="BE957" s="48">
        <v>114.3</v>
      </c>
      <c r="BF957" s="48">
        <v>0.57999999999999996</v>
      </c>
      <c r="BG957" s="48">
        <v>0.57999999999999996</v>
      </c>
      <c r="BH957" s="48">
        <v>3.5</v>
      </c>
      <c r="BI957" s="46"/>
      <c r="BJ957" s="46"/>
      <c r="BK957" s="46"/>
      <c r="BL957" s="46"/>
      <c r="BM957" s="46"/>
      <c r="BN957" s="46"/>
      <c r="BO957" s="46"/>
      <c r="BP957" s="48">
        <v>0.67</v>
      </c>
      <c r="BQ957" s="48">
        <v>0.67</v>
      </c>
      <c r="BR957" s="48">
        <v>98.99</v>
      </c>
      <c r="BS957" s="46"/>
      <c r="BT957" s="46"/>
      <c r="BU957" s="48">
        <v>0</v>
      </c>
      <c r="BV957" s="39">
        <v>600</v>
      </c>
      <c r="BW957" s="39">
        <f t="shared" si="84"/>
        <v>5</v>
      </c>
      <c r="BX957" s="39">
        <f>IF(COUNTIF($C$2:C957,C957)=1,1,0)</f>
        <v>1</v>
      </c>
      <c r="BY957" s="39">
        <f t="shared" si="85"/>
        <v>0</v>
      </c>
      <c r="BZ957" s="39" t="b">
        <f t="shared" si="86"/>
        <v>0</v>
      </c>
      <c r="CA957" s="39" t="b">
        <f t="array" ref="CA957">ISNUMBER(SEARCH("Touch Screen",$AI957))</f>
        <v>0</v>
      </c>
      <c r="CB957" s="39" t="b">
        <f t="array" ref="CB957">ISNUMBER(SEARCH("Occupancy Sensor",$AI957))</f>
        <v>0</v>
      </c>
      <c r="CC957" s="39" t="b">
        <f t="array" ref="CC957">ISNUMBER(SEARCH("Full Network Connectivity",$AI957))</f>
        <v>1</v>
      </c>
      <c r="CD957" s="49">
        <f t="shared" si="87"/>
        <v>312.01805999999999</v>
      </c>
      <c r="CE957" s="50">
        <f t="shared" si="89"/>
        <v>8.3000000000000007</v>
      </c>
      <c r="CF957" s="39">
        <f t="shared" si="88"/>
        <v>10</v>
      </c>
      <c r="CG957" s="49">
        <f>IF($BW957=1,($Q957*'2. Monitor Criteria'!$C$4)+('2. Monitor Criteria'!$D$4*'1. Data'!$CE957)+'2. Monitor Criteria'!$C$6,IF('1. Data'!$BW957=2,($Q957*'2. Monitor Criteria'!$C$4)+('2. Monitor Criteria'!$D$4*'1. Data'!$CE957)+'2. Monitor Criteria'!$D$6,IF('1. Data'!$BW957=5,($Q957*'2. Monitor Criteria'!$C$4)+('2. Monitor Criteria'!$D$4*'1. Data'!$CE957)+'2. Monitor Criteria'!$F$6,($Q957*'2. Monitor Criteria'!$C$4)+('2. Monitor Criteria'!$D$4*'1. Data'!$CE957)+'2. Monitor Criteria'!$E$6)))</f>
        <v>205.55440999999999</v>
      </c>
      <c r="CH957" s="51">
        <f>CD957-('2. Monitor Criteria'!$D$4*CE957)</f>
        <v>278.90105999999997</v>
      </c>
      <c r="CI957" s="49">
        <f>IF($BY957=0,CH957,IF($BY957=1,CH957-('2. Monitor Criteria'!$B$10*'1. Data'!CG957),CH957-('2. Monitor Criteria'!$C$10*'1. Data'!CG957)))</f>
        <v>278.90105999999997</v>
      </c>
      <c r="CJ957" s="51">
        <f>IF($CA957=TRUE,CI957-(CG957*'2. Monitor Criteria'!$E$10),CI957)</f>
        <v>278.90105999999997</v>
      </c>
      <c r="CK957" s="51">
        <f>IF($BZ957=TRUE,CJ957-('1. Data'!CG957*'2. Monitor Criteria'!$D$10),CJ957)</f>
        <v>278.90105999999997</v>
      </c>
    </row>
    <row r="958" spans="1:89" x14ac:dyDescent="0.2">
      <c r="A958" s="39">
        <v>601</v>
      </c>
      <c r="B958" s="46" t="s">
        <v>656</v>
      </c>
      <c r="C958" s="46" t="s">
        <v>756</v>
      </c>
      <c r="D958" s="47">
        <v>42129</v>
      </c>
      <c r="E958" s="46" t="s">
        <v>74</v>
      </c>
      <c r="F958" s="46"/>
      <c r="G958" s="46" t="s">
        <v>1307</v>
      </c>
      <c r="H958" s="46" t="s">
        <v>243</v>
      </c>
      <c r="I958" s="46" t="s">
        <v>76</v>
      </c>
      <c r="J958" s="46"/>
      <c r="K958" s="46" t="s">
        <v>77</v>
      </c>
      <c r="L958" s="46"/>
      <c r="M958" s="48">
        <v>1000</v>
      </c>
      <c r="N958" s="48">
        <v>26.8</v>
      </c>
      <c r="O958" s="48">
        <v>47.6</v>
      </c>
      <c r="P958" s="48">
        <v>54.6</v>
      </c>
      <c r="Q958" s="48">
        <v>1275.67</v>
      </c>
      <c r="R958" s="48">
        <v>1.78</v>
      </c>
      <c r="S958" s="48">
        <v>2160</v>
      </c>
      <c r="T958" s="48">
        <v>3840</v>
      </c>
      <c r="U958" s="48">
        <v>8.3000000000000007</v>
      </c>
      <c r="V958" s="48">
        <v>6502</v>
      </c>
      <c r="W958" s="48">
        <v>60</v>
      </c>
      <c r="X958" s="48">
        <v>68</v>
      </c>
      <c r="Y958" s="46" t="s">
        <v>114</v>
      </c>
      <c r="Z958" s="46" t="s">
        <v>83</v>
      </c>
      <c r="AA958" s="46"/>
      <c r="AB958" s="46"/>
      <c r="AC958" s="46" t="s">
        <v>81</v>
      </c>
      <c r="AD958" s="46" t="s">
        <v>80</v>
      </c>
      <c r="AE958" s="46" t="s">
        <v>744</v>
      </c>
      <c r="AF958" s="46" t="s">
        <v>665</v>
      </c>
      <c r="AG958" s="46" t="s">
        <v>712</v>
      </c>
      <c r="AH958" s="46"/>
      <c r="AI958" s="46" t="s">
        <v>316</v>
      </c>
      <c r="AJ958" s="46" t="s">
        <v>316</v>
      </c>
      <c r="AK958" s="46" t="s">
        <v>84</v>
      </c>
      <c r="AL958" s="46" t="s">
        <v>665</v>
      </c>
      <c r="AM958" s="46" t="s">
        <v>717</v>
      </c>
      <c r="AN958" s="46" t="s">
        <v>83</v>
      </c>
      <c r="AO958" s="46" t="s">
        <v>249</v>
      </c>
      <c r="AP958" s="46" t="s">
        <v>91</v>
      </c>
      <c r="AQ958" s="46"/>
      <c r="AR958" s="46" t="s">
        <v>81</v>
      </c>
      <c r="AS958" s="46" t="s">
        <v>100</v>
      </c>
      <c r="AT958" s="46"/>
      <c r="AU958" s="46"/>
      <c r="AV958" s="46" t="s">
        <v>81</v>
      </c>
      <c r="AW958" s="46" t="s">
        <v>81</v>
      </c>
      <c r="AX958" s="48">
        <v>425</v>
      </c>
      <c r="AY958" s="48">
        <v>488</v>
      </c>
      <c r="AZ958" s="48">
        <v>351.8</v>
      </c>
      <c r="BA958" s="48">
        <v>351.8</v>
      </c>
      <c r="BB958" s="46"/>
      <c r="BC958" s="46"/>
      <c r="BD958" s="48">
        <v>103.16</v>
      </c>
      <c r="BE958" s="48">
        <v>120</v>
      </c>
      <c r="BF958" s="48">
        <v>0.38</v>
      </c>
      <c r="BG958" s="48">
        <v>0.38</v>
      </c>
      <c r="BH958" s="48">
        <v>3.5</v>
      </c>
      <c r="BI958" s="46"/>
      <c r="BJ958" s="46"/>
      <c r="BK958" s="46"/>
      <c r="BL958" s="46"/>
      <c r="BM958" s="46"/>
      <c r="BN958" s="46"/>
      <c r="BO958" s="46"/>
      <c r="BP958" s="48">
        <v>0.46</v>
      </c>
      <c r="BQ958" s="48">
        <v>0.46</v>
      </c>
      <c r="BR958" s="48">
        <v>97.33</v>
      </c>
      <c r="BS958" s="46"/>
      <c r="BT958" s="46"/>
      <c r="BU958" s="48">
        <v>0</v>
      </c>
      <c r="BV958" s="39">
        <v>601</v>
      </c>
      <c r="BW958" s="39">
        <f t="shared" si="84"/>
        <v>5</v>
      </c>
      <c r="BX958" s="39">
        <f>IF(COUNTIF($C$2:C958,C958)=1,1,0)</f>
        <v>1</v>
      </c>
      <c r="BY958" s="39">
        <f t="shared" si="85"/>
        <v>0</v>
      </c>
      <c r="BZ958" s="39" t="b">
        <f t="shared" si="86"/>
        <v>0</v>
      </c>
      <c r="CA958" s="39" t="b">
        <f t="array" ref="CA958">ISNUMBER(SEARCH("Touch Screen",$AI958))</f>
        <v>0</v>
      </c>
      <c r="CB958" s="39" t="b">
        <f t="array" ref="CB958">ISNUMBER(SEARCH("Occupancy Sensor",$AI958))</f>
        <v>0</v>
      </c>
      <c r="CC958" s="39" t="b">
        <f t="array" ref="CC958">ISNUMBER(SEARCH("Full Network Connectivity",$AI958))</f>
        <v>1</v>
      </c>
      <c r="CD958" s="49">
        <f t="shared" si="87"/>
        <v>318.45227999999992</v>
      </c>
      <c r="CE958" s="50">
        <f t="shared" si="89"/>
        <v>8.3000000000000007</v>
      </c>
      <c r="CF958" s="39">
        <f t="shared" si="88"/>
        <v>10</v>
      </c>
      <c r="CG958" s="49">
        <f>IF($BW958=1,($Q958*'2. Monitor Criteria'!$C$4)+('2. Monitor Criteria'!$D$4*'1. Data'!$CE958)+'2. Monitor Criteria'!$C$6,IF('1. Data'!$BW958=2,($Q958*'2. Monitor Criteria'!$C$4)+('2. Monitor Criteria'!$D$4*'1. Data'!$CE958)+'2. Monitor Criteria'!$D$6,IF('1. Data'!$BW958=5,($Q958*'2. Monitor Criteria'!$C$4)+('2. Monitor Criteria'!$D$4*'1. Data'!$CE958)+'2. Monitor Criteria'!$F$6,($Q958*'2. Monitor Criteria'!$C$4)+('2. Monitor Criteria'!$D$4*'1. Data'!$CE958)+'2. Monitor Criteria'!$E$6)))</f>
        <v>205.55440999999999</v>
      </c>
      <c r="CH958" s="51">
        <f>CD958-('2. Monitor Criteria'!$D$4*CE958)</f>
        <v>285.3352799999999</v>
      </c>
      <c r="CI958" s="49">
        <f>IF($BY958=0,CH958,IF($BY958=1,CH958-('2. Monitor Criteria'!$B$10*'1. Data'!CG958),CH958-('2. Monitor Criteria'!$C$10*'1. Data'!CG958)))</f>
        <v>285.3352799999999</v>
      </c>
      <c r="CJ958" s="51">
        <f>IF($CA958=TRUE,CI958-(CG958*'2. Monitor Criteria'!$E$10),CI958)</f>
        <v>285.3352799999999</v>
      </c>
      <c r="CK958" s="51">
        <f>IF($BZ958=TRUE,CJ958-('1. Data'!CG958*'2. Monitor Criteria'!$D$10),CJ958)</f>
        <v>285.3352799999999</v>
      </c>
    </row>
    <row r="959" spans="1:89" x14ac:dyDescent="0.2">
      <c r="A959" s="39">
        <v>608</v>
      </c>
      <c r="B959" s="46" t="s">
        <v>656</v>
      </c>
      <c r="C959" s="46" t="s">
        <v>762</v>
      </c>
      <c r="D959" s="47">
        <v>42129</v>
      </c>
      <c r="E959" s="46" t="s">
        <v>74</v>
      </c>
      <c r="F959" s="46"/>
      <c r="G959" s="46" t="s">
        <v>1307</v>
      </c>
      <c r="H959" s="46" t="s">
        <v>243</v>
      </c>
      <c r="I959" s="46" t="s">
        <v>76</v>
      </c>
      <c r="J959" s="46"/>
      <c r="K959" s="46" t="s">
        <v>77</v>
      </c>
      <c r="L959" s="46"/>
      <c r="M959" s="48">
        <v>1300</v>
      </c>
      <c r="N959" s="48">
        <v>31.6</v>
      </c>
      <c r="O959" s="48">
        <v>56.2</v>
      </c>
      <c r="P959" s="48">
        <v>64.5</v>
      </c>
      <c r="Q959" s="48">
        <v>1779.09</v>
      </c>
      <c r="R959" s="48">
        <v>1.78</v>
      </c>
      <c r="S959" s="48">
        <v>2160</v>
      </c>
      <c r="T959" s="48">
        <v>3840</v>
      </c>
      <c r="U959" s="48">
        <v>8.3000000000000007</v>
      </c>
      <c r="V959" s="48">
        <v>4662</v>
      </c>
      <c r="W959" s="48">
        <v>60</v>
      </c>
      <c r="X959" s="48">
        <v>68</v>
      </c>
      <c r="Y959" s="46" t="s">
        <v>114</v>
      </c>
      <c r="Z959" s="46" t="s">
        <v>83</v>
      </c>
      <c r="AA959" s="46"/>
      <c r="AB959" s="46"/>
      <c r="AC959" s="46" t="s">
        <v>81</v>
      </c>
      <c r="AD959" s="46" t="s">
        <v>80</v>
      </c>
      <c r="AE959" s="46" t="s">
        <v>744</v>
      </c>
      <c r="AF959" s="46" t="s">
        <v>665</v>
      </c>
      <c r="AG959" s="46" t="s">
        <v>712</v>
      </c>
      <c r="AH959" s="46"/>
      <c r="AI959" s="46" t="s">
        <v>316</v>
      </c>
      <c r="AJ959" s="46" t="s">
        <v>316</v>
      </c>
      <c r="AK959" s="46" t="s">
        <v>84</v>
      </c>
      <c r="AL959" s="46" t="s">
        <v>665</v>
      </c>
      <c r="AM959" s="46" t="s">
        <v>717</v>
      </c>
      <c r="AN959" s="46" t="s">
        <v>83</v>
      </c>
      <c r="AO959" s="46" t="s">
        <v>249</v>
      </c>
      <c r="AP959" s="46" t="s">
        <v>91</v>
      </c>
      <c r="AQ959" s="46"/>
      <c r="AR959" s="46" t="s">
        <v>81</v>
      </c>
      <c r="AS959" s="46" t="s">
        <v>100</v>
      </c>
      <c r="AT959" s="46"/>
      <c r="AU959" s="46"/>
      <c r="AV959" s="46" t="s">
        <v>81</v>
      </c>
      <c r="AW959" s="46" t="s">
        <v>81</v>
      </c>
      <c r="AX959" s="48">
        <v>425</v>
      </c>
      <c r="AY959" s="48">
        <v>432.1</v>
      </c>
      <c r="AZ959" s="48">
        <v>337.9</v>
      </c>
      <c r="BA959" s="48">
        <v>337.9</v>
      </c>
      <c r="BB959" s="46"/>
      <c r="BC959" s="46"/>
      <c r="BD959" s="48">
        <v>114.29</v>
      </c>
      <c r="BE959" s="48">
        <v>141.4</v>
      </c>
      <c r="BF959" s="48">
        <v>0.4</v>
      </c>
      <c r="BG959" s="48">
        <v>0.4</v>
      </c>
      <c r="BH959" s="48">
        <v>3.5</v>
      </c>
      <c r="BI959" s="46"/>
      <c r="BJ959" s="46"/>
      <c r="BK959" s="46"/>
      <c r="BL959" s="46"/>
      <c r="BM959" s="46"/>
      <c r="BN959" s="46"/>
      <c r="BO959" s="46"/>
      <c r="BP959" s="48">
        <v>0.47</v>
      </c>
      <c r="BQ959" s="48">
        <v>0.47</v>
      </c>
      <c r="BR959" s="48">
        <v>107.62</v>
      </c>
      <c r="BS959" s="46"/>
      <c r="BT959" s="46"/>
      <c r="BU959" s="48">
        <v>0</v>
      </c>
      <c r="BV959" s="39">
        <v>608</v>
      </c>
      <c r="BW959" s="39">
        <f t="shared" si="84"/>
        <v>5</v>
      </c>
      <c r="BX959" s="39">
        <f>IF(COUNTIF($C$2:C959,C959)=1,1,0)</f>
        <v>1</v>
      </c>
      <c r="BY959" s="39">
        <f t="shared" si="85"/>
        <v>0</v>
      </c>
      <c r="BZ959" s="39" t="b">
        <f t="shared" si="86"/>
        <v>0</v>
      </c>
      <c r="CA959" s="39" t="b">
        <f t="array" ref="CA959">ISNUMBER(SEARCH("Touch Screen",$AI959))</f>
        <v>0</v>
      </c>
      <c r="CB959" s="39" t="b">
        <f t="array" ref="CB959">ISNUMBER(SEARCH("Occupancy Sensor",$AI959))</f>
        <v>0</v>
      </c>
      <c r="CC959" s="39" t="b">
        <f t="array" ref="CC959">ISNUMBER(SEARCH("Full Network Connectivity",$AI959))</f>
        <v>1</v>
      </c>
      <c r="CD959" s="49">
        <f t="shared" si="87"/>
        <v>352.69073999999995</v>
      </c>
      <c r="CE959" s="50">
        <f t="shared" si="89"/>
        <v>8.3000000000000007</v>
      </c>
      <c r="CF959" s="39">
        <f t="shared" si="88"/>
        <v>10</v>
      </c>
      <c r="CG959" s="49">
        <f>IF($BW959=1,($Q959*'2. Monitor Criteria'!$C$4)+('2. Monitor Criteria'!$D$4*'1. Data'!$CE959)+'2. Monitor Criteria'!$C$6,IF('1. Data'!$BW959=2,($Q959*'2. Monitor Criteria'!$C$4)+('2. Monitor Criteria'!$D$4*'1. Data'!$CE959)+'2. Monitor Criteria'!$D$6,IF('1. Data'!$BW959=5,($Q959*'2. Monitor Criteria'!$C$4)+('2. Monitor Criteria'!$D$4*'1. Data'!$CE959)+'2. Monitor Criteria'!$F$6,($Q959*'2. Monitor Criteria'!$C$4)+('2. Monitor Criteria'!$D$4*'1. Data'!$CE959)+'2. Monitor Criteria'!$E$6)))</f>
        <v>267.47506999999996</v>
      </c>
      <c r="CH959" s="51">
        <f>CD959-('2. Monitor Criteria'!$D$4*CE959)</f>
        <v>319.57373999999993</v>
      </c>
      <c r="CI959" s="49">
        <f>IF($BY959=0,CH959,IF($BY959=1,CH959-('2. Monitor Criteria'!$B$10*'1. Data'!CG959),CH959-('2. Monitor Criteria'!$C$10*'1. Data'!CG959)))</f>
        <v>319.57373999999993</v>
      </c>
      <c r="CJ959" s="51">
        <f>IF($CA959=TRUE,CI959-(CG959*'2. Monitor Criteria'!$E$10),CI959)</f>
        <v>319.57373999999993</v>
      </c>
      <c r="CK959" s="51">
        <f>IF($BZ959=TRUE,CJ959-('1. Data'!CG959*'2. Monitor Criteria'!$D$10),CJ959)</f>
        <v>319.57373999999993</v>
      </c>
    </row>
    <row r="960" spans="1:89" x14ac:dyDescent="0.2">
      <c r="A960" s="39">
        <v>609</v>
      </c>
      <c r="B960" s="46" t="s">
        <v>656</v>
      </c>
      <c r="C960" s="46" t="s">
        <v>1397</v>
      </c>
      <c r="D960" s="47">
        <v>42821</v>
      </c>
      <c r="E960" s="46" t="s">
        <v>74</v>
      </c>
      <c r="F960" s="46"/>
      <c r="G960" s="46" t="s">
        <v>1307</v>
      </c>
      <c r="H960" s="46" t="s">
        <v>243</v>
      </c>
      <c r="I960" s="46" t="s">
        <v>76</v>
      </c>
      <c r="J960" s="46"/>
      <c r="K960" s="46" t="s">
        <v>77</v>
      </c>
      <c r="L960" s="46"/>
      <c r="M960" s="48">
        <v>1300</v>
      </c>
      <c r="N960" s="48">
        <v>36.5</v>
      </c>
      <c r="O960" s="48">
        <v>65</v>
      </c>
      <c r="P960" s="48">
        <v>74.5</v>
      </c>
      <c r="Q960" s="48">
        <v>2372.7199999999998</v>
      </c>
      <c r="R960" s="48">
        <v>1.78</v>
      </c>
      <c r="S960" s="48">
        <v>2160</v>
      </c>
      <c r="T960" s="48">
        <v>3840</v>
      </c>
      <c r="U960" s="48">
        <v>8.3000000000000007</v>
      </c>
      <c r="V960" s="48">
        <v>3496</v>
      </c>
      <c r="W960" s="48">
        <v>60</v>
      </c>
      <c r="X960" s="48">
        <v>72</v>
      </c>
      <c r="Y960" s="46" t="s">
        <v>114</v>
      </c>
      <c r="Z960" s="46" t="s">
        <v>83</v>
      </c>
      <c r="AA960" s="46"/>
      <c r="AB960" s="46"/>
      <c r="AC960" s="46" t="s">
        <v>81</v>
      </c>
      <c r="AD960" s="46" t="s">
        <v>80</v>
      </c>
      <c r="AE960" s="46" t="s">
        <v>1398</v>
      </c>
      <c r="AF960" s="46" t="s">
        <v>665</v>
      </c>
      <c r="AG960" s="46" t="s">
        <v>712</v>
      </c>
      <c r="AH960" s="46"/>
      <c r="AI960" s="46" t="s">
        <v>316</v>
      </c>
      <c r="AJ960" s="46" t="s">
        <v>316</v>
      </c>
      <c r="AK960" s="46" t="s">
        <v>84</v>
      </c>
      <c r="AL960" s="46" t="s">
        <v>665</v>
      </c>
      <c r="AM960" s="46" t="s">
        <v>717</v>
      </c>
      <c r="AN960" s="46" t="s">
        <v>83</v>
      </c>
      <c r="AO960" s="46" t="s">
        <v>249</v>
      </c>
      <c r="AP960" s="46" t="s">
        <v>91</v>
      </c>
      <c r="AQ960" s="46"/>
      <c r="AR960" s="46" t="s">
        <v>81</v>
      </c>
      <c r="AS960" s="46" t="s">
        <v>100</v>
      </c>
      <c r="AT960" s="46"/>
      <c r="AU960" s="46"/>
      <c r="AV960" s="46" t="s">
        <v>81</v>
      </c>
      <c r="AW960" s="46" t="s">
        <v>81</v>
      </c>
      <c r="AX960" s="48">
        <v>375</v>
      </c>
      <c r="AY960" s="48">
        <v>428.4</v>
      </c>
      <c r="AZ960" s="48">
        <v>325</v>
      </c>
      <c r="BA960" s="48">
        <v>325</v>
      </c>
      <c r="BB960" s="46"/>
      <c r="BC960" s="46"/>
      <c r="BD960" s="48">
        <v>159.26</v>
      </c>
      <c r="BE960" s="48">
        <v>159.9</v>
      </c>
      <c r="BF960" s="48">
        <v>0.34</v>
      </c>
      <c r="BG960" s="48">
        <v>0.34</v>
      </c>
      <c r="BH960" s="48">
        <v>3.5</v>
      </c>
      <c r="BI960" s="46"/>
      <c r="BJ960" s="46"/>
      <c r="BK960" s="46"/>
      <c r="BL960" s="46"/>
      <c r="BM960" s="46"/>
      <c r="BN960" s="46"/>
      <c r="BO960" s="46"/>
      <c r="BP960" s="48">
        <v>0.38</v>
      </c>
      <c r="BQ960" s="48">
        <v>0.38</v>
      </c>
      <c r="BR960" s="48">
        <v>159.18</v>
      </c>
      <c r="BS960" s="46"/>
      <c r="BT960" s="46"/>
      <c r="BU960" s="48">
        <v>0</v>
      </c>
      <c r="BV960" s="39">
        <v>609</v>
      </c>
      <c r="BW960" s="39">
        <f t="shared" si="84"/>
        <v>5</v>
      </c>
      <c r="BX960" s="39">
        <f>IF(COUNTIF($C$2:C960,C960)=1,1,0)</f>
        <v>1</v>
      </c>
      <c r="BY960" s="39">
        <f t="shared" si="85"/>
        <v>0</v>
      </c>
      <c r="BZ960" s="39" t="b">
        <f t="shared" si="86"/>
        <v>0</v>
      </c>
      <c r="CA960" s="39" t="b">
        <f t="array" ref="CA960">ISNUMBER(SEARCH("Touch Screen",$AI960))</f>
        <v>0</v>
      </c>
      <c r="CB960" s="39" t="b">
        <f t="array" ref="CB960">ISNUMBER(SEARCH("Occupancy Sensor",$AI960))</f>
        <v>0</v>
      </c>
      <c r="CC960" s="39" t="b">
        <f t="array" ref="CC960">ISNUMBER(SEARCH("Full Network Connectivity",$AI960))</f>
        <v>1</v>
      </c>
      <c r="CD960" s="49">
        <f t="shared" si="87"/>
        <v>490.2271199999999</v>
      </c>
      <c r="CE960" s="50">
        <f t="shared" si="89"/>
        <v>8.3000000000000007</v>
      </c>
      <c r="CF960" s="39">
        <f t="shared" si="88"/>
        <v>10</v>
      </c>
      <c r="CG960" s="49">
        <f>IF($BW960=1,($Q960*'2. Monitor Criteria'!$C$4)+('2. Monitor Criteria'!$D$4*'1. Data'!$CE960)+'2. Monitor Criteria'!$C$6,IF('1. Data'!$BW960=2,($Q960*'2. Monitor Criteria'!$C$4)+('2. Monitor Criteria'!$D$4*'1. Data'!$CE960)+'2. Monitor Criteria'!$D$6,IF('1. Data'!$BW960=5,($Q960*'2. Monitor Criteria'!$C$4)+('2. Monitor Criteria'!$D$4*'1. Data'!$CE960)+'2. Monitor Criteria'!$F$6,($Q960*'2. Monitor Criteria'!$C$4)+('2. Monitor Criteria'!$D$4*'1. Data'!$CE960)+'2. Monitor Criteria'!$E$6)))</f>
        <v>340.49155999999994</v>
      </c>
      <c r="CH960" s="51">
        <f>CD960-('2. Monitor Criteria'!$D$4*CE960)</f>
        <v>457.11011999999988</v>
      </c>
      <c r="CI960" s="49">
        <f>IF($BY960=0,CH960,IF($BY960=1,CH960-('2. Monitor Criteria'!$B$10*'1. Data'!CG960),CH960-('2. Monitor Criteria'!$C$10*'1. Data'!CG960)))</f>
        <v>457.11011999999988</v>
      </c>
      <c r="CJ960" s="51">
        <f>IF($CA960=TRUE,CI960-(CG960*'2. Monitor Criteria'!$E$10),CI960)</f>
        <v>457.11011999999988</v>
      </c>
      <c r="CK960" s="51">
        <f>IF($BZ960=TRUE,CJ960-('1. Data'!CG960*'2. Monitor Criteria'!$D$10),CJ960)</f>
        <v>457.11011999999988</v>
      </c>
    </row>
    <row r="961" spans="1:89" x14ac:dyDescent="0.2">
      <c r="A961" s="39">
        <v>684</v>
      </c>
      <c r="B961" s="46" t="s">
        <v>763</v>
      </c>
      <c r="C961" s="46" t="s">
        <v>1403</v>
      </c>
      <c r="D961" s="47">
        <v>42979</v>
      </c>
      <c r="E961" s="46" t="s">
        <v>74</v>
      </c>
      <c r="F961" s="46" t="s">
        <v>103</v>
      </c>
      <c r="G961" s="46" t="s">
        <v>1309</v>
      </c>
      <c r="H961" s="46" t="s">
        <v>243</v>
      </c>
      <c r="I961" s="46" t="s">
        <v>85</v>
      </c>
      <c r="J961" s="46" t="s">
        <v>119</v>
      </c>
      <c r="K961" s="46" t="s">
        <v>77</v>
      </c>
      <c r="L961" s="46" t="s">
        <v>103</v>
      </c>
      <c r="M961" s="48">
        <v>4000</v>
      </c>
      <c r="N961" s="48">
        <v>26.8</v>
      </c>
      <c r="O961" s="48">
        <v>47.6</v>
      </c>
      <c r="P961" s="48">
        <v>54.6</v>
      </c>
      <c r="Q961" s="48">
        <v>1275.67</v>
      </c>
      <c r="R961" s="48">
        <v>1.78</v>
      </c>
      <c r="S961" s="48">
        <v>2160</v>
      </c>
      <c r="T961" s="48">
        <v>3840</v>
      </c>
      <c r="U961" s="48">
        <v>8.3000000000000007</v>
      </c>
      <c r="V961" s="48">
        <v>6502</v>
      </c>
      <c r="W961" s="48">
        <v>60</v>
      </c>
      <c r="X961" s="48">
        <v>38.200000000000003</v>
      </c>
      <c r="Y961" s="46" t="s">
        <v>78</v>
      </c>
      <c r="Z961" s="46" t="s">
        <v>83</v>
      </c>
      <c r="AA961" s="46"/>
      <c r="AB961" s="46"/>
      <c r="AC961" s="46" t="s">
        <v>81</v>
      </c>
      <c r="AD961" s="46" t="s">
        <v>80</v>
      </c>
      <c r="AE961" s="46" t="s">
        <v>863</v>
      </c>
      <c r="AF961" s="46" t="s">
        <v>1404</v>
      </c>
      <c r="AG961" s="46" t="s">
        <v>315</v>
      </c>
      <c r="AH961" s="46" t="s">
        <v>103</v>
      </c>
      <c r="AI961" s="46" t="s">
        <v>315</v>
      </c>
      <c r="AJ961" s="46" t="s">
        <v>83</v>
      </c>
      <c r="AK961" s="46" t="s">
        <v>90</v>
      </c>
      <c r="AL961" s="46" t="s">
        <v>1404</v>
      </c>
      <c r="AM961" s="46" t="s">
        <v>83</v>
      </c>
      <c r="AN961" s="46" t="s">
        <v>83</v>
      </c>
      <c r="AO961" s="46" t="s">
        <v>249</v>
      </c>
      <c r="AP961" s="46" t="s">
        <v>91</v>
      </c>
      <c r="AQ961" s="46" t="s">
        <v>103</v>
      </c>
      <c r="AR961" s="46" t="s">
        <v>81</v>
      </c>
      <c r="AS961" s="46" t="s">
        <v>86</v>
      </c>
      <c r="AT961" s="46" t="s">
        <v>103</v>
      </c>
      <c r="AU961" s="48">
        <v>5</v>
      </c>
      <c r="AV961" s="46" t="s">
        <v>81</v>
      </c>
      <c r="AW961" s="46" t="s">
        <v>81</v>
      </c>
      <c r="AX961" s="48">
        <v>350</v>
      </c>
      <c r="AY961" s="48">
        <v>374.5</v>
      </c>
      <c r="AZ961" s="48">
        <v>343.6</v>
      </c>
      <c r="BA961" s="48">
        <v>227.5</v>
      </c>
      <c r="BB961" s="46"/>
      <c r="BC961" s="46"/>
      <c r="BD961" s="48">
        <v>105.59</v>
      </c>
      <c r="BE961" s="48">
        <v>114.2</v>
      </c>
      <c r="BF961" s="48">
        <v>1.06</v>
      </c>
      <c r="BG961" s="48">
        <v>1.06</v>
      </c>
      <c r="BH961" s="48">
        <v>3.5</v>
      </c>
      <c r="BI961" s="48">
        <v>0</v>
      </c>
      <c r="BJ961" s="46"/>
      <c r="BK961" s="46"/>
      <c r="BL961" s="46"/>
      <c r="BM961" s="46"/>
      <c r="BN961" s="46"/>
      <c r="BO961" s="48">
        <v>0</v>
      </c>
      <c r="BP961" s="48">
        <v>1.18</v>
      </c>
      <c r="BQ961" s="48">
        <v>1.18</v>
      </c>
      <c r="BR961" s="48">
        <v>104.48</v>
      </c>
      <c r="BS961" s="46"/>
      <c r="BT961" s="46"/>
      <c r="BU961" s="48">
        <v>0</v>
      </c>
      <c r="BV961" s="39">
        <v>684</v>
      </c>
      <c r="BW961" s="39">
        <f t="shared" si="84"/>
        <v>5</v>
      </c>
      <c r="BX961" s="39">
        <f>IF(COUNTIF($C$2:C961,C961)=1,1,0)</f>
        <v>1</v>
      </c>
      <c r="BY961" s="39">
        <f t="shared" si="85"/>
        <v>0</v>
      </c>
      <c r="BZ961" s="39" t="b">
        <f t="shared" si="86"/>
        <v>0</v>
      </c>
      <c r="CA961" s="39" t="b">
        <f t="array" ref="CA961">ISNUMBER(SEARCH("Touch Screen",$AI961))</f>
        <v>0</v>
      </c>
      <c r="CB961" s="39" t="b">
        <f t="array" ref="CB961">ISNUMBER(SEARCH("Occupancy Sensor",$AI961))</f>
        <v>0</v>
      </c>
      <c r="CC961" s="39" t="b">
        <f t="array" ref="CC961">ISNUMBER(SEARCH("Full Network Connectivity",$AI961))</f>
        <v>1</v>
      </c>
      <c r="CD961" s="49">
        <f t="shared" si="87"/>
        <v>329.77457999999996</v>
      </c>
      <c r="CE961" s="50">
        <f t="shared" si="89"/>
        <v>8.3000000000000007</v>
      </c>
      <c r="CF961" s="39">
        <f t="shared" si="88"/>
        <v>10</v>
      </c>
      <c r="CG961" s="49">
        <f>IF($BW961=1,($Q961*'2. Monitor Criteria'!$C$4)+('2. Monitor Criteria'!$D$4*'1. Data'!$CE961)+'2. Monitor Criteria'!$C$6,IF('1. Data'!$BW961=2,($Q961*'2. Monitor Criteria'!$C$4)+('2. Monitor Criteria'!$D$4*'1. Data'!$CE961)+'2. Monitor Criteria'!$D$6,IF('1. Data'!$BW961=5,($Q961*'2. Monitor Criteria'!$C$4)+('2. Monitor Criteria'!$D$4*'1. Data'!$CE961)+'2. Monitor Criteria'!$F$6,($Q961*'2. Monitor Criteria'!$C$4)+('2. Monitor Criteria'!$D$4*'1. Data'!$CE961)+'2. Monitor Criteria'!$E$6)))</f>
        <v>205.55440999999999</v>
      </c>
      <c r="CH961" s="51">
        <f>CD961-('2. Monitor Criteria'!$D$4*CE961)</f>
        <v>296.65757999999994</v>
      </c>
      <c r="CI961" s="49">
        <f>IF($BY961=0,CH961,IF($BY961=1,CH961-('2. Monitor Criteria'!$B$10*'1. Data'!CG961),CH961-('2. Monitor Criteria'!$C$10*'1. Data'!CG961)))</f>
        <v>296.65757999999994</v>
      </c>
      <c r="CJ961" s="51">
        <f>IF($CA961=TRUE,CI961-(CG961*'2. Monitor Criteria'!$E$10),CI961)</f>
        <v>296.65757999999994</v>
      </c>
      <c r="CK961" s="51">
        <f>IF($BZ961=TRUE,CJ961-('1. Data'!CG961*'2. Monitor Criteria'!$D$10),CJ961)</f>
        <v>296.65757999999994</v>
      </c>
    </row>
    <row r="962" spans="1:89" x14ac:dyDescent="0.2">
      <c r="A962" s="39">
        <v>690</v>
      </c>
      <c r="B962" s="46" t="s">
        <v>763</v>
      </c>
      <c r="C962" s="46" t="s">
        <v>1405</v>
      </c>
      <c r="D962" s="47">
        <v>42979</v>
      </c>
      <c r="E962" s="46" t="s">
        <v>74</v>
      </c>
      <c r="F962" s="46" t="s">
        <v>103</v>
      </c>
      <c r="G962" s="46" t="s">
        <v>1309</v>
      </c>
      <c r="H962" s="46" t="s">
        <v>243</v>
      </c>
      <c r="I962" s="46" t="s">
        <v>85</v>
      </c>
      <c r="J962" s="46" t="s">
        <v>119</v>
      </c>
      <c r="K962" s="46" t="s">
        <v>77</v>
      </c>
      <c r="L962" s="46" t="s">
        <v>103</v>
      </c>
      <c r="M962" s="48">
        <v>4000</v>
      </c>
      <c r="N962" s="48">
        <v>31.6</v>
      </c>
      <c r="O962" s="48">
        <v>56.2</v>
      </c>
      <c r="P962" s="48">
        <v>65</v>
      </c>
      <c r="Q962" s="48">
        <v>1779.11</v>
      </c>
      <c r="R962" s="48">
        <v>1.78</v>
      </c>
      <c r="S962" s="48">
        <v>2160</v>
      </c>
      <c r="T962" s="48">
        <v>3840</v>
      </c>
      <c r="U962" s="48">
        <v>8.3000000000000007</v>
      </c>
      <c r="V962" s="48">
        <v>4662</v>
      </c>
      <c r="W962" s="48">
        <v>60</v>
      </c>
      <c r="X962" s="48">
        <v>33.799999999999997</v>
      </c>
      <c r="Y962" s="46" t="s">
        <v>83</v>
      </c>
      <c r="Z962" s="46" t="s">
        <v>83</v>
      </c>
      <c r="AA962" s="46"/>
      <c r="AB962" s="46"/>
      <c r="AC962" s="46" t="s">
        <v>81</v>
      </c>
      <c r="AD962" s="46" t="s">
        <v>80</v>
      </c>
      <c r="AE962" s="46" t="s">
        <v>336</v>
      </c>
      <c r="AF962" s="46" t="s">
        <v>1406</v>
      </c>
      <c r="AG962" s="46" t="s">
        <v>315</v>
      </c>
      <c r="AH962" s="46" t="s">
        <v>103</v>
      </c>
      <c r="AI962" s="46" t="s">
        <v>315</v>
      </c>
      <c r="AJ962" s="46" t="s">
        <v>83</v>
      </c>
      <c r="AK962" s="46" t="s">
        <v>84</v>
      </c>
      <c r="AL962" s="46" t="s">
        <v>1406</v>
      </c>
      <c r="AM962" s="46" t="s">
        <v>83</v>
      </c>
      <c r="AN962" s="46" t="s">
        <v>83</v>
      </c>
      <c r="AO962" s="46" t="s">
        <v>249</v>
      </c>
      <c r="AP962" s="46" t="s">
        <v>91</v>
      </c>
      <c r="AQ962" s="46" t="s">
        <v>103</v>
      </c>
      <c r="AR962" s="46" t="s">
        <v>81</v>
      </c>
      <c r="AS962" s="46" t="s">
        <v>86</v>
      </c>
      <c r="AT962" s="46" t="s">
        <v>103</v>
      </c>
      <c r="AU962" s="48">
        <v>5</v>
      </c>
      <c r="AV962" s="46" t="s">
        <v>81</v>
      </c>
      <c r="AW962" s="46" t="s">
        <v>81</v>
      </c>
      <c r="AX962" s="48">
        <v>350</v>
      </c>
      <c r="AY962" s="48">
        <v>383.5</v>
      </c>
      <c r="AZ962" s="48">
        <v>329.6</v>
      </c>
      <c r="BA962" s="48">
        <v>227.5</v>
      </c>
      <c r="BB962" s="46"/>
      <c r="BC962" s="46"/>
      <c r="BD962" s="48">
        <v>120.09</v>
      </c>
      <c r="BE962" s="48">
        <v>137.9</v>
      </c>
      <c r="BF962" s="48">
        <v>0.44</v>
      </c>
      <c r="BG962" s="48">
        <v>0.44</v>
      </c>
      <c r="BH962" s="48">
        <v>3.5</v>
      </c>
      <c r="BI962" s="48">
        <v>0</v>
      </c>
      <c r="BJ962" s="46"/>
      <c r="BK962" s="46"/>
      <c r="BL962" s="46"/>
      <c r="BM962" s="46"/>
      <c r="BN962" s="46"/>
      <c r="BO962" s="48">
        <v>0</v>
      </c>
      <c r="BP962" s="48">
        <v>0.51</v>
      </c>
      <c r="BQ962" s="48">
        <v>0.51</v>
      </c>
      <c r="BR962" s="48">
        <v>121.38</v>
      </c>
      <c r="BS962" s="46"/>
      <c r="BT962" s="46"/>
      <c r="BU962" s="48">
        <v>0</v>
      </c>
      <c r="BV962" s="39">
        <v>690</v>
      </c>
      <c r="BW962" s="39">
        <f t="shared" ref="BW962:BW981" si="90">IF(Q962&lt;171,1,IF(Q962&lt;226,2,IF(Q962&lt;266,3,IF(Q962&lt;385,4,5))))</f>
        <v>5</v>
      </c>
      <c r="BX962" s="39">
        <f>IF(COUNTIF($C$2:C962,C962)=1,1,0)</f>
        <v>1</v>
      </c>
      <c r="BY962" s="39">
        <f t="shared" ref="BY962:BY981" si="91">IF(Z962="EPD I (32.9% CIE LUV/99% sRGB area or greater)",1,IF(Z962="EPD II (38.4 CIE LUV/99% Adobe RGB area or greater)",2,0))</f>
        <v>0</v>
      </c>
      <c r="BZ962" s="39" t="b">
        <f t="shared" ref="BZ962:BZ981" si="92">ISNUMBER(SEARCH("Automatic Brightness Control",AI962))</f>
        <v>0</v>
      </c>
      <c r="CA962" s="39" t="b">
        <f t="array" ref="CA962">ISNUMBER(SEARCH("Touch Screen",$AI962))</f>
        <v>0</v>
      </c>
      <c r="CB962" s="39" t="b">
        <f t="array" ref="CB962">ISNUMBER(SEARCH("Occupancy Sensor",$AI962))</f>
        <v>0</v>
      </c>
      <c r="CC962" s="39" t="b">
        <f t="array" ref="CC962">ISNUMBER(SEARCH("Full Network Connectivity",$AI962))</f>
        <v>1</v>
      </c>
      <c r="CD962" s="49">
        <f t="shared" ref="CD962:CD981" si="93">8.76*((0.65*BF962)+(0.35*BD962))</f>
        <v>370.7013</v>
      </c>
      <c r="CE962" s="50">
        <f t="shared" si="89"/>
        <v>8.3000000000000007</v>
      </c>
      <c r="CF962" s="39">
        <f t="shared" ref="CF962:CF981" si="94">IF(AND(U962&lt;=5, P962&lt;20),1,IF(AND(U962&lt;=5,P962&lt;23),2,IF(AND(U962&lt;=5,P962&lt;25),3,IF(AND(U962&lt;=5,P962&lt;30),4,IF(U962&lt;=5,5,IF(AND(U962&gt;5,P962&lt;20),6,IF(AND(U962&gt;5,P962&lt;23),7,IF(AND(U962&gt;5,P962&lt;25),8,IF(AND(U962&gt;5,P962&lt;30),9,10)))))))))</f>
        <v>10</v>
      </c>
      <c r="CG962" s="49">
        <f>IF($BW962=1,($Q962*'2. Monitor Criteria'!$C$4)+('2. Monitor Criteria'!$D$4*'1. Data'!$CE962)+'2. Monitor Criteria'!$C$6,IF('1. Data'!$BW962=2,($Q962*'2. Monitor Criteria'!$C$4)+('2. Monitor Criteria'!$D$4*'1. Data'!$CE962)+'2. Monitor Criteria'!$D$6,IF('1. Data'!$BW962=5,($Q962*'2. Monitor Criteria'!$C$4)+('2. Monitor Criteria'!$D$4*'1. Data'!$CE962)+'2. Monitor Criteria'!$F$6,($Q962*'2. Monitor Criteria'!$C$4)+('2. Monitor Criteria'!$D$4*'1. Data'!$CE962)+'2. Monitor Criteria'!$E$6)))</f>
        <v>267.47752999999994</v>
      </c>
      <c r="CH962" s="51">
        <f>CD962-('2. Monitor Criteria'!$D$4*CE962)</f>
        <v>337.58429999999998</v>
      </c>
      <c r="CI962" s="49">
        <f>IF($BY962=0,CH962,IF($BY962=1,CH962-('2. Monitor Criteria'!$B$10*'1. Data'!CG962),CH962-('2. Monitor Criteria'!$C$10*'1. Data'!CG962)))</f>
        <v>337.58429999999998</v>
      </c>
      <c r="CJ962" s="51">
        <f>IF($CA962=TRUE,CI962-(CG962*'2. Monitor Criteria'!$E$10),CI962)</f>
        <v>337.58429999999998</v>
      </c>
      <c r="CK962" s="51">
        <f>IF($BZ962=TRUE,CJ962-('1. Data'!CG962*'2. Monitor Criteria'!$D$10),CJ962)</f>
        <v>337.58429999999998</v>
      </c>
    </row>
    <row r="963" spans="1:89" x14ac:dyDescent="0.2">
      <c r="A963" s="39">
        <v>693</v>
      </c>
      <c r="B963" s="46" t="s">
        <v>763</v>
      </c>
      <c r="C963" s="46" t="s">
        <v>1409</v>
      </c>
      <c r="D963" s="47">
        <v>42917</v>
      </c>
      <c r="E963" s="46" t="s">
        <v>74</v>
      </c>
      <c r="F963" s="46" t="s">
        <v>103</v>
      </c>
      <c r="G963" s="46" t="s">
        <v>1309</v>
      </c>
      <c r="H963" s="46" t="s">
        <v>243</v>
      </c>
      <c r="I963" s="46" t="s">
        <v>85</v>
      </c>
      <c r="J963" s="46" t="s">
        <v>119</v>
      </c>
      <c r="K963" s="46" t="s">
        <v>77</v>
      </c>
      <c r="L963" s="46" t="s">
        <v>103</v>
      </c>
      <c r="M963" s="48">
        <v>1200</v>
      </c>
      <c r="N963" s="48">
        <v>36.5</v>
      </c>
      <c r="O963" s="48">
        <v>64.900000000000006</v>
      </c>
      <c r="P963" s="48">
        <v>74.5</v>
      </c>
      <c r="Q963" s="48">
        <v>2372.7199999999998</v>
      </c>
      <c r="R963" s="48">
        <v>1.78</v>
      </c>
      <c r="S963" s="48">
        <v>2160</v>
      </c>
      <c r="T963" s="48">
        <v>3840</v>
      </c>
      <c r="U963" s="48">
        <v>8.3000000000000007</v>
      </c>
      <c r="V963" s="48">
        <v>3496</v>
      </c>
      <c r="W963" s="48">
        <v>60</v>
      </c>
      <c r="X963" s="48">
        <v>32.1</v>
      </c>
      <c r="Y963" s="46" t="s">
        <v>83</v>
      </c>
      <c r="Z963" s="46" t="s">
        <v>83</v>
      </c>
      <c r="AA963" s="46"/>
      <c r="AB963" s="46"/>
      <c r="AC963" s="46" t="s">
        <v>81</v>
      </c>
      <c r="AD963" s="46" t="s">
        <v>80</v>
      </c>
      <c r="AE963" s="46" t="s">
        <v>1086</v>
      </c>
      <c r="AF963" s="46" t="s">
        <v>1410</v>
      </c>
      <c r="AG963" s="46" t="s">
        <v>315</v>
      </c>
      <c r="AH963" s="46" t="s">
        <v>103</v>
      </c>
      <c r="AI963" s="46" t="s">
        <v>315</v>
      </c>
      <c r="AJ963" s="46" t="s">
        <v>83</v>
      </c>
      <c r="AK963" s="46" t="s">
        <v>84</v>
      </c>
      <c r="AL963" s="46" t="s">
        <v>1410</v>
      </c>
      <c r="AM963" s="46" t="s">
        <v>83</v>
      </c>
      <c r="AN963" s="46" t="s">
        <v>83</v>
      </c>
      <c r="AO963" s="46" t="s">
        <v>249</v>
      </c>
      <c r="AP963" s="46" t="s">
        <v>91</v>
      </c>
      <c r="AQ963" s="46" t="s">
        <v>103</v>
      </c>
      <c r="AR963" s="46" t="s">
        <v>81</v>
      </c>
      <c r="AS963" s="46" t="s">
        <v>86</v>
      </c>
      <c r="AT963" s="46" t="s">
        <v>103</v>
      </c>
      <c r="AU963" s="48">
        <v>5</v>
      </c>
      <c r="AV963" s="46" t="s">
        <v>81</v>
      </c>
      <c r="AW963" s="46" t="s">
        <v>81</v>
      </c>
      <c r="AX963" s="48">
        <v>3000</v>
      </c>
      <c r="AY963" s="48">
        <v>2797</v>
      </c>
      <c r="AZ963" s="48">
        <v>2028</v>
      </c>
      <c r="BA963" s="48">
        <v>1950</v>
      </c>
      <c r="BB963" s="46"/>
      <c r="BC963" s="46"/>
      <c r="BD963" s="48">
        <v>358.96</v>
      </c>
      <c r="BE963" s="48">
        <v>384.7</v>
      </c>
      <c r="BF963" s="48">
        <v>1.28</v>
      </c>
      <c r="BG963" s="48">
        <v>1.28</v>
      </c>
      <c r="BH963" s="48">
        <v>3.5</v>
      </c>
      <c r="BI963" s="48">
        <v>0</v>
      </c>
      <c r="BJ963" s="46"/>
      <c r="BK963" s="46"/>
      <c r="BL963" s="46"/>
      <c r="BM963" s="46"/>
      <c r="BN963" s="46"/>
      <c r="BO963" s="48">
        <v>0</v>
      </c>
      <c r="BP963" s="48">
        <v>1.51</v>
      </c>
      <c r="BQ963" s="48">
        <v>1.51</v>
      </c>
      <c r="BR963" s="48">
        <v>352.45</v>
      </c>
      <c r="BS963" s="46"/>
      <c r="BT963" s="46"/>
      <c r="BU963" s="48">
        <v>0</v>
      </c>
      <c r="BV963" s="39">
        <v>693</v>
      </c>
      <c r="BW963" s="39">
        <f t="shared" si="90"/>
        <v>5</v>
      </c>
      <c r="BX963" s="39">
        <f>IF(COUNTIF($C$2:C963,C963)=1,1,0)</f>
        <v>1</v>
      </c>
      <c r="BY963" s="39">
        <f t="shared" si="91"/>
        <v>0</v>
      </c>
      <c r="BZ963" s="39" t="b">
        <f t="shared" si="92"/>
        <v>0</v>
      </c>
      <c r="CA963" s="39" t="b">
        <f t="array" ref="CA963">ISNUMBER(SEARCH("Touch Screen",$AI963))</f>
        <v>0</v>
      </c>
      <c r="CB963" s="39" t="b">
        <f t="array" ref="CB963">ISNUMBER(SEARCH("Occupancy Sensor",$AI963))</f>
        <v>0</v>
      </c>
      <c r="CC963" s="39" t="b">
        <f t="array" ref="CC963">ISNUMBER(SEARCH("Full Network Connectivity",$AI963))</f>
        <v>1</v>
      </c>
      <c r="CD963" s="49">
        <f t="shared" si="93"/>
        <v>1107.8596799999998</v>
      </c>
      <c r="CE963" s="50">
        <f t="shared" ref="CE963:CE981" si="95">U963</f>
        <v>8.3000000000000007</v>
      </c>
      <c r="CF963" s="39">
        <f t="shared" si="94"/>
        <v>10</v>
      </c>
      <c r="CG963" s="49">
        <f>IF($BW963=1,($Q963*'2. Monitor Criteria'!$C$4)+('2. Monitor Criteria'!$D$4*'1. Data'!$CE963)+'2. Monitor Criteria'!$C$6,IF('1. Data'!$BW963=2,($Q963*'2. Monitor Criteria'!$C$4)+('2. Monitor Criteria'!$D$4*'1. Data'!$CE963)+'2. Monitor Criteria'!$D$6,IF('1. Data'!$BW963=5,($Q963*'2. Monitor Criteria'!$C$4)+('2. Monitor Criteria'!$D$4*'1. Data'!$CE963)+'2. Monitor Criteria'!$F$6,($Q963*'2. Monitor Criteria'!$C$4)+('2. Monitor Criteria'!$D$4*'1. Data'!$CE963)+'2. Monitor Criteria'!$E$6)))</f>
        <v>340.49155999999994</v>
      </c>
      <c r="CH963" s="51">
        <f>CD963-('2. Monitor Criteria'!$D$4*CE963)</f>
        <v>1074.7426799999998</v>
      </c>
      <c r="CI963" s="49">
        <f>IF($BY963=0,CH963,IF($BY963=1,CH963-('2. Monitor Criteria'!$B$10*'1. Data'!CG963),CH963-('2. Monitor Criteria'!$C$10*'1. Data'!CG963)))</f>
        <v>1074.7426799999998</v>
      </c>
      <c r="CJ963" s="51">
        <f>IF($CA963=TRUE,CI963-(CG963*'2. Monitor Criteria'!$E$10),CI963)</f>
        <v>1074.7426799999998</v>
      </c>
      <c r="CK963" s="51">
        <f>IF($BZ963=TRUE,CJ963-('1. Data'!CG963*'2. Monitor Criteria'!$D$10),CJ963)</f>
        <v>1074.7426799999998</v>
      </c>
    </row>
    <row r="964" spans="1:89" x14ac:dyDescent="0.2">
      <c r="A964" s="39">
        <v>745</v>
      </c>
      <c r="B964" s="46" t="s">
        <v>915</v>
      </c>
      <c r="C964" s="46" t="s">
        <v>1424</v>
      </c>
      <c r="D964" s="47">
        <v>42870</v>
      </c>
      <c r="E964" s="46" t="s">
        <v>74</v>
      </c>
      <c r="F964" s="46"/>
      <c r="G964" s="46" t="s">
        <v>1307</v>
      </c>
      <c r="H964" s="46" t="s">
        <v>243</v>
      </c>
      <c r="I964" s="46" t="s">
        <v>85</v>
      </c>
      <c r="J964" s="46" t="s">
        <v>77</v>
      </c>
      <c r="K964" s="46" t="s">
        <v>77</v>
      </c>
      <c r="L964" s="46"/>
      <c r="M964" s="48">
        <v>1000</v>
      </c>
      <c r="N964" s="48">
        <v>36.5</v>
      </c>
      <c r="O964" s="48">
        <v>64.900000000000006</v>
      </c>
      <c r="P964" s="48">
        <v>74.400000000000006</v>
      </c>
      <c r="Q964" s="48">
        <v>2365.2600000000002</v>
      </c>
      <c r="R964" s="48">
        <v>1.78</v>
      </c>
      <c r="S964" s="48">
        <v>2160</v>
      </c>
      <c r="T964" s="48">
        <v>3840</v>
      </c>
      <c r="U964" s="48">
        <v>8.3000000000000007</v>
      </c>
      <c r="V964" s="48">
        <v>3507</v>
      </c>
      <c r="W964" s="48">
        <v>60</v>
      </c>
      <c r="X964" s="48">
        <v>0.4</v>
      </c>
      <c r="Y964" s="46" t="s">
        <v>83</v>
      </c>
      <c r="Z964" s="46" t="s">
        <v>83</v>
      </c>
      <c r="AA964" s="46"/>
      <c r="AB964" s="46"/>
      <c r="AC964" s="46" t="s">
        <v>81</v>
      </c>
      <c r="AD964" s="46" t="s">
        <v>81</v>
      </c>
      <c r="AE964" s="46" t="s">
        <v>108</v>
      </c>
      <c r="AF964" s="46"/>
      <c r="AG964" s="46" t="s">
        <v>189</v>
      </c>
      <c r="AH964" s="46"/>
      <c r="AI964" s="46" t="s">
        <v>83</v>
      </c>
      <c r="AJ964" s="46" t="s">
        <v>83</v>
      </c>
      <c r="AK964" s="46" t="s">
        <v>90</v>
      </c>
      <c r="AL964" s="46"/>
      <c r="AM964" s="46" t="s">
        <v>83</v>
      </c>
      <c r="AN964" s="46" t="s">
        <v>83</v>
      </c>
      <c r="AO964" s="46" t="s">
        <v>83</v>
      </c>
      <c r="AP964" s="46" t="s">
        <v>91</v>
      </c>
      <c r="AQ964" s="46"/>
      <c r="AR964" s="46" t="s">
        <v>81</v>
      </c>
      <c r="AS964" s="46" t="s">
        <v>86</v>
      </c>
      <c r="AT964" s="46"/>
      <c r="AU964" s="48">
        <v>120</v>
      </c>
      <c r="AV964" s="46" t="s">
        <v>81</v>
      </c>
      <c r="AW964" s="46" t="s">
        <v>81</v>
      </c>
      <c r="AX964" s="48">
        <v>400</v>
      </c>
      <c r="AY964" s="48">
        <v>440.5</v>
      </c>
      <c r="AZ964" s="48">
        <v>223.7</v>
      </c>
      <c r="BA964" s="48">
        <v>260</v>
      </c>
      <c r="BB964" s="46"/>
      <c r="BC964" s="46"/>
      <c r="BD964" s="48">
        <v>156.83000000000001</v>
      </c>
      <c r="BE964" s="46"/>
      <c r="BF964" s="48">
        <v>0.28000000000000003</v>
      </c>
      <c r="BG964" s="48">
        <v>0</v>
      </c>
      <c r="BH964" s="46"/>
      <c r="BI964" s="48">
        <v>0.28000000000000003</v>
      </c>
      <c r="BJ964" s="48">
        <v>482.44</v>
      </c>
      <c r="BK964" s="48">
        <v>482.44</v>
      </c>
      <c r="BL964" s="48">
        <v>89</v>
      </c>
      <c r="BM964" s="46"/>
      <c r="BN964" s="46"/>
      <c r="BO964" s="48">
        <v>0.37</v>
      </c>
      <c r="BP964" s="48">
        <v>0.37</v>
      </c>
      <c r="BQ964" s="48">
        <v>0</v>
      </c>
      <c r="BR964" s="48">
        <v>157.91999999999999</v>
      </c>
      <c r="BS964" s="48">
        <v>486.29</v>
      </c>
      <c r="BT964" s="46"/>
      <c r="BU964" s="48">
        <v>0</v>
      </c>
      <c r="BV964" s="39">
        <v>745</v>
      </c>
      <c r="BW964" s="39">
        <f t="shared" si="90"/>
        <v>5</v>
      </c>
      <c r="BX964" s="39">
        <f>IF(COUNTIF($C$2:C964,C964)=1,1,0)</f>
        <v>1</v>
      </c>
      <c r="BY964" s="39">
        <f t="shared" si="91"/>
        <v>0</v>
      </c>
      <c r="BZ964" s="39" t="b">
        <f t="shared" si="92"/>
        <v>0</v>
      </c>
      <c r="CA964" s="39" t="b">
        <f t="array" ref="CA964">ISNUMBER(SEARCH("Touch Screen",$AI964))</f>
        <v>0</v>
      </c>
      <c r="CB964" s="39" t="b">
        <f t="array" ref="CB964">ISNUMBER(SEARCH("Occupancy Sensor",$AI964))</f>
        <v>0</v>
      </c>
      <c r="CC964" s="39" t="b">
        <f t="array" ref="CC964">ISNUMBER(SEARCH("Full Network Connectivity",$AI964))</f>
        <v>0</v>
      </c>
      <c r="CD964" s="49">
        <f t="shared" si="93"/>
        <v>482.43510000000003</v>
      </c>
      <c r="CE964" s="50">
        <f t="shared" si="95"/>
        <v>8.3000000000000007</v>
      </c>
      <c r="CF964" s="39">
        <f t="shared" si="94"/>
        <v>10</v>
      </c>
      <c r="CG964" s="49">
        <f>IF($BW964=1,($Q964*'2. Monitor Criteria'!$C$4)+('2. Monitor Criteria'!$D$4*'1. Data'!$CE964)+'2. Monitor Criteria'!$C$6,IF('1. Data'!$BW964=2,($Q964*'2. Monitor Criteria'!$C$4)+('2. Monitor Criteria'!$D$4*'1. Data'!$CE964)+'2. Monitor Criteria'!$D$6,IF('1. Data'!$BW964=5,($Q964*'2. Monitor Criteria'!$C$4)+('2. Monitor Criteria'!$D$4*'1. Data'!$CE964)+'2. Monitor Criteria'!$F$6,($Q964*'2. Monitor Criteria'!$C$4)+('2. Monitor Criteria'!$D$4*'1. Data'!$CE964)+'2. Monitor Criteria'!$E$6)))</f>
        <v>339.57398000000001</v>
      </c>
      <c r="CH964" s="51">
        <f>CD964-('2. Monitor Criteria'!$D$4*CE964)</f>
        <v>449.31810000000002</v>
      </c>
      <c r="CI964" s="49">
        <f>IF($BY964=0,CH964,IF($BY964=1,CH964-('2. Monitor Criteria'!$B$10*'1. Data'!CG964),CH964-('2. Monitor Criteria'!$C$10*'1. Data'!CG964)))</f>
        <v>449.31810000000002</v>
      </c>
      <c r="CJ964" s="51">
        <f>IF($CA964=TRUE,CI964-(CG964*'2. Monitor Criteria'!$E$10),CI964)</f>
        <v>449.31810000000002</v>
      </c>
      <c r="CK964" s="51">
        <f>IF($BZ964=TRUE,CJ964-('1. Data'!CG964*'2. Monitor Criteria'!$D$10),CJ964)</f>
        <v>449.31810000000002</v>
      </c>
    </row>
    <row r="965" spans="1:89" x14ac:dyDescent="0.2">
      <c r="A965" s="39">
        <v>747</v>
      </c>
      <c r="B965" s="46" t="s">
        <v>915</v>
      </c>
      <c r="C965" s="46" t="s">
        <v>1425</v>
      </c>
      <c r="D965" s="47">
        <v>42870</v>
      </c>
      <c r="E965" s="46" t="s">
        <v>74</v>
      </c>
      <c r="F965" s="46"/>
      <c r="G965" s="46" t="s">
        <v>1307</v>
      </c>
      <c r="H965" s="46" t="s">
        <v>243</v>
      </c>
      <c r="I965" s="46" t="s">
        <v>85</v>
      </c>
      <c r="J965" s="46" t="s">
        <v>77</v>
      </c>
      <c r="K965" s="46" t="s">
        <v>77</v>
      </c>
      <c r="L965" s="46"/>
      <c r="M965" s="48">
        <v>1000</v>
      </c>
      <c r="N965" s="48">
        <v>36.5</v>
      </c>
      <c r="O965" s="48">
        <v>64.900000000000006</v>
      </c>
      <c r="P965" s="48">
        <v>74.400000000000006</v>
      </c>
      <c r="Q965" s="48">
        <v>2365.2600000000002</v>
      </c>
      <c r="R965" s="48">
        <v>1.78</v>
      </c>
      <c r="S965" s="48">
        <v>2160</v>
      </c>
      <c r="T965" s="48">
        <v>3840</v>
      </c>
      <c r="U965" s="48">
        <v>8.3000000000000007</v>
      </c>
      <c r="V965" s="48">
        <v>3507</v>
      </c>
      <c r="W965" s="48">
        <v>60</v>
      </c>
      <c r="X965" s="48">
        <v>0.4</v>
      </c>
      <c r="Y965" s="46" t="s">
        <v>83</v>
      </c>
      <c r="Z965" s="46" t="s">
        <v>83</v>
      </c>
      <c r="AA965" s="46"/>
      <c r="AB965" s="46"/>
      <c r="AC965" s="46" t="s">
        <v>81</v>
      </c>
      <c r="AD965" s="46" t="s">
        <v>81</v>
      </c>
      <c r="AE965" s="46" t="s">
        <v>108</v>
      </c>
      <c r="AF965" s="46"/>
      <c r="AG965" s="46" t="s">
        <v>189</v>
      </c>
      <c r="AH965" s="46"/>
      <c r="AI965" s="46" t="s">
        <v>83</v>
      </c>
      <c r="AJ965" s="46" t="s">
        <v>83</v>
      </c>
      <c r="AK965" s="46" t="s">
        <v>90</v>
      </c>
      <c r="AL965" s="46"/>
      <c r="AM965" s="46" t="s">
        <v>83</v>
      </c>
      <c r="AN965" s="46" t="s">
        <v>83</v>
      </c>
      <c r="AO965" s="46" t="s">
        <v>83</v>
      </c>
      <c r="AP965" s="46" t="s">
        <v>91</v>
      </c>
      <c r="AQ965" s="46"/>
      <c r="AR965" s="46" t="s">
        <v>81</v>
      </c>
      <c r="AS965" s="46" t="s">
        <v>86</v>
      </c>
      <c r="AT965" s="46"/>
      <c r="AU965" s="48">
        <v>120</v>
      </c>
      <c r="AV965" s="46" t="s">
        <v>81</v>
      </c>
      <c r="AW965" s="46" t="s">
        <v>81</v>
      </c>
      <c r="AX965" s="48">
        <v>400</v>
      </c>
      <c r="AY965" s="48">
        <v>441.6</v>
      </c>
      <c r="AZ965" s="48">
        <v>232.8</v>
      </c>
      <c r="BA965" s="48">
        <v>260</v>
      </c>
      <c r="BB965" s="46"/>
      <c r="BC965" s="46"/>
      <c r="BD965" s="48">
        <v>156.97</v>
      </c>
      <c r="BE965" s="46"/>
      <c r="BF965" s="48">
        <v>0.33</v>
      </c>
      <c r="BG965" s="48">
        <v>0</v>
      </c>
      <c r="BH965" s="46"/>
      <c r="BI965" s="48">
        <v>0.33</v>
      </c>
      <c r="BJ965" s="48">
        <v>483.15</v>
      </c>
      <c r="BK965" s="48">
        <v>483.15</v>
      </c>
      <c r="BL965" s="48">
        <v>89</v>
      </c>
      <c r="BM965" s="46"/>
      <c r="BN965" s="46"/>
      <c r="BO965" s="48">
        <v>0.38</v>
      </c>
      <c r="BP965" s="48">
        <v>0.38</v>
      </c>
      <c r="BQ965" s="48">
        <v>0</v>
      </c>
      <c r="BR965" s="48">
        <v>157.83000000000001</v>
      </c>
      <c r="BS965" s="48">
        <v>486.07</v>
      </c>
      <c r="BT965" s="46"/>
      <c r="BU965" s="48">
        <v>0</v>
      </c>
      <c r="BV965" s="39">
        <v>747</v>
      </c>
      <c r="BW965" s="39">
        <f t="shared" si="90"/>
        <v>5</v>
      </c>
      <c r="BX965" s="39">
        <f>IF(COUNTIF($C$2:C965,C965)=1,1,0)</f>
        <v>1</v>
      </c>
      <c r="BY965" s="39">
        <f t="shared" si="91"/>
        <v>0</v>
      </c>
      <c r="BZ965" s="39" t="b">
        <f t="shared" si="92"/>
        <v>0</v>
      </c>
      <c r="CA965" s="39" t="b">
        <f t="array" ref="CA965">ISNUMBER(SEARCH("Touch Screen",$AI965))</f>
        <v>0</v>
      </c>
      <c r="CB965" s="39" t="b">
        <f t="array" ref="CB965">ISNUMBER(SEARCH("Occupancy Sensor",$AI965))</f>
        <v>0</v>
      </c>
      <c r="CC965" s="39" t="b">
        <f t="array" ref="CC965">ISNUMBER(SEARCH("Full Network Connectivity",$AI965))</f>
        <v>0</v>
      </c>
      <c r="CD965" s="49">
        <f t="shared" si="93"/>
        <v>483.14903999999996</v>
      </c>
      <c r="CE965" s="50">
        <f t="shared" si="95"/>
        <v>8.3000000000000007</v>
      </c>
      <c r="CF965" s="39">
        <f t="shared" si="94"/>
        <v>10</v>
      </c>
      <c r="CG965" s="49">
        <f>IF($BW965=1,($Q965*'2. Monitor Criteria'!$C$4)+('2. Monitor Criteria'!$D$4*'1. Data'!$CE965)+'2. Monitor Criteria'!$C$6,IF('1. Data'!$BW965=2,($Q965*'2. Monitor Criteria'!$C$4)+('2. Monitor Criteria'!$D$4*'1. Data'!$CE965)+'2. Monitor Criteria'!$D$6,IF('1. Data'!$BW965=5,($Q965*'2. Monitor Criteria'!$C$4)+('2. Monitor Criteria'!$D$4*'1. Data'!$CE965)+'2. Monitor Criteria'!$F$6,($Q965*'2. Monitor Criteria'!$C$4)+('2. Monitor Criteria'!$D$4*'1. Data'!$CE965)+'2. Monitor Criteria'!$E$6)))</f>
        <v>339.57398000000001</v>
      </c>
      <c r="CH965" s="51">
        <f>CD965-('2. Monitor Criteria'!$D$4*CE965)</f>
        <v>450.03203999999994</v>
      </c>
      <c r="CI965" s="49">
        <f>IF($BY965=0,CH965,IF($BY965=1,CH965-('2. Monitor Criteria'!$B$10*'1. Data'!CG965),CH965-('2. Monitor Criteria'!$C$10*'1. Data'!CG965)))</f>
        <v>450.03203999999994</v>
      </c>
      <c r="CJ965" s="51">
        <f>IF($CA965=TRUE,CI965-(CG965*'2. Monitor Criteria'!$E$10),CI965)</f>
        <v>450.03203999999994</v>
      </c>
      <c r="CK965" s="51">
        <f>IF($BZ965=TRUE,CJ965-('1. Data'!CG965*'2. Monitor Criteria'!$D$10),CJ965)</f>
        <v>450.03203999999994</v>
      </c>
    </row>
    <row r="966" spans="1:89" x14ac:dyDescent="0.2">
      <c r="A966" s="39">
        <v>768</v>
      </c>
      <c r="B966" s="46" t="s">
        <v>925</v>
      </c>
      <c r="C966" s="46" t="s">
        <v>1428</v>
      </c>
      <c r="D966" s="47">
        <v>42998</v>
      </c>
      <c r="E966" s="46" t="s">
        <v>931</v>
      </c>
      <c r="F966" s="46"/>
      <c r="G966" s="46" t="s">
        <v>1307</v>
      </c>
      <c r="H966" s="46" t="s">
        <v>243</v>
      </c>
      <c r="I966" s="46" t="s">
        <v>141</v>
      </c>
      <c r="J966" s="46"/>
      <c r="K966" s="46" t="s">
        <v>77</v>
      </c>
      <c r="L966" s="46"/>
      <c r="M966" s="48">
        <v>4700</v>
      </c>
      <c r="N966" s="48">
        <v>31.6</v>
      </c>
      <c r="O966" s="48">
        <v>56.2</v>
      </c>
      <c r="P966" s="48">
        <v>64.5</v>
      </c>
      <c r="Q966" s="48">
        <v>1779.11</v>
      </c>
      <c r="R966" s="48">
        <v>1.78</v>
      </c>
      <c r="S966" s="48">
        <v>2160</v>
      </c>
      <c r="T966" s="48">
        <v>3840</v>
      </c>
      <c r="U966" s="48">
        <v>8.3000000000000007</v>
      </c>
      <c r="V966" s="48">
        <v>4662</v>
      </c>
      <c r="W966" s="48">
        <v>60</v>
      </c>
      <c r="X966" s="48">
        <v>99</v>
      </c>
      <c r="Y966" s="46" t="s">
        <v>78</v>
      </c>
      <c r="Z966" s="46" t="s">
        <v>83</v>
      </c>
      <c r="AA966" s="46"/>
      <c r="AB966" s="46"/>
      <c r="AC966" s="46" t="s">
        <v>81</v>
      </c>
      <c r="AD966" s="46" t="s">
        <v>80</v>
      </c>
      <c r="AE966" s="46" t="s">
        <v>1302</v>
      </c>
      <c r="AF966" s="46"/>
      <c r="AG966" s="46" t="s">
        <v>252</v>
      </c>
      <c r="AH966" s="46"/>
      <c r="AI966" s="46" t="s">
        <v>83</v>
      </c>
      <c r="AJ966" s="46" t="s">
        <v>83</v>
      </c>
      <c r="AK966" s="46" t="s">
        <v>84</v>
      </c>
      <c r="AL966" s="46"/>
      <c r="AM966" s="46" t="s">
        <v>83</v>
      </c>
      <c r="AN966" s="46" t="s">
        <v>83</v>
      </c>
      <c r="AO966" s="46" t="s">
        <v>83</v>
      </c>
      <c r="AP966" s="46" t="s">
        <v>91</v>
      </c>
      <c r="AQ966" s="46"/>
      <c r="AR966" s="46" t="s">
        <v>81</v>
      </c>
      <c r="AS966" s="46" t="s">
        <v>86</v>
      </c>
      <c r="AT966" s="46"/>
      <c r="AU966" s="46"/>
      <c r="AV966" s="46" t="s">
        <v>81</v>
      </c>
      <c r="AW966" s="46" t="s">
        <v>81</v>
      </c>
      <c r="AX966" s="48">
        <v>448</v>
      </c>
      <c r="AY966" s="48">
        <v>462</v>
      </c>
      <c r="AZ966" s="46"/>
      <c r="BA966" s="48">
        <v>365</v>
      </c>
      <c r="BB966" s="46"/>
      <c r="BC966" s="46"/>
      <c r="BD966" s="48">
        <v>112.9</v>
      </c>
      <c r="BE966" s="48">
        <v>143.5</v>
      </c>
      <c r="BF966" s="48">
        <v>0.24</v>
      </c>
      <c r="BG966" s="46"/>
      <c r="BH966" s="48">
        <v>0.5</v>
      </c>
      <c r="BI966" s="48">
        <v>0.21</v>
      </c>
      <c r="BJ966" s="46"/>
      <c r="BK966" s="46"/>
      <c r="BL966" s="46"/>
      <c r="BM966" s="46"/>
      <c r="BN966" s="46"/>
      <c r="BO966" s="48">
        <v>0.25</v>
      </c>
      <c r="BP966" s="48">
        <v>0.28999999999999998</v>
      </c>
      <c r="BQ966" s="46"/>
      <c r="BR966" s="48">
        <v>112.1</v>
      </c>
      <c r="BS966" s="46"/>
      <c r="BT966" s="46"/>
      <c r="BU966" s="48">
        <v>0</v>
      </c>
      <c r="BV966" s="39">
        <v>768</v>
      </c>
      <c r="BW966" s="39">
        <f t="shared" si="90"/>
        <v>5</v>
      </c>
      <c r="BX966" s="39">
        <f>IF(COUNTIF($C$2:C966,C966)=1,1,0)</f>
        <v>1</v>
      </c>
      <c r="BY966" s="39">
        <f t="shared" si="91"/>
        <v>0</v>
      </c>
      <c r="BZ966" s="39" t="b">
        <f t="shared" si="92"/>
        <v>0</v>
      </c>
      <c r="CA966" s="39" t="b">
        <f t="array" ref="CA966">ISNUMBER(SEARCH("Touch Screen",$AI966))</f>
        <v>0</v>
      </c>
      <c r="CB966" s="39" t="b">
        <f t="array" ref="CB966">ISNUMBER(SEARCH("Occupancy Sensor",$AI966))</f>
        <v>0</v>
      </c>
      <c r="CC966" s="39" t="b">
        <f t="array" ref="CC966">ISNUMBER(SEARCH("Full Network Connectivity",$AI966))</f>
        <v>0</v>
      </c>
      <c r="CD966" s="49">
        <f t="shared" si="93"/>
        <v>347.51795999999996</v>
      </c>
      <c r="CE966" s="50">
        <f t="shared" si="95"/>
        <v>8.3000000000000007</v>
      </c>
      <c r="CF966" s="39">
        <f t="shared" si="94"/>
        <v>10</v>
      </c>
      <c r="CG966" s="49">
        <f>IF($BW966=1,($Q966*'2. Monitor Criteria'!$C$4)+('2. Monitor Criteria'!$D$4*'1. Data'!$CE966)+'2. Monitor Criteria'!$C$6,IF('1. Data'!$BW966=2,($Q966*'2. Monitor Criteria'!$C$4)+('2. Monitor Criteria'!$D$4*'1. Data'!$CE966)+'2. Monitor Criteria'!$D$6,IF('1. Data'!$BW966=5,($Q966*'2. Monitor Criteria'!$C$4)+('2. Monitor Criteria'!$D$4*'1. Data'!$CE966)+'2. Monitor Criteria'!$F$6,($Q966*'2. Monitor Criteria'!$C$4)+('2. Monitor Criteria'!$D$4*'1. Data'!$CE966)+'2. Monitor Criteria'!$E$6)))</f>
        <v>267.47752999999994</v>
      </c>
      <c r="CH966" s="51">
        <f>CD966-('2. Monitor Criteria'!$D$4*CE966)</f>
        <v>314.40095999999994</v>
      </c>
      <c r="CI966" s="49">
        <f>IF($BY966=0,CH966,IF($BY966=1,CH966-('2. Monitor Criteria'!$B$10*'1. Data'!CG966),CH966-('2. Monitor Criteria'!$C$10*'1. Data'!CG966)))</f>
        <v>314.40095999999994</v>
      </c>
      <c r="CJ966" s="51">
        <f>IF($CA966=TRUE,CI966-(CG966*'2. Monitor Criteria'!$E$10),CI966)</f>
        <v>314.40095999999994</v>
      </c>
      <c r="CK966" s="51">
        <f>IF($BZ966=TRUE,CJ966-('1. Data'!CG966*'2. Monitor Criteria'!$D$10),CJ966)</f>
        <v>314.40095999999994</v>
      </c>
    </row>
    <row r="967" spans="1:89" x14ac:dyDescent="0.2">
      <c r="A967" s="39">
        <v>769</v>
      </c>
      <c r="B967" s="46" t="s">
        <v>925</v>
      </c>
      <c r="C967" s="46" t="s">
        <v>1429</v>
      </c>
      <c r="D967" s="47">
        <v>42977</v>
      </c>
      <c r="E967" s="46" t="s">
        <v>931</v>
      </c>
      <c r="F967" s="46"/>
      <c r="G967" s="46" t="s">
        <v>1307</v>
      </c>
      <c r="H967" s="46" t="s">
        <v>243</v>
      </c>
      <c r="I967" s="46" t="s">
        <v>141</v>
      </c>
      <c r="J967" s="46"/>
      <c r="K967" s="46" t="s">
        <v>77</v>
      </c>
      <c r="L967" s="46"/>
      <c r="M967" s="48">
        <v>4700</v>
      </c>
      <c r="N967" s="48">
        <v>26.8</v>
      </c>
      <c r="O967" s="48">
        <v>47.6</v>
      </c>
      <c r="P967" s="48">
        <v>54.6</v>
      </c>
      <c r="Q967" s="48">
        <v>1275.67</v>
      </c>
      <c r="R967" s="48">
        <v>1.78</v>
      </c>
      <c r="S967" s="48">
        <v>2160</v>
      </c>
      <c r="T967" s="48">
        <v>3840</v>
      </c>
      <c r="U967" s="48">
        <v>8.3000000000000007</v>
      </c>
      <c r="V967" s="48">
        <v>6502</v>
      </c>
      <c r="W967" s="48">
        <v>60</v>
      </c>
      <c r="X967" s="48">
        <v>99</v>
      </c>
      <c r="Y967" s="46" t="s">
        <v>78</v>
      </c>
      <c r="Z967" s="46" t="s">
        <v>83</v>
      </c>
      <c r="AA967" s="46"/>
      <c r="AB967" s="46"/>
      <c r="AC967" s="46" t="s">
        <v>81</v>
      </c>
      <c r="AD967" s="46" t="s">
        <v>80</v>
      </c>
      <c r="AE967" s="46" t="s">
        <v>1302</v>
      </c>
      <c r="AF967" s="46"/>
      <c r="AG967" s="46" t="s">
        <v>252</v>
      </c>
      <c r="AH967" s="46"/>
      <c r="AI967" s="46" t="s">
        <v>83</v>
      </c>
      <c r="AJ967" s="46" t="s">
        <v>83</v>
      </c>
      <c r="AK967" s="46" t="s">
        <v>84</v>
      </c>
      <c r="AL967" s="46"/>
      <c r="AM967" s="46" t="s">
        <v>83</v>
      </c>
      <c r="AN967" s="46" t="s">
        <v>83</v>
      </c>
      <c r="AO967" s="46" t="s">
        <v>83</v>
      </c>
      <c r="AP967" s="46" t="s">
        <v>91</v>
      </c>
      <c r="AQ967" s="46"/>
      <c r="AR967" s="46" t="s">
        <v>81</v>
      </c>
      <c r="AS967" s="46" t="s">
        <v>86</v>
      </c>
      <c r="AT967" s="46"/>
      <c r="AU967" s="46"/>
      <c r="AV967" s="46" t="s">
        <v>81</v>
      </c>
      <c r="AW967" s="46" t="s">
        <v>81</v>
      </c>
      <c r="AX967" s="48">
        <v>630</v>
      </c>
      <c r="AY967" s="48">
        <v>659</v>
      </c>
      <c r="AZ967" s="46"/>
      <c r="BA967" s="48">
        <v>510</v>
      </c>
      <c r="BB967" s="46"/>
      <c r="BC967" s="46"/>
      <c r="BD967" s="48">
        <v>113.4</v>
      </c>
      <c r="BE967" s="48">
        <v>128.80000000000001</v>
      </c>
      <c r="BF967" s="48">
        <v>0.38</v>
      </c>
      <c r="BG967" s="46"/>
      <c r="BH967" s="48">
        <v>0.5</v>
      </c>
      <c r="BI967" s="48">
        <v>0.35</v>
      </c>
      <c r="BJ967" s="46"/>
      <c r="BK967" s="46"/>
      <c r="BL967" s="46"/>
      <c r="BM967" s="46"/>
      <c r="BN967" s="46"/>
      <c r="BO967" s="48">
        <v>0.35</v>
      </c>
      <c r="BP967" s="48">
        <v>0.38</v>
      </c>
      <c r="BQ967" s="46"/>
      <c r="BR967" s="48">
        <v>112.3</v>
      </c>
      <c r="BS967" s="46"/>
      <c r="BT967" s="46"/>
      <c r="BU967" s="48">
        <v>0</v>
      </c>
      <c r="BV967" s="39">
        <v>769</v>
      </c>
      <c r="BW967" s="39">
        <f t="shared" si="90"/>
        <v>5</v>
      </c>
      <c r="BX967" s="39">
        <f>IF(COUNTIF($C$2:C967,C967)=1,1,0)</f>
        <v>1</v>
      </c>
      <c r="BY967" s="39">
        <f t="shared" si="91"/>
        <v>0</v>
      </c>
      <c r="BZ967" s="39" t="b">
        <f t="shared" si="92"/>
        <v>0</v>
      </c>
      <c r="CA967" s="39" t="b">
        <f t="array" ref="CA967">ISNUMBER(SEARCH("Touch Screen",$AI967))</f>
        <v>0</v>
      </c>
      <c r="CB967" s="39" t="b">
        <f t="array" ref="CB967">ISNUMBER(SEARCH("Occupancy Sensor",$AI967))</f>
        <v>0</v>
      </c>
      <c r="CC967" s="39" t="b">
        <f t="array" ref="CC967">ISNUMBER(SEARCH("Full Network Connectivity",$AI967))</f>
        <v>0</v>
      </c>
      <c r="CD967" s="49">
        <f t="shared" si="93"/>
        <v>349.84811999999999</v>
      </c>
      <c r="CE967" s="50">
        <f t="shared" si="95"/>
        <v>8.3000000000000007</v>
      </c>
      <c r="CF967" s="39">
        <f t="shared" si="94"/>
        <v>10</v>
      </c>
      <c r="CG967" s="49">
        <f>IF($BW967=1,($Q967*'2. Monitor Criteria'!$C$4)+('2. Monitor Criteria'!$D$4*'1. Data'!$CE967)+'2. Monitor Criteria'!$C$6,IF('1. Data'!$BW967=2,($Q967*'2. Monitor Criteria'!$C$4)+('2. Monitor Criteria'!$D$4*'1. Data'!$CE967)+'2. Monitor Criteria'!$D$6,IF('1. Data'!$BW967=5,($Q967*'2. Monitor Criteria'!$C$4)+('2. Monitor Criteria'!$D$4*'1. Data'!$CE967)+'2. Monitor Criteria'!$F$6,($Q967*'2. Monitor Criteria'!$C$4)+('2. Monitor Criteria'!$D$4*'1. Data'!$CE967)+'2. Monitor Criteria'!$E$6)))</f>
        <v>205.55440999999999</v>
      </c>
      <c r="CH967" s="51">
        <f>CD967-('2. Monitor Criteria'!$D$4*CE967)</f>
        <v>316.73111999999998</v>
      </c>
      <c r="CI967" s="49">
        <f>IF($BY967=0,CH967,IF($BY967=1,CH967-('2. Monitor Criteria'!$B$10*'1. Data'!CG967),CH967-('2. Monitor Criteria'!$C$10*'1. Data'!CG967)))</f>
        <v>316.73111999999998</v>
      </c>
      <c r="CJ967" s="51">
        <f>IF($CA967=TRUE,CI967-(CG967*'2. Monitor Criteria'!$E$10),CI967)</f>
        <v>316.73111999999998</v>
      </c>
      <c r="CK967" s="51">
        <f>IF($BZ967=TRUE,CJ967-('1. Data'!CG967*'2. Monitor Criteria'!$D$10),CJ967)</f>
        <v>316.73111999999998</v>
      </c>
    </row>
    <row r="968" spans="1:89" x14ac:dyDescent="0.2">
      <c r="A968" s="39">
        <v>770</v>
      </c>
      <c r="B968" s="46" t="s">
        <v>925</v>
      </c>
      <c r="C968" s="46" t="s">
        <v>1430</v>
      </c>
      <c r="D968" s="47">
        <v>42977</v>
      </c>
      <c r="E968" s="46" t="s">
        <v>931</v>
      </c>
      <c r="F968" s="46"/>
      <c r="G968" s="46" t="s">
        <v>1307</v>
      </c>
      <c r="H968" s="46" t="s">
        <v>243</v>
      </c>
      <c r="I968" s="46" t="s">
        <v>141</v>
      </c>
      <c r="J968" s="46"/>
      <c r="K968" s="46" t="s">
        <v>77</v>
      </c>
      <c r="L968" s="46"/>
      <c r="M968" s="48">
        <v>4700</v>
      </c>
      <c r="N968" s="48">
        <v>31.6</v>
      </c>
      <c r="O968" s="48">
        <v>56.2</v>
      </c>
      <c r="P968" s="48">
        <v>64.5</v>
      </c>
      <c r="Q968" s="48">
        <v>1779.11</v>
      </c>
      <c r="R968" s="48">
        <v>1.78</v>
      </c>
      <c r="S968" s="48">
        <v>2160</v>
      </c>
      <c r="T968" s="48">
        <v>3840</v>
      </c>
      <c r="U968" s="48">
        <v>8.3000000000000007</v>
      </c>
      <c r="V968" s="48">
        <v>4662</v>
      </c>
      <c r="W968" s="48">
        <v>60</v>
      </c>
      <c r="X968" s="48">
        <v>99</v>
      </c>
      <c r="Y968" s="46" t="s">
        <v>78</v>
      </c>
      <c r="Z968" s="46" t="s">
        <v>83</v>
      </c>
      <c r="AA968" s="46"/>
      <c r="AB968" s="46"/>
      <c r="AC968" s="46" t="s">
        <v>81</v>
      </c>
      <c r="AD968" s="46" t="s">
        <v>80</v>
      </c>
      <c r="AE968" s="46" t="s">
        <v>1302</v>
      </c>
      <c r="AF968" s="46"/>
      <c r="AG968" s="46" t="s">
        <v>252</v>
      </c>
      <c r="AH968" s="46"/>
      <c r="AI968" s="46" t="s">
        <v>83</v>
      </c>
      <c r="AJ968" s="46" t="s">
        <v>83</v>
      </c>
      <c r="AK968" s="46" t="s">
        <v>84</v>
      </c>
      <c r="AL968" s="46"/>
      <c r="AM968" s="46" t="s">
        <v>83</v>
      </c>
      <c r="AN968" s="46" t="s">
        <v>83</v>
      </c>
      <c r="AO968" s="46" t="s">
        <v>83</v>
      </c>
      <c r="AP968" s="46" t="s">
        <v>91</v>
      </c>
      <c r="AQ968" s="46"/>
      <c r="AR968" s="46" t="s">
        <v>81</v>
      </c>
      <c r="AS968" s="46" t="s">
        <v>86</v>
      </c>
      <c r="AT968" s="46"/>
      <c r="AU968" s="46"/>
      <c r="AV968" s="46" t="s">
        <v>81</v>
      </c>
      <c r="AW968" s="46" t="s">
        <v>81</v>
      </c>
      <c r="AX968" s="48">
        <v>690</v>
      </c>
      <c r="AY968" s="48">
        <v>714</v>
      </c>
      <c r="AZ968" s="46"/>
      <c r="BA968" s="48">
        <v>556</v>
      </c>
      <c r="BB968" s="46"/>
      <c r="BC968" s="46"/>
      <c r="BD968" s="48">
        <v>134.69999999999999</v>
      </c>
      <c r="BE968" s="48">
        <v>161.5</v>
      </c>
      <c r="BF968" s="48">
        <v>0.39</v>
      </c>
      <c r="BG968" s="46"/>
      <c r="BH968" s="48">
        <v>0.5</v>
      </c>
      <c r="BI968" s="48">
        <v>0.37</v>
      </c>
      <c r="BJ968" s="46"/>
      <c r="BK968" s="46"/>
      <c r="BL968" s="46"/>
      <c r="BM968" s="46"/>
      <c r="BN968" s="46"/>
      <c r="BO968" s="48">
        <v>0.37</v>
      </c>
      <c r="BP968" s="48">
        <v>0.39</v>
      </c>
      <c r="BQ968" s="46"/>
      <c r="BR968" s="48">
        <v>133.69999999999999</v>
      </c>
      <c r="BS968" s="46"/>
      <c r="BT968" s="46"/>
      <c r="BU968" s="48">
        <v>0</v>
      </c>
      <c r="BV968" s="39">
        <v>770</v>
      </c>
      <c r="BW968" s="39">
        <f t="shared" si="90"/>
        <v>5</v>
      </c>
      <c r="BX968" s="39">
        <f>IF(COUNTIF($C$2:C968,C968)=1,1,0)</f>
        <v>1</v>
      </c>
      <c r="BY968" s="39">
        <f t="shared" si="91"/>
        <v>0</v>
      </c>
      <c r="BZ968" s="39" t="b">
        <f t="shared" si="92"/>
        <v>0</v>
      </c>
      <c r="CA968" s="39" t="b">
        <f t="array" ref="CA968">ISNUMBER(SEARCH("Touch Screen",$AI968))</f>
        <v>0</v>
      </c>
      <c r="CB968" s="39" t="b">
        <f t="array" ref="CB968">ISNUMBER(SEARCH("Occupancy Sensor",$AI968))</f>
        <v>0</v>
      </c>
      <c r="CC968" s="39" t="b">
        <f t="array" ref="CC968">ISNUMBER(SEARCH("Full Network Connectivity",$AI968))</f>
        <v>0</v>
      </c>
      <c r="CD968" s="49">
        <f t="shared" si="93"/>
        <v>415.21085999999997</v>
      </c>
      <c r="CE968" s="50">
        <f t="shared" si="95"/>
        <v>8.3000000000000007</v>
      </c>
      <c r="CF968" s="39">
        <f t="shared" si="94"/>
        <v>10</v>
      </c>
      <c r="CG968" s="49">
        <f>IF($BW968=1,($Q968*'2. Monitor Criteria'!$C$4)+('2. Monitor Criteria'!$D$4*'1. Data'!$CE968)+'2. Monitor Criteria'!$C$6,IF('1. Data'!$BW968=2,($Q968*'2. Monitor Criteria'!$C$4)+('2. Monitor Criteria'!$D$4*'1. Data'!$CE968)+'2. Monitor Criteria'!$D$6,IF('1. Data'!$BW968=5,($Q968*'2. Monitor Criteria'!$C$4)+('2. Monitor Criteria'!$D$4*'1. Data'!$CE968)+'2. Monitor Criteria'!$F$6,($Q968*'2. Monitor Criteria'!$C$4)+('2. Monitor Criteria'!$D$4*'1. Data'!$CE968)+'2. Monitor Criteria'!$E$6)))</f>
        <v>267.47752999999994</v>
      </c>
      <c r="CH968" s="51">
        <f>CD968-('2. Monitor Criteria'!$D$4*CE968)</f>
        <v>382.09385999999995</v>
      </c>
      <c r="CI968" s="49">
        <f>IF($BY968=0,CH968,IF($BY968=1,CH968-('2. Monitor Criteria'!$B$10*'1. Data'!CG968),CH968-('2. Monitor Criteria'!$C$10*'1. Data'!CG968)))</f>
        <v>382.09385999999995</v>
      </c>
      <c r="CJ968" s="51">
        <f>IF($CA968=TRUE,CI968-(CG968*'2. Monitor Criteria'!$E$10),CI968)</f>
        <v>382.09385999999995</v>
      </c>
      <c r="CK968" s="51">
        <f>IF($BZ968=TRUE,CJ968-('1. Data'!CG968*'2. Monitor Criteria'!$D$10),CJ968)</f>
        <v>382.09385999999995</v>
      </c>
    </row>
    <row r="969" spans="1:89" x14ac:dyDescent="0.2">
      <c r="A969" s="39">
        <v>771</v>
      </c>
      <c r="B969" s="46" t="s">
        <v>925</v>
      </c>
      <c r="C969" s="46" t="s">
        <v>949</v>
      </c>
      <c r="D969" s="47">
        <v>42576</v>
      </c>
      <c r="E969" s="46" t="s">
        <v>931</v>
      </c>
      <c r="F969" s="46"/>
      <c r="G969" s="46" t="s">
        <v>1307</v>
      </c>
      <c r="H969" s="46" t="s">
        <v>243</v>
      </c>
      <c r="I969" s="46" t="s">
        <v>141</v>
      </c>
      <c r="J969" s="46"/>
      <c r="K969" s="46" t="s">
        <v>77</v>
      </c>
      <c r="L969" s="46"/>
      <c r="M969" s="48">
        <v>4700</v>
      </c>
      <c r="N969" s="48">
        <v>23.8</v>
      </c>
      <c r="O969" s="48">
        <v>42.3</v>
      </c>
      <c r="P969" s="48">
        <v>48.5</v>
      </c>
      <c r="Q969" s="48">
        <v>1005.28</v>
      </c>
      <c r="R969" s="48">
        <v>1.78</v>
      </c>
      <c r="S969" s="48">
        <v>2160</v>
      </c>
      <c r="T969" s="48">
        <v>3840</v>
      </c>
      <c r="U969" s="48">
        <v>8.3000000000000007</v>
      </c>
      <c r="V969" s="48">
        <v>8251</v>
      </c>
      <c r="W969" s="48">
        <v>60</v>
      </c>
      <c r="X969" s="48">
        <v>99</v>
      </c>
      <c r="Y969" s="46" t="s">
        <v>78</v>
      </c>
      <c r="Z969" s="46" t="s">
        <v>83</v>
      </c>
      <c r="AA969" s="46"/>
      <c r="AB969" s="46"/>
      <c r="AC969" s="46" t="s">
        <v>81</v>
      </c>
      <c r="AD969" s="46" t="s">
        <v>80</v>
      </c>
      <c r="AE969" s="46" t="s">
        <v>945</v>
      </c>
      <c r="AF969" s="46"/>
      <c r="AG969" s="46" t="s">
        <v>252</v>
      </c>
      <c r="AH969" s="46"/>
      <c r="AI969" s="46" t="s">
        <v>83</v>
      </c>
      <c r="AJ969" s="46" t="s">
        <v>83</v>
      </c>
      <c r="AK969" s="46" t="s">
        <v>84</v>
      </c>
      <c r="AL969" s="46"/>
      <c r="AM969" s="46" t="s">
        <v>83</v>
      </c>
      <c r="AN969" s="46" t="s">
        <v>83</v>
      </c>
      <c r="AO969" s="46" t="s">
        <v>83</v>
      </c>
      <c r="AP969" s="46" t="s">
        <v>91</v>
      </c>
      <c r="AQ969" s="46"/>
      <c r="AR969" s="46" t="s">
        <v>81</v>
      </c>
      <c r="AS969" s="46" t="s">
        <v>86</v>
      </c>
      <c r="AT969" s="46"/>
      <c r="AU969" s="46"/>
      <c r="AV969" s="46" t="s">
        <v>81</v>
      </c>
      <c r="AW969" s="46" t="s">
        <v>81</v>
      </c>
      <c r="AX969" s="48">
        <v>400</v>
      </c>
      <c r="AY969" s="48">
        <v>446</v>
      </c>
      <c r="AZ969" s="46"/>
      <c r="BA969" s="48">
        <v>323</v>
      </c>
      <c r="BB969" s="46"/>
      <c r="BC969" s="46"/>
      <c r="BD969" s="48">
        <v>88.8</v>
      </c>
      <c r="BE969" s="48">
        <v>98.2</v>
      </c>
      <c r="BF969" s="48">
        <v>0.28000000000000003</v>
      </c>
      <c r="BG969" s="46"/>
      <c r="BH969" s="48">
        <v>0.5</v>
      </c>
      <c r="BI969" s="48">
        <v>0.27</v>
      </c>
      <c r="BJ969" s="46"/>
      <c r="BK969" s="46"/>
      <c r="BL969" s="46"/>
      <c r="BM969" s="46"/>
      <c r="BN969" s="46"/>
      <c r="BO969" s="48">
        <v>0.31</v>
      </c>
      <c r="BP969" s="48">
        <v>0.32</v>
      </c>
      <c r="BQ969" s="46"/>
      <c r="BR969" s="48">
        <v>88.2</v>
      </c>
      <c r="BS969" s="46"/>
      <c r="BT969" s="46"/>
      <c r="BU969" s="48">
        <v>0</v>
      </c>
      <c r="BV969" s="39">
        <v>771</v>
      </c>
      <c r="BW969" s="39">
        <f t="shared" si="90"/>
        <v>5</v>
      </c>
      <c r="BX969" s="39">
        <f>IF(COUNTIF($C$2:C969,C969)=1,1,0)</f>
        <v>1</v>
      </c>
      <c r="BY969" s="39">
        <f t="shared" si="91"/>
        <v>0</v>
      </c>
      <c r="BZ969" s="39" t="b">
        <f t="shared" si="92"/>
        <v>0</v>
      </c>
      <c r="CA969" s="39" t="b">
        <f t="array" ref="CA969">ISNUMBER(SEARCH("Touch Screen",$AI969))</f>
        <v>0</v>
      </c>
      <c r="CB969" s="39" t="b">
        <f t="array" ref="CB969">ISNUMBER(SEARCH("Occupancy Sensor",$AI969))</f>
        <v>0</v>
      </c>
      <c r="CC969" s="39" t="b">
        <f t="array" ref="CC969">ISNUMBER(SEARCH("Full Network Connectivity",$AI969))</f>
        <v>0</v>
      </c>
      <c r="CD969" s="49">
        <f t="shared" si="93"/>
        <v>273.85511999999994</v>
      </c>
      <c r="CE969" s="50">
        <f t="shared" si="95"/>
        <v>8.3000000000000007</v>
      </c>
      <c r="CF969" s="39">
        <f t="shared" si="94"/>
        <v>10</v>
      </c>
      <c r="CG969" s="49">
        <f>IF($BW969=1,($Q969*'2. Monitor Criteria'!$C$4)+('2. Monitor Criteria'!$D$4*'1. Data'!$CE969)+'2. Monitor Criteria'!$C$6,IF('1. Data'!$BW969=2,($Q969*'2. Monitor Criteria'!$C$4)+('2. Monitor Criteria'!$D$4*'1. Data'!$CE969)+'2. Monitor Criteria'!$D$6,IF('1. Data'!$BW969=5,($Q969*'2. Monitor Criteria'!$C$4)+('2. Monitor Criteria'!$D$4*'1. Data'!$CE969)+'2. Monitor Criteria'!$F$6,($Q969*'2. Monitor Criteria'!$C$4)+('2. Monitor Criteria'!$D$4*'1. Data'!$CE969)+'2. Monitor Criteria'!$E$6)))</f>
        <v>172.29643999999999</v>
      </c>
      <c r="CH969" s="51">
        <f>CD969-('2. Monitor Criteria'!$D$4*CE969)</f>
        <v>240.73811999999992</v>
      </c>
      <c r="CI969" s="49">
        <f>IF($BY969=0,CH969,IF($BY969=1,CH969-('2. Monitor Criteria'!$B$10*'1. Data'!CG969),CH969-('2. Monitor Criteria'!$C$10*'1. Data'!CG969)))</f>
        <v>240.73811999999992</v>
      </c>
      <c r="CJ969" s="51">
        <f>IF($CA969=TRUE,CI969-(CG969*'2. Monitor Criteria'!$E$10),CI969)</f>
        <v>240.73811999999992</v>
      </c>
      <c r="CK969" s="51">
        <f>IF($BZ969=TRUE,CJ969-('1. Data'!CG969*'2. Monitor Criteria'!$D$10),CJ969)</f>
        <v>240.73811999999992</v>
      </c>
    </row>
    <row r="970" spans="1:89" x14ac:dyDescent="0.2">
      <c r="A970" s="39">
        <v>772</v>
      </c>
      <c r="B970" s="46" t="s">
        <v>925</v>
      </c>
      <c r="C970" s="46" t="s">
        <v>1431</v>
      </c>
      <c r="D970" s="47">
        <v>42936</v>
      </c>
      <c r="E970" s="46" t="s">
        <v>931</v>
      </c>
      <c r="F970" s="46"/>
      <c r="G970" s="46" t="s">
        <v>1307</v>
      </c>
      <c r="H970" s="46" t="s">
        <v>243</v>
      </c>
      <c r="I970" s="46" t="s">
        <v>141</v>
      </c>
      <c r="J970" s="46"/>
      <c r="K970" s="46" t="s">
        <v>77</v>
      </c>
      <c r="L970" s="46"/>
      <c r="M970" s="48">
        <v>4700</v>
      </c>
      <c r="N970" s="48">
        <v>23.8</v>
      </c>
      <c r="O970" s="48">
        <v>42.3</v>
      </c>
      <c r="P970" s="48">
        <v>48.5</v>
      </c>
      <c r="Q970" s="48">
        <v>1005.28</v>
      </c>
      <c r="R970" s="48">
        <v>1.78</v>
      </c>
      <c r="S970" s="48">
        <v>2160</v>
      </c>
      <c r="T970" s="48">
        <v>3840</v>
      </c>
      <c r="U970" s="48">
        <v>8.3000000000000007</v>
      </c>
      <c r="V970" s="48">
        <v>8251</v>
      </c>
      <c r="W970" s="48">
        <v>60</v>
      </c>
      <c r="X970" s="48">
        <v>99</v>
      </c>
      <c r="Y970" s="46" t="s">
        <v>78</v>
      </c>
      <c r="Z970" s="46" t="s">
        <v>83</v>
      </c>
      <c r="AA970" s="46"/>
      <c r="AB970" s="46"/>
      <c r="AC970" s="46" t="s">
        <v>81</v>
      </c>
      <c r="AD970" s="46" t="s">
        <v>80</v>
      </c>
      <c r="AE970" s="46" t="s">
        <v>945</v>
      </c>
      <c r="AF970" s="46"/>
      <c r="AG970" s="46" t="s">
        <v>252</v>
      </c>
      <c r="AH970" s="46"/>
      <c r="AI970" s="46" t="s">
        <v>83</v>
      </c>
      <c r="AJ970" s="46" t="s">
        <v>83</v>
      </c>
      <c r="AK970" s="46" t="s">
        <v>84</v>
      </c>
      <c r="AL970" s="46"/>
      <c r="AM970" s="46" t="s">
        <v>83</v>
      </c>
      <c r="AN970" s="46" t="s">
        <v>83</v>
      </c>
      <c r="AO970" s="46" t="s">
        <v>83</v>
      </c>
      <c r="AP970" s="46" t="s">
        <v>91</v>
      </c>
      <c r="AQ970" s="46"/>
      <c r="AR970" s="46" t="s">
        <v>81</v>
      </c>
      <c r="AS970" s="46" t="s">
        <v>86</v>
      </c>
      <c r="AT970" s="46"/>
      <c r="AU970" s="46"/>
      <c r="AV970" s="46" t="s">
        <v>81</v>
      </c>
      <c r="AW970" s="46" t="s">
        <v>81</v>
      </c>
      <c r="AX970" s="48">
        <v>480</v>
      </c>
      <c r="AY970" s="48">
        <v>562</v>
      </c>
      <c r="AZ970" s="46"/>
      <c r="BA970" s="48">
        <v>394</v>
      </c>
      <c r="BB970" s="46"/>
      <c r="BC970" s="46"/>
      <c r="BD970" s="48">
        <v>92.6</v>
      </c>
      <c r="BE970" s="48">
        <v>104.5</v>
      </c>
      <c r="BF970" s="48">
        <v>0.38</v>
      </c>
      <c r="BG970" s="46"/>
      <c r="BH970" s="48">
        <v>0.5</v>
      </c>
      <c r="BI970" s="48">
        <v>0.35</v>
      </c>
      <c r="BJ970" s="46"/>
      <c r="BK970" s="46"/>
      <c r="BL970" s="46"/>
      <c r="BM970" s="46"/>
      <c r="BN970" s="46"/>
      <c r="BO970" s="48">
        <v>0.39</v>
      </c>
      <c r="BP970" s="48">
        <v>0.42</v>
      </c>
      <c r="BQ970" s="46"/>
      <c r="BR970" s="48">
        <v>92</v>
      </c>
      <c r="BS970" s="46"/>
      <c r="BT970" s="46"/>
      <c r="BU970" s="48">
        <v>0</v>
      </c>
      <c r="BV970" s="39">
        <v>772</v>
      </c>
      <c r="BW970" s="39">
        <f t="shared" si="90"/>
        <v>5</v>
      </c>
      <c r="BX970" s="39">
        <f>IF(COUNTIF($C$2:C970,C970)=1,1,0)</f>
        <v>1</v>
      </c>
      <c r="BY970" s="39">
        <f t="shared" si="91"/>
        <v>0</v>
      </c>
      <c r="BZ970" s="39" t="b">
        <f t="shared" si="92"/>
        <v>0</v>
      </c>
      <c r="CA970" s="39" t="b">
        <f t="array" ref="CA970">ISNUMBER(SEARCH("Touch Screen",$AI970))</f>
        <v>0</v>
      </c>
      <c r="CB970" s="39" t="b">
        <f t="array" ref="CB970">ISNUMBER(SEARCH("Occupancy Sensor",$AI970))</f>
        <v>0</v>
      </c>
      <c r="CC970" s="39" t="b">
        <f t="array" ref="CC970">ISNUMBER(SEARCH("Full Network Connectivity",$AI970))</f>
        <v>0</v>
      </c>
      <c r="CD970" s="49">
        <f t="shared" si="93"/>
        <v>286.07531999999998</v>
      </c>
      <c r="CE970" s="50">
        <f t="shared" si="95"/>
        <v>8.3000000000000007</v>
      </c>
      <c r="CF970" s="39">
        <f t="shared" si="94"/>
        <v>10</v>
      </c>
      <c r="CG970" s="49">
        <f>IF($BW970=1,($Q970*'2. Monitor Criteria'!$C$4)+('2. Monitor Criteria'!$D$4*'1. Data'!$CE970)+'2. Monitor Criteria'!$C$6,IF('1. Data'!$BW970=2,($Q970*'2. Monitor Criteria'!$C$4)+('2. Monitor Criteria'!$D$4*'1. Data'!$CE970)+'2. Monitor Criteria'!$D$6,IF('1. Data'!$BW970=5,($Q970*'2. Monitor Criteria'!$C$4)+('2. Monitor Criteria'!$D$4*'1. Data'!$CE970)+'2. Monitor Criteria'!$F$6,($Q970*'2. Monitor Criteria'!$C$4)+('2. Monitor Criteria'!$D$4*'1. Data'!$CE970)+'2. Monitor Criteria'!$E$6)))</f>
        <v>172.29643999999999</v>
      </c>
      <c r="CH970" s="51">
        <f>CD970-('2. Monitor Criteria'!$D$4*CE970)</f>
        <v>252.95831999999996</v>
      </c>
      <c r="CI970" s="49">
        <f>IF($BY970=0,CH970,IF($BY970=1,CH970-('2. Monitor Criteria'!$B$10*'1. Data'!CG970),CH970-('2. Monitor Criteria'!$C$10*'1. Data'!CG970)))</f>
        <v>252.95831999999996</v>
      </c>
      <c r="CJ970" s="51">
        <f>IF($CA970=TRUE,CI970-(CG970*'2. Monitor Criteria'!$E$10),CI970)</f>
        <v>252.95831999999996</v>
      </c>
      <c r="CK970" s="51">
        <f>IF($BZ970=TRUE,CJ970-('1. Data'!CG970*'2. Monitor Criteria'!$D$10),CJ970)</f>
        <v>252.95831999999996</v>
      </c>
    </row>
    <row r="971" spans="1:89" x14ac:dyDescent="0.2">
      <c r="A971" s="39">
        <v>773</v>
      </c>
      <c r="B971" s="46" t="s">
        <v>925</v>
      </c>
      <c r="C971" s="46" t="s">
        <v>950</v>
      </c>
      <c r="D971" s="47">
        <v>42576</v>
      </c>
      <c r="E971" s="46" t="s">
        <v>931</v>
      </c>
      <c r="F971" s="46"/>
      <c r="G971" s="46" t="s">
        <v>1307</v>
      </c>
      <c r="H971" s="46" t="s">
        <v>243</v>
      </c>
      <c r="I971" s="46" t="s">
        <v>141</v>
      </c>
      <c r="J971" s="46"/>
      <c r="K971" s="46" t="s">
        <v>77</v>
      </c>
      <c r="L971" s="46"/>
      <c r="M971" s="48">
        <v>4700</v>
      </c>
      <c r="N971" s="48">
        <v>26.8</v>
      </c>
      <c r="O971" s="48">
        <v>47.6</v>
      </c>
      <c r="P971" s="48">
        <v>54.6</v>
      </c>
      <c r="Q971" s="48">
        <v>1275.67</v>
      </c>
      <c r="R971" s="48">
        <v>1.78</v>
      </c>
      <c r="S971" s="48">
        <v>2160</v>
      </c>
      <c r="T971" s="48">
        <v>3840</v>
      </c>
      <c r="U971" s="48">
        <v>8.3000000000000007</v>
      </c>
      <c r="V971" s="48">
        <v>6502</v>
      </c>
      <c r="W971" s="48">
        <v>60</v>
      </c>
      <c r="X971" s="48">
        <v>99</v>
      </c>
      <c r="Y971" s="46" t="s">
        <v>78</v>
      </c>
      <c r="Z971" s="46" t="s">
        <v>83</v>
      </c>
      <c r="AA971" s="46"/>
      <c r="AB971" s="46"/>
      <c r="AC971" s="46" t="s">
        <v>81</v>
      </c>
      <c r="AD971" s="46" t="s">
        <v>80</v>
      </c>
      <c r="AE971" s="46" t="s">
        <v>945</v>
      </c>
      <c r="AF971" s="46"/>
      <c r="AG971" s="46" t="s">
        <v>252</v>
      </c>
      <c r="AH971" s="46"/>
      <c r="AI971" s="46" t="s">
        <v>83</v>
      </c>
      <c r="AJ971" s="46" t="s">
        <v>83</v>
      </c>
      <c r="AK971" s="46" t="s">
        <v>84</v>
      </c>
      <c r="AL971" s="46"/>
      <c r="AM971" s="46" t="s">
        <v>83</v>
      </c>
      <c r="AN971" s="46" t="s">
        <v>83</v>
      </c>
      <c r="AO971" s="46" t="s">
        <v>83</v>
      </c>
      <c r="AP971" s="46" t="s">
        <v>91</v>
      </c>
      <c r="AQ971" s="46"/>
      <c r="AR971" s="46" t="s">
        <v>81</v>
      </c>
      <c r="AS971" s="46" t="s">
        <v>86</v>
      </c>
      <c r="AT971" s="46"/>
      <c r="AU971" s="46"/>
      <c r="AV971" s="46" t="s">
        <v>81</v>
      </c>
      <c r="AW971" s="46" t="s">
        <v>81</v>
      </c>
      <c r="AX971" s="48">
        <v>490</v>
      </c>
      <c r="AY971" s="48">
        <v>498</v>
      </c>
      <c r="AZ971" s="46"/>
      <c r="BA971" s="48">
        <v>358</v>
      </c>
      <c r="BB971" s="46"/>
      <c r="BC971" s="46"/>
      <c r="BD971" s="48">
        <v>101.7</v>
      </c>
      <c r="BE971" s="48">
        <v>120.5</v>
      </c>
      <c r="BF971" s="48">
        <v>0.27</v>
      </c>
      <c r="BG971" s="46"/>
      <c r="BH971" s="48">
        <v>0.5</v>
      </c>
      <c r="BI971" s="48">
        <v>0.26</v>
      </c>
      <c r="BJ971" s="46"/>
      <c r="BK971" s="46"/>
      <c r="BL971" s="46"/>
      <c r="BM971" s="46"/>
      <c r="BN971" s="46"/>
      <c r="BO971" s="48">
        <v>0.31</v>
      </c>
      <c r="BP971" s="48">
        <v>0.32</v>
      </c>
      <c r="BQ971" s="46"/>
      <c r="BR971" s="48">
        <v>99.7</v>
      </c>
      <c r="BS971" s="46"/>
      <c r="BT971" s="46"/>
      <c r="BU971" s="48">
        <v>0</v>
      </c>
      <c r="BV971" s="39">
        <v>773</v>
      </c>
      <c r="BW971" s="39">
        <f t="shared" si="90"/>
        <v>5</v>
      </c>
      <c r="BX971" s="39">
        <f>IF(COUNTIF($C$2:C971,C971)=1,1,0)</f>
        <v>1</v>
      </c>
      <c r="BY971" s="39">
        <f t="shared" si="91"/>
        <v>0</v>
      </c>
      <c r="BZ971" s="39" t="b">
        <f t="shared" si="92"/>
        <v>0</v>
      </c>
      <c r="CA971" s="39" t="b">
        <f t="array" ref="CA971">ISNUMBER(SEARCH("Touch Screen",$AI971))</f>
        <v>0</v>
      </c>
      <c r="CB971" s="39" t="b">
        <f t="array" ref="CB971">ISNUMBER(SEARCH("Occupancy Sensor",$AI971))</f>
        <v>0</v>
      </c>
      <c r="CC971" s="39" t="b">
        <f t="array" ref="CC971">ISNUMBER(SEARCH("Full Network Connectivity",$AI971))</f>
        <v>0</v>
      </c>
      <c r="CD971" s="49">
        <f t="shared" si="93"/>
        <v>313.34958</v>
      </c>
      <c r="CE971" s="50">
        <f t="shared" si="95"/>
        <v>8.3000000000000007</v>
      </c>
      <c r="CF971" s="39">
        <f t="shared" si="94"/>
        <v>10</v>
      </c>
      <c r="CG971" s="49">
        <f>IF($BW971=1,($Q971*'2. Monitor Criteria'!$C$4)+('2. Monitor Criteria'!$D$4*'1. Data'!$CE971)+'2. Monitor Criteria'!$C$6,IF('1. Data'!$BW971=2,($Q971*'2. Monitor Criteria'!$C$4)+('2. Monitor Criteria'!$D$4*'1. Data'!$CE971)+'2. Monitor Criteria'!$D$6,IF('1. Data'!$BW971=5,($Q971*'2. Monitor Criteria'!$C$4)+('2. Monitor Criteria'!$D$4*'1. Data'!$CE971)+'2. Monitor Criteria'!$F$6,($Q971*'2. Monitor Criteria'!$C$4)+('2. Monitor Criteria'!$D$4*'1. Data'!$CE971)+'2. Monitor Criteria'!$E$6)))</f>
        <v>205.55440999999999</v>
      </c>
      <c r="CH971" s="51">
        <f>CD971-('2. Monitor Criteria'!$D$4*CE971)</f>
        <v>280.23257999999998</v>
      </c>
      <c r="CI971" s="49">
        <f>IF($BY971=0,CH971,IF($BY971=1,CH971-('2. Monitor Criteria'!$B$10*'1. Data'!CG971),CH971-('2. Monitor Criteria'!$C$10*'1. Data'!CG971)))</f>
        <v>280.23257999999998</v>
      </c>
      <c r="CJ971" s="51">
        <f>IF($CA971=TRUE,CI971-(CG971*'2. Monitor Criteria'!$E$10),CI971)</f>
        <v>280.23257999999998</v>
      </c>
      <c r="CK971" s="51">
        <f>IF($BZ971=TRUE,CJ971-('1. Data'!CG971*'2. Monitor Criteria'!$D$10),CJ971)</f>
        <v>280.23257999999998</v>
      </c>
    </row>
    <row r="972" spans="1:89" x14ac:dyDescent="0.2">
      <c r="A972" s="39">
        <v>774</v>
      </c>
      <c r="B972" s="46" t="s">
        <v>925</v>
      </c>
      <c r="C972" s="46" t="s">
        <v>1432</v>
      </c>
      <c r="D972" s="47">
        <v>42936</v>
      </c>
      <c r="E972" s="46" t="s">
        <v>931</v>
      </c>
      <c r="F972" s="46"/>
      <c r="G972" s="46" t="s">
        <v>1307</v>
      </c>
      <c r="H972" s="46" t="s">
        <v>243</v>
      </c>
      <c r="I972" s="46" t="s">
        <v>141</v>
      </c>
      <c r="J972" s="46"/>
      <c r="K972" s="46" t="s">
        <v>77</v>
      </c>
      <c r="L972" s="46"/>
      <c r="M972" s="48">
        <v>4700</v>
      </c>
      <c r="N972" s="48">
        <v>26.8</v>
      </c>
      <c r="O972" s="48">
        <v>47.6</v>
      </c>
      <c r="P972" s="48">
        <v>54.6</v>
      </c>
      <c r="Q972" s="48">
        <v>1275.67</v>
      </c>
      <c r="R972" s="48">
        <v>1.78</v>
      </c>
      <c r="S972" s="48">
        <v>2160</v>
      </c>
      <c r="T972" s="48">
        <v>3840</v>
      </c>
      <c r="U972" s="48">
        <v>8.3000000000000007</v>
      </c>
      <c r="V972" s="48">
        <v>6502</v>
      </c>
      <c r="W972" s="48">
        <v>60</v>
      </c>
      <c r="X972" s="48">
        <v>99</v>
      </c>
      <c r="Y972" s="46" t="s">
        <v>78</v>
      </c>
      <c r="Z972" s="46" t="s">
        <v>83</v>
      </c>
      <c r="AA972" s="46"/>
      <c r="AB972" s="46"/>
      <c r="AC972" s="46" t="s">
        <v>81</v>
      </c>
      <c r="AD972" s="46" t="s">
        <v>80</v>
      </c>
      <c r="AE972" s="46" t="s">
        <v>945</v>
      </c>
      <c r="AF972" s="46"/>
      <c r="AG972" s="46" t="s">
        <v>252</v>
      </c>
      <c r="AH972" s="46"/>
      <c r="AI972" s="46" t="s">
        <v>83</v>
      </c>
      <c r="AJ972" s="46" t="s">
        <v>83</v>
      </c>
      <c r="AK972" s="46" t="s">
        <v>84</v>
      </c>
      <c r="AL972" s="46"/>
      <c r="AM972" s="46" t="s">
        <v>83</v>
      </c>
      <c r="AN972" s="46" t="s">
        <v>83</v>
      </c>
      <c r="AO972" s="46" t="s">
        <v>83</v>
      </c>
      <c r="AP972" s="46" t="s">
        <v>91</v>
      </c>
      <c r="AQ972" s="46"/>
      <c r="AR972" s="46" t="s">
        <v>81</v>
      </c>
      <c r="AS972" s="46" t="s">
        <v>86</v>
      </c>
      <c r="AT972" s="46"/>
      <c r="AU972" s="46"/>
      <c r="AV972" s="46" t="s">
        <v>81</v>
      </c>
      <c r="AW972" s="46" t="s">
        <v>81</v>
      </c>
      <c r="AX972" s="48">
        <v>485</v>
      </c>
      <c r="AY972" s="48">
        <v>563</v>
      </c>
      <c r="AZ972" s="46"/>
      <c r="BA972" s="48">
        <v>395</v>
      </c>
      <c r="BB972" s="46"/>
      <c r="BC972" s="46"/>
      <c r="BD972" s="48">
        <v>101.7</v>
      </c>
      <c r="BE972" s="48">
        <v>123.9</v>
      </c>
      <c r="BF972" s="48">
        <v>0.37</v>
      </c>
      <c r="BG972" s="46"/>
      <c r="BH972" s="48">
        <v>0.5</v>
      </c>
      <c r="BI972" s="48">
        <v>0.34</v>
      </c>
      <c r="BJ972" s="46"/>
      <c r="BK972" s="46"/>
      <c r="BL972" s="46"/>
      <c r="BM972" s="46"/>
      <c r="BN972" s="46"/>
      <c r="BO972" s="48">
        <v>0.38</v>
      </c>
      <c r="BP972" s="48">
        <v>0.42</v>
      </c>
      <c r="BQ972" s="46"/>
      <c r="BR972" s="48">
        <v>101</v>
      </c>
      <c r="BS972" s="46"/>
      <c r="BT972" s="46"/>
      <c r="BU972" s="48">
        <v>0</v>
      </c>
      <c r="BV972" s="39">
        <v>774</v>
      </c>
      <c r="BW972" s="39">
        <f t="shared" si="90"/>
        <v>5</v>
      </c>
      <c r="BX972" s="39">
        <f>IF(COUNTIF($C$2:C972,C972)=1,1,0)</f>
        <v>1</v>
      </c>
      <c r="BY972" s="39">
        <f t="shared" si="91"/>
        <v>0</v>
      </c>
      <c r="BZ972" s="39" t="b">
        <f t="shared" si="92"/>
        <v>0</v>
      </c>
      <c r="CA972" s="39" t="b">
        <f t="array" ref="CA972">ISNUMBER(SEARCH("Touch Screen",$AI972))</f>
        <v>0</v>
      </c>
      <c r="CB972" s="39" t="b">
        <f t="array" ref="CB972">ISNUMBER(SEARCH("Occupancy Sensor",$AI972))</f>
        <v>0</v>
      </c>
      <c r="CC972" s="39" t="b">
        <f t="array" ref="CC972">ISNUMBER(SEARCH("Full Network Connectivity",$AI972))</f>
        <v>0</v>
      </c>
      <c r="CD972" s="49">
        <f t="shared" si="93"/>
        <v>313.91897999999998</v>
      </c>
      <c r="CE972" s="50">
        <f t="shared" si="95"/>
        <v>8.3000000000000007</v>
      </c>
      <c r="CF972" s="39">
        <f t="shared" si="94"/>
        <v>10</v>
      </c>
      <c r="CG972" s="49">
        <f>IF($BW972=1,($Q972*'2. Monitor Criteria'!$C$4)+('2. Monitor Criteria'!$D$4*'1. Data'!$CE972)+'2. Monitor Criteria'!$C$6,IF('1. Data'!$BW972=2,($Q972*'2. Monitor Criteria'!$C$4)+('2. Monitor Criteria'!$D$4*'1. Data'!$CE972)+'2. Monitor Criteria'!$D$6,IF('1. Data'!$BW972=5,($Q972*'2. Monitor Criteria'!$C$4)+('2. Monitor Criteria'!$D$4*'1. Data'!$CE972)+'2. Monitor Criteria'!$F$6,($Q972*'2. Monitor Criteria'!$C$4)+('2. Monitor Criteria'!$D$4*'1. Data'!$CE972)+'2. Monitor Criteria'!$E$6)))</f>
        <v>205.55440999999999</v>
      </c>
      <c r="CH972" s="51">
        <f>CD972-('2. Monitor Criteria'!$D$4*CE972)</f>
        <v>280.80197999999996</v>
      </c>
      <c r="CI972" s="49">
        <f>IF($BY972=0,CH972,IF($BY972=1,CH972-('2. Monitor Criteria'!$B$10*'1. Data'!CG972),CH972-('2. Monitor Criteria'!$C$10*'1. Data'!CG972)))</f>
        <v>280.80197999999996</v>
      </c>
      <c r="CJ972" s="51">
        <f>IF($CA972=TRUE,CI972-(CG972*'2. Monitor Criteria'!$E$10),CI972)</f>
        <v>280.80197999999996</v>
      </c>
      <c r="CK972" s="51">
        <f>IF($BZ972=TRUE,CJ972-('1. Data'!CG972*'2. Monitor Criteria'!$D$10),CJ972)</f>
        <v>280.80197999999996</v>
      </c>
    </row>
    <row r="973" spans="1:89" x14ac:dyDescent="0.2">
      <c r="A973" s="39">
        <v>775</v>
      </c>
      <c r="B973" s="46" t="s">
        <v>925</v>
      </c>
      <c r="C973" s="46" t="s">
        <v>951</v>
      </c>
      <c r="D973" s="47">
        <v>42592</v>
      </c>
      <c r="E973" s="46" t="s">
        <v>931</v>
      </c>
      <c r="F973" s="46"/>
      <c r="G973" s="46" t="s">
        <v>1307</v>
      </c>
      <c r="H973" s="46" t="s">
        <v>243</v>
      </c>
      <c r="I973" s="46" t="s">
        <v>141</v>
      </c>
      <c r="J973" s="46"/>
      <c r="K973" s="46" t="s">
        <v>77</v>
      </c>
      <c r="L973" s="46"/>
      <c r="M973" s="48">
        <v>4700</v>
      </c>
      <c r="N973" s="48">
        <v>31.6</v>
      </c>
      <c r="O973" s="48">
        <v>56.2</v>
      </c>
      <c r="P973" s="48">
        <v>64.5</v>
      </c>
      <c r="Q973" s="48">
        <v>1779.11</v>
      </c>
      <c r="R973" s="48">
        <v>1.78</v>
      </c>
      <c r="S973" s="48">
        <v>2160</v>
      </c>
      <c r="T973" s="48">
        <v>3840</v>
      </c>
      <c r="U973" s="48">
        <v>8.3000000000000007</v>
      </c>
      <c r="V973" s="48">
        <v>4662</v>
      </c>
      <c r="W973" s="48">
        <v>60</v>
      </c>
      <c r="X973" s="48">
        <v>99</v>
      </c>
      <c r="Y973" s="46" t="s">
        <v>78</v>
      </c>
      <c r="Z973" s="46" t="s">
        <v>83</v>
      </c>
      <c r="AA973" s="46"/>
      <c r="AB973" s="46"/>
      <c r="AC973" s="46" t="s">
        <v>81</v>
      </c>
      <c r="AD973" s="46" t="s">
        <v>80</v>
      </c>
      <c r="AE973" s="46" t="s">
        <v>945</v>
      </c>
      <c r="AF973" s="46"/>
      <c r="AG973" s="46" t="s">
        <v>252</v>
      </c>
      <c r="AH973" s="46"/>
      <c r="AI973" s="46" t="s">
        <v>83</v>
      </c>
      <c r="AJ973" s="46" t="s">
        <v>83</v>
      </c>
      <c r="AK973" s="46" t="s">
        <v>84</v>
      </c>
      <c r="AL973" s="46"/>
      <c r="AM973" s="46" t="s">
        <v>83</v>
      </c>
      <c r="AN973" s="46" t="s">
        <v>83</v>
      </c>
      <c r="AO973" s="46" t="s">
        <v>83</v>
      </c>
      <c r="AP973" s="46" t="s">
        <v>91</v>
      </c>
      <c r="AQ973" s="46"/>
      <c r="AR973" s="46" t="s">
        <v>81</v>
      </c>
      <c r="AS973" s="46" t="s">
        <v>86</v>
      </c>
      <c r="AT973" s="46"/>
      <c r="AU973" s="46"/>
      <c r="AV973" s="46" t="s">
        <v>81</v>
      </c>
      <c r="AW973" s="46" t="s">
        <v>81</v>
      </c>
      <c r="AX973" s="48">
        <v>430</v>
      </c>
      <c r="AY973" s="48">
        <v>490</v>
      </c>
      <c r="AZ973" s="46"/>
      <c r="BA973" s="48">
        <v>363</v>
      </c>
      <c r="BB973" s="46"/>
      <c r="BC973" s="46"/>
      <c r="BD973" s="48">
        <v>127</v>
      </c>
      <c r="BE973" s="48">
        <v>145.5</v>
      </c>
      <c r="BF973" s="48">
        <v>0.24</v>
      </c>
      <c r="BG973" s="46"/>
      <c r="BH973" s="48">
        <v>0.5</v>
      </c>
      <c r="BI973" s="48">
        <v>0.22</v>
      </c>
      <c r="BJ973" s="46"/>
      <c r="BK973" s="46"/>
      <c r="BL973" s="46"/>
      <c r="BM973" s="46"/>
      <c r="BN973" s="46"/>
      <c r="BO973" s="48">
        <v>0.26</v>
      </c>
      <c r="BP973" s="48">
        <v>0.28999999999999998</v>
      </c>
      <c r="BQ973" s="46"/>
      <c r="BR973" s="48">
        <v>124.9</v>
      </c>
      <c r="BS973" s="46"/>
      <c r="BT973" s="46"/>
      <c r="BU973" s="48">
        <v>0</v>
      </c>
      <c r="BV973" s="39">
        <v>775</v>
      </c>
      <c r="BW973" s="39">
        <f t="shared" si="90"/>
        <v>5</v>
      </c>
      <c r="BX973" s="39">
        <f>IF(COUNTIF($C$2:C973,C973)=1,1,0)</f>
        <v>1</v>
      </c>
      <c r="BY973" s="39">
        <f t="shared" si="91"/>
        <v>0</v>
      </c>
      <c r="BZ973" s="39" t="b">
        <f t="shared" si="92"/>
        <v>0</v>
      </c>
      <c r="CA973" s="39" t="b">
        <f t="array" ref="CA973">ISNUMBER(SEARCH("Touch Screen",$AI973))</f>
        <v>0</v>
      </c>
      <c r="CB973" s="39" t="b">
        <f t="array" ref="CB973">ISNUMBER(SEARCH("Occupancy Sensor",$AI973))</f>
        <v>0</v>
      </c>
      <c r="CC973" s="39" t="b">
        <f t="array" ref="CC973">ISNUMBER(SEARCH("Full Network Connectivity",$AI973))</f>
        <v>0</v>
      </c>
      <c r="CD973" s="49">
        <f t="shared" si="93"/>
        <v>390.74855999999994</v>
      </c>
      <c r="CE973" s="50">
        <f t="shared" si="95"/>
        <v>8.3000000000000007</v>
      </c>
      <c r="CF973" s="39">
        <f t="shared" si="94"/>
        <v>10</v>
      </c>
      <c r="CG973" s="49">
        <f>IF($BW973=1,($Q973*'2. Monitor Criteria'!$C$4)+('2. Monitor Criteria'!$D$4*'1. Data'!$CE973)+'2. Monitor Criteria'!$C$6,IF('1. Data'!$BW973=2,($Q973*'2. Monitor Criteria'!$C$4)+('2. Monitor Criteria'!$D$4*'1. Data'!$CE973)+'2. Monitor Criteria'!$D$6,IF('1. Data'!$BW973=5,($Q973*'2. Monitor Criteria'!$C$4)+('2. Monitor Criteria'!$D$4*'1. Data'!$CE973)+'2. Monitor Criteria'!$F$6,($Q973*'2. Monitor Criteria'!$C$4)+('2. Monitor Criteria'!$D$4*'1. Data'!$CE973)+'2. Monitor Criteria'!$E$6)))</f>
        <v>267.47752999999994</v>
      </c>
      <c r="CH973" s="51">
        <f>CD973-('2. Monitor Criteria'!$D$4*CE973)</f>
        <v>357.63155999999992</v>
      </c>
      <c r="CI973" s="49">
        <f>IF($BY973=0,CH973,IF($BY973=1,CH973-('2. Monitor Criteria'!$B$10*'1. Data'!CG973),CH973-('2. Monitor Criteria'!$C$10*'1. Data'!CG973)))</f>
        <v>357.63155999999992</v>
      </c>
      <c r="CJ973" s="51">
        <f>IF($CA973=TRUE,CI973-(CG973*'2. Monitor Criteria'!$E$10),CI973)</f>
        <v>357.63155999999992</v>
      </c>
      <c r="CK973" s="51">
        <f>IF($BZ973=TRUE,CJ973-('1. Data'!CG973*'2. Monitor Criteria'!$D$10),CJ973)</f>
        <v>357.63155999999992</v>
      </c>
    </row>
    <row r="974" spans="1:89" x14ac:dyDescent="0.2">
      <c r="A974" s="39">
        <v>776</v>
      </c>
      <c r="B974" s="46" t="s">
        <v>925</v>
      </c>
      <c r="C974" s="46" t="s">
        <v>1433</v>
      </c>
      <c r="D974" s="47">
        <v>42936</v>
      </c>
      <c r="E974" s="46" t="s">
        <v>931</v>
      </c>
      <c r="F974" s="46"/>
      <c r="G974" s="46" t="s">
        <v>1307</v>
      </c>
      <c r="H974" s="46" t="s">
        <v>243</v>
      </c>
      <c r="I974" s="46" t="s">
        <v>141</v>
      </c>
      <c r="J974" s="46"/>
      <c r="K974" s="46" t="s">
        <v>77</v>
      </c>
      <c r="L974" s="46"/>
      <c r="M974" s="48">
        <v>4700</v>
      </c>
      <c r="N974" s="48">
        <v>31.6</v>
      </c>
      <c r="O974" s="48">
        <v>56.2</v>
      </c>
      <c r="P974" s="48">
        <v>64.5</v>
      </c>
      <c r="Q974" s="48">
        <v>1779.11</v>
      </c>
      <c r="R974" s="48">
        <v>1.78</v>
      </c>
      <c r="S974" s="48">
        <v>2160</v>
      </c>
      <c r="T974" s="48">
        <v>3840</v>
      </c>
      <c r="U974" s="48">
        <v>8.3000000000000007</v>
      </c>
      <c r="V974" s="48">
        <v>4662</v>
      </c>
      <c r="W974" s="48">
        <v>60</v>
      </c>
      <c r="X974" s="48">
        <v>99</v>
      </c>
      <c r="Y974" s="46" t="s">
        <v>78</v>
      </c>
      <c r="Z974" s="46" t="s">
        <v>83</v>
      </c>
      <c r="AA974" s="46"/>
      <c r="AB974" s="46"/>
      <c r="AC974" s="46" t="s">
        <v>81</v>
      </c>
      <c r="AD974" s="46" t="s">
        <v>80</v>
      </c>
      <c r="AE974" s="46" t="s">
        <v>945</v>
      </c>
      <c r="AF974" s="46"/>
      <c r="AG974" s="46" t="s">
        <v>252</v>
      </c>
      <c r="AH974" s="46"/>
      <c r="AI974" s="46" t="s">
        <v>83</v>
      </c>
      <c r="AJ974" s="46" t="s">
        <v>83</v>
      </c>
      <c r="AK974" s="46" t="s">
        <v>84</v>
      </c>
      <c r="AL974" s="46"/>
      <c r="AM974" s="46" t="s">
        <v>83</v>
      </c>
      <c r="AN974" s="46" t="s">
        <v>83</v>
      </c>
      <c r="AO974" s="46" t="s">
        <v>83</v>
      </c>
      <c r="AP974" s="46" t="s">
        <v>91</v>
      </c>
      <c r="AQ974" s="46"/>
      <c r="AR974" s="46" t="s">
        <v>81</v>
      </c>
      <c r="AS974" s="46" t="s">
        <v>86</v>
      </c>
      <c r="AT974" s="46"/>
      <c r="AU974" s="46"/>
      <c r="AV974" s="46" t="s">
        <v>81</v>
      </c>
      <c r="AW974" s="46" t="s">
        <v>81</v>
      </c>
      <c r="AX974" s="48">
        <v>410</v>
      </c>
      <c r="AY974" s="48">
        <v>485</v>
      </c>
      <c r="AZ974" s="46"/>
      <c r="BA974" s="48">
        <v>340</v>
      </c>
      <c r="BB974" s="46"/>
      <c r="BC974" s="46"/>
      <c r="BD974" s="48">
        <v>116</v>
      </c>
      <c r="BE974" s="48">
        <v>145.19999999999999</v>
      </c>
      <c r="BF974" s="48">
        <v>0.38</v>
      </c>
      <c r="BG974" s="46"/>
      <c r="BH974" s="48">
        <v>0.5</v>
      </c>
      <c r="BI974" s="48">
        <v>0.35</v>
      </c>
      <c r="BJ974" s="46"/>
      <c r="BK974" s="46"/>
      <c r="BL974" s="46"/>
      <c r="BM974" s="46"/>
      <c r="BN974" s="46"/>
      <c r="BO974" s="48">
        <v>0.4</v>
      </c>
      <c r="BP974" s="48">
        <v>0.43</v>
      </c>
      <c r="BQ974" s="46"/>
      <c r="BR974" s="48">
        <v>114.5</v>
      </c>
      <c r="BS974" s="46"/>
      <c r="BT974" s="46"/>
      <c r="BU974" s="48">
        <v>0</v>
      </c>
      <c r="BV974" s="39">
        <v>776</v>
      </c>
      <c r="BW974" s="39">
        <f t="shared" si="90"/>
        <v>5</v>
      </c>
      <c r="BX974" s="39">
        <f>IF(COUNTIF($C$2:C974,C974)=1,1,0)</f>
        <v>1</v>
      </c>
      <c r="BY974" s="39">
        <f t="shared" si="91"/>
        <v>0</v>
      </c>
      <c r="BZ974" s="39" t="b">
        <f t="shared" si="92"/>
        <v>0</v>
      </c>
      <c r="CA974" s="39" t="b">
        <f t="array" ref="CA974">ISNUMBER(SEARCH("Touch Screen",$AI974))</f>
        <v>0</v>
      </c>
      <c r="CB974" s="39" t="b">
        <f t="array" ref="CB974">ISNUMBER(SEARCH("Occupancy Sensor",$AI974))</f>
        <v>0</v>
      </c>
      <c r="CC974" s="39" t="b">
        <f t="array" ref="CC974">ISNUMBER(SEARCH("Full Network Connectivity",$AI974))</f>
        <v>0</v>
      </c>
      <c r="CD974" s="49">
        <f t="shared" si="93"/>
        <v>357.81971999999996</v>
      </c>
      <c r="CE974" s="50">
        <f t="shared" si="95"/>
        <v>8.3000000000000007</v>
      </c>
      <c r="CF974" s="39">
        <f t="shared" si="94"/>
        <v>10</v>
      </c>
      <c r="CG974" s="49">
        <f>IF($BW974=1,($Q974*'2. Monitor Criteria'!$C$4)+('2. Monitor Criteria'!$D$4*'1. Data'!$CE974)+'2. Monitor Criteria'!$C$6,IF('1. Data'!$BW974=2,($Q974*'2. Monitor Criteria'!$C$4)+('2. Monitor Criteria'!$D$4*'1. Data'!$CE974)+'2. Monitor Criteria'!$D$6,IF('1. Data'!$BW974=5,($Q974*'2. Monitor Criteria'!$C$4)+('2. Monitor Criteria'!$D$4*'1. Data'!$CE974)+'2. Monitor Criteria'!$F$6,($Q974*'2. Monitor Criteria'!$C$4)+('2. Monitor Criteria'!$D$4*'1. Data'!$CE974)+'2. Monitor Criteria'!$E$6)))</f>
        <v>267.47752999999994</v>
      </c>
      <c r="CH974" s="51">
        <f>CD974-('2. Monitor Criteria'!$D$4*CE974)</f>
        <v>324.70271999999994</v>
      </c>
      <c r="CI974" s="49">
        <f>IF($BY974=0,CH974,IF($BY974=1,CH974-('2. Monitor Criteria'!$B$10*'1. Data'!CG974),CH974-('2. Monitor Criteria'!$C$10*'1. Data'!CG974)))</f>
        <v>324.70271999999994</v>
      </c>
      <c r="CJ974" s="51">
        <f>IF($CA974=TRUE,CI974-(CG974*'2. Monitor Criteria'!$E$10),CI974)</f>
        <v>324.70271999999994</v>
      </c>
      <c r="CK974" s="51">
        <f>IF($BZ974=TRUE,CJ974-('1. Data'!CG974*'2. Monitor Criteria'!$D$10),CJ974)</f>
        <v>324.70271999999994</v>
      </c>
    </row>
    <row r="975" spans="1:89" x14ac:dyDescent="0.2">
      <c r="A975" s="39">
        <v>809</v>
      </c>
      <c r="B975" s="46" t="s">
        <v>984</v>
      </c>
      <c r="C975" s="46" t="s">
        <v>1440</v>
      </c>
      <c r="D975" s="47">
        <v>42965</v>
      </c>
      <c r="E975" s="46" t="s">
        <v>927</v>
      </c>
      <c r="F975" s="46"/>
      <c r="G975" s="46" t="s">
        <v>1309</v>
      </c>
      <c r="H975" s="46" t="s">
        <v>243</v>
      </c>
      <c r="I975" s="46" t="s">
        <v>76</v>
      </c>
      <c r="J975" s="46"/>
      <c r="K975" s="46" t="s">
        <v>77</v>
      </c>
      <c r="L975" s="46"/>
      <c r="M975" s="48">
        <v>5000</v>
      </c>
      <c r="N975" s="48">
        <v>36.6</v>
      </c>
      <c r="O975" s="48">
        <v>65</v>
      </c>
      <c r="P975" s="48">
        <v>74.599999999999994</v>
      </c>
      <c r="Q975" s="48">
        <v>2380.63</v>
      </c>
      <c r="R975" s="48">
        <v>1.78</v>
      </c>
      <c r="S975" s="48">
        <v>2160</v>
      </c>
      <c r="T975" s="48">
        <v>3840</v>
      </c>
      <c r="U975" s="48">
        <v>8.3000000000000007</v>
      </c>
      <c r="V975" s="48">
        <v>3484</v>
      </c>
      <c r="W975" s="48">
        <v>60</v>
      </c>
      <c r="X975" s="48">
        <v>72</v>
      </c>
      <c r="Y975" s="46" t="s">
        <v>83</v>
      </c>
      <c r="Z975" s="46" t="s">
        <v>83</v>
      </c>
      <c r="AA975" s="46"/>
      <c r="AB975" s="46"/>
      <c r="AC975" s="46" t="s">
        <v>81</v>
      </c>
      <c r="AD975" s="46" t="s">
        <v>80</v>
      </c>
      <c r="AE975" s="46" t="s">
        <v>1441</v>
      </c>
      <c r="AF975" s="46" t="s">
        <v>1442</v>
      </c>
      <c r="AG975" s="46" t="s">
        <v>1443</v>
      </c>
      <c r="AH975" s="46"/>
      <c r="AI975" s="46" t="s">
        <v>1443</v>
      </c>
      <c r="AJ975" s="46" t="s">
        <v>1444</v>
      </c>
      <c r="AK975" s="46" t="s">
        <v>84</v>
      </c>
      <c r="AL975" s="46" t="s">
        <v>1442</v>
      </c>
      <c r="AM975" s="46" t="s">
        <v>83</v>
      </c>
      <c r="AN975" s="46" t="s">
        <v>83</v>
      </c>
      <c r="AO975" s="46" t="s">
        <v>313</v>
      </c>
      <c r="AP975" s="46" t="s">
        <v>91</v>
      </c>
      <c r="AQ975" s="46"/>
      <c r="AR975" s="46" t="s">
        <v>81</v>
      </c>
      <c r="AS975" s="46" t="s">
        <v>1439</v>
      </c>
      <c r="AT975" s="46"/>
      <c r="AU975" s="48">
        <v>15</v>
      </c>
      <c r="AV975" s="46" t="s">
        <v>81</v>
      </c>
      <c r="AW975" s="46" t="s">
        <v>81</v>
      </c>
      <c r="AX975" s="48">
        <v>360</v>
      </c>
      <c r="AY975" s="48">
        <v>347</v>
      </c>
      <c r="AZ975" s="48">
        <v>247</v>
      </c>
      <c r="BA975" s="48">
        <v>236.1</v>
      </c>
      <c r="BB975" s="46"/>
      <c r="BC975" s="46"/>
      <c r="BD975" s="48">
        <v>135.4</v>
      </c>
      <c r="BE975" s="48">
        <v>152.4</v>
      </c>
      <c r="BF975" s="48">
        <v>1.83</v>
      </c>
      <c r="BG975" s="48">
        <v>1.49</v>
      </c>
      <c r="BH975" s="48">
        <v>3.8</v>
      </c>
      <c r="BI975" s="48">
        <v>0</v>
      </c>
      <c r="BJ975" s="46"/>
      <c r="BK975" s="46"/>
      <c r="BL975" s="46"/>
      <c r="BM975" s="46"/>
      <c r="BN975" s="46"/>
      <c r="BO975" s="48">
        <v>0</v>
      </c>
      <c r="BP975" s="48">
        <v>2</v>
      </c>
      <c r="BQ975" s="48">
        <v>1.63</v>
      </c>
      <c r="BR975" s="48">
        <v>135.86000000000001</v>
      </c>
      <c r="BS975" s="46"/>
      <c r="BT975" s="46"/>
      <c r="BU975" s="48">
        <v>0</v>
      </c>
      <c r="BV975" s="39">
        <v>809</v>
      </c>
      <c r="BW975" s="39">
        <f t="shared" si="90"/>
        <v>5</v>
      </c>
      <c r="BX975" s="39">
        <f>IF(COUNTIF($C$2:C975,C975)=1,1,0)</f>
        <v>1</v>
      </c>
      <c r="BY975" s="39">
        <f t="shared" si="91"/>
        <v>0</v>
      </c>
      <c r="BZ975" s="39" t="b">
        <f t="shared" si="92"/>
        <v>0</v>
      </c>
      <c r="CA975" s="39" t="b">
        <f t="array" ref="CA975">ISNUMBER(SEARCH("Touch Screen",$AI975))</f>
        <v>1</v>
      </c>
      <c r="CB975" s="39" t="b">
        <f t="array" ref="CB975">ISNUMBER(SEARCH("Occupancy Sensor",$AI975))</f>
        <v>1</v>
      </c>
      <c r="CC975" s="39" t="b">
        <f t="array" ref="CC975">ISNUMBER(SEARCH("Full Network Connectivity",$AI975))</f>
        <v>1</v>
      </c>
      <c r="CD975" s="49">
        <f t="shared" si="93"/>
        <v>425.55642</v>
      </c>
      <c r="CE975" s="50">
        <f t="shared" si="95"/>
        <v>8.3000000000000007</v>
      </c>
      <c r="CF975" s="39">
        <f t="shared" si="94"/>
        <v>10</v>
      </c>
      <c r="CG975" s="49">
        <f>IF($BW975=1,($Q975*'2. Monitor Criteria'!$C$4)+('2. Monitor Criteria'!$D$4*'1. Data'!$CE975)+'2. Monitor Criteria'!$C$6,IF('1. Data'!$BW975=2,($Q975*'2. Monitor Criteria'!$C$4)+('2. Monitor Criteria'!$D$4*'1. Data'!$CE975)+'2. Monitor Criteria'!$D$6,IF('1. Data'!$BW975=5,($Q975*'2. Monitor Criteria'!$C$4)+('2. Monitor Criteria'!$D$4*'1. Data'!$CE975)+'2. Monitor Criteria'!$F$6,($Q975*'2. Monitor Criteria'!$C$4)+('2. Monitor Criteria'!$D$4*'1. Data'!$CE975)+'2. Monitor Criteria'!$E$6)))</f>
        <v>341.46449000000001</v>
      </c>
      <c r="CH975" s="51">
        <f>CD975-('2. Monitor Criteria'!$D$4*CE975)</f>
        <v>392.43941999999998</v>
      </c>
      <c r="CI975" s="49">
        <f>IF($BY975=0,CH975,IF($BY975=1,CH975-('2. Monitor Criteria'!$B$10*'1. Data'!CG975),CH975-('2. Monitor Criteria'!$C$10*'1. Data'!CG975)))</f>
        <v>392.43941999999998</v>
      </c>
      <c r="CJ975" s="51">
        <f>IF($CA975=TRUE,CI975-(CG975*'2. Monitor Criteria'!$E$10),CI975)</f>
        <v>324.146522</v>
      </c>
      <c r="CK975" s="51">
        <f>IF($BZ975=TRUE,CJ975-('1. Data'!CG975*'2. Monitor Criteria'!$D$10),CJ975)</f>
        <v>324.146522</v>
      </c>
    </row>
    <row r="976" spans="1:89" x14ac:dyDescent="0.2">
      <c r="A976" s="39">
        <v>810</v>
      </c>
      <c r="B976" s="46" t="s">
        <v>984</v>
      </c>
      <c r="C976" s="46" t="s">
        <v>1445</v>
      </c>
      <c r="D976" s="47">
        <v>42917</v>
      </c>
      <c r="E976" s="46" t="s">
        <v>927</v>
      </c>
      <c r="F976" s="46"/>
      <c r="G976" s="46" t="s">
        <v>1309</v>
      </c>
      <c r="H976" s="46" t="s">
        <v>243</v>
      </c>
      <c r="I976" s="46" t="s">
        <v>85</v>
      </c>
      <c r="J976" s="46" t="s">
        <v>1437</v>
      </c>
      <c r="K976" s="46" t="s">
        <v>77</v>
      </c>
      <c r="L976" s="46"/>
      <c r="M976" s="48">
        <v>4000</v>
      </c>
      <c r="N976" s="48">
        <v>31.6</v>
      </c>
      <c r="O976" s="48">
        <v>56.3</v>
      </c>
      <c r="P976" s="48">
        <v>64.5</v>
      </c>
      <c r="Q976" s="48">
        <v>1778.91</v>
      </c>
      <c r="R976" s="48">
        <v>1.78</v>
      </c>
      <c r="S976" s="48">
        <v>2160</v>
      </c>
      <c r="T976" s="48">
        <v>3840</v>
      </c>
      <c r="U976" s="48">
        <v>8.3000000000000007</v>
      </c>
      <c r="V976" s="48">
        <v>4662</v>
      </c>
      <c r="W976" s="48">
        <v>60</v>
      </c>
      <c r="X976" s="48">
        <v>88</v>
      </c>
      <c r="Y976" s="46" t="s">
        <v>83</v>
      </c>
      <c r="Z976" s="46" t="s">
        <v>83</v>
      </c>
      <c r="AA976" s="46"/>
      <c r="AB976" s="46"/>
      <c r="AC976" s="46" t="s">
        <v>81</v>
      </c>
      <c r="AD976" s="46" t="s">
        <v>80</v>
      </c>
      <c r="AE976" s="46" t="s">
        <v>987</v>
      </c>
      <c r="AF976" s="46" t="s">
        <v>988</v>
      </c>
      <c r="AG976" s="46" t="s">
        <v>1438</v>
      </c>
      <c r="AH976" s="46"/>
      <c r="AI976" s="46" t="s">
        <v>989</v>
      </c>
      <c r="AJ976" s="46" t="s">
        <v>990</v>
      </c>
      <c r="AK976" s="46" t="s">
        <v>84</v>
      </c>
      <c r="AL976" s="46" t="s">
        <v>988</v>
      </c>
      <c r="AM976" s="46" t="s">
        <v>83</v>
      </c>
      <c r="AN976" s="46" t="s">
        <v>83</v>
      </c>
      <c r="AO976" s="46" t="s">
        <v>83</v>
      </c>
      <c r="AP976" s="46" t="s">
        <v>91</v>
      </c>
      <c r="AQ976" s="46"/>
      <c r="AR976" s="46" t="s">
        <v>81</v>
      </c>
      <c r="AS976" s="46" t="s">
        <v>1439</v>
      </c>
      <c r="AT976" s="46"/>
      <c r="AU976" s="48">
        <v>60</v>
      </c>
      <c r="AV976" s="46" t="s">
        <v>81</v>
      </c>
      <c r="AW976" s="46" t="s">
        <v>81</v>
      </c>
      <c r="AX976" s="48">
        <v>366</v>
      </c>
      <c r="AY976" s="48">
        <v>378.2</v>
      </c>
      <c r="AZ976" s="48">
        <v>240</v>
      </c>
      <c r="BA976" s="48">
        <v>237.9</v>
      </c>
      <c r="BB976" s="46"/>
      <c r="BC976" s="46"/>
      <c r="BD976" s="48">
        <v>72.28</v>
      </c>
      <c r="BE976" s="48">
        <v>137.6</v>
      </c>
      <c r="BF976" s="48">
        <v>1.66</v>
      </c>
      <c r="BG976" s="48">
        <v>1.66</v>
      </c>
      <c r="BH976" s="48">
        <v>2.2999999999999998</v>
      </c>
      <c r="BI976" s="48">
        <v>0</v>
      </c>
      <c r="BJ976" s="46"/>
      <c r="BK976" s="46"/>
      <c r="BL976" s="46"/>
      <c r="BM976" s="46"/>
      <c r="BN976" s="46"/>
      <c r="BO976" s="48">
        <v>0</v>
      </c>
      <c r="BP976" s="48">
        <v>1.89</v>
      </c>
      <c r="BQ976" s="48">
        <v>1.89</v>
      </c>
      <c r="BR976" s="48">
        <v>72.55</v>
      </c>
      <c r="BS976" s="46"/>
      <c r="BT976" s="46"/>
      <c r="BU976" s="48">
        <v>0</v>
      </c>
      <c r="BV976" s="39">
        <v>810</v>
      </c>
      <c r="BW976" s="39">
        <f t="shared" si="90"/>
        <v>5</v>
      </c>
      <c r="BX976" s="39">
        <f>IF(COUNTIF($C$2:C976,C976)=1,1,0)</f>
        <v>1</v>
      </c>
      <c r="BY976" s="39">
        <f t="shared" si="91"/>
        <v>0</v>
      </c>
      <c r="BZ976" s="39" t="b">
        <f t="shared" si="92"/>
        <v>0</v>
      </c>
      <c r="CA976" s="39" t="b">
        <f t="array" ref="CA976">ISNUMBER(SEARCH("Touch Screen",$AI976))</f>
        <v>1</v>
      </c>
      <c r="CB976" s="39" t="b">
        <f t="array" ref="CB976">ISNUMBER(SEARCH("Occupancy Sensor",$AI976))</f>
        <v>1</v>
      </c>
      <c r="CC976" s="39" t="b">
        <f t="array" ref="CC976">ISNUMBER(SEARCH("Full Network Connectivity",$AI976))</f>
        <v>0</v>
      </c>
      <c r="CD976" s="49">
        <f t="shared" si="93"/>
        <v>231.06251999999998</v>
      </c>
      <c r="CE976" s="50">
        <f t="shared" si="95"/>
        <v>8.3000000000000007</v>
      </c>
      <c r="CF976" s="39">
        <f t="shared" si="94"/>
        <v>10</v>
      </c>
      <c r="CG976" s="49">
        <f>IF($BW976=1,($Q976*'2. Monitor Criteria'!$C$4)+('2. Monitor Criteria'!$D$4*'1. Data'!$CE976)+'2. Monitor Criteria'!$C$6,IF('1. Data'!$BW976=2,($Q976*'2. Monitor Criteria'!$C$4)+('2. Monitor Criteria'!$D$4*'1. Data'!$CE976)+'2. Monitor Criteria'!$D$6,IF('1. Data'!$BW976=5,($Q976*'2. Monitor Criteria'!$C$4)+('2. Monitor Criteria'!$D$4*'1. Data'!$CE976)+'2. Monitor Criteria'!$F$6,($Q976*'2. Monitor Criteria'!$C$4)+('2. Monitor Criteria'!$D$4*'1. Data'!$CE976)+'2. Monitor Criteria'!$E$6)))</f>
        <v>267.45292999999998</v>
      </c>
      <c r="CH976" s="51">
        <f>CD976-('2. Monitor Criteria'!$D$4*CE976)</f>
        <v>197.94551999999999</v>
      </c>
      <c r="CI976" s="49">
        <f>IF($BY976=0,CH976,IF($BY976=1,CH976-('2. Monitor Criteria'!$B$10*'1. Data'!CG976),CH976-('2. Monitor Criteria'!$C$10*'1. Data'!CG976)))</f>
        <v>197.94551999999999</v>
      </c>
      <c r="CJ976" s="51">
        <f>IF($CA976=TRUE,CI976-(CG976*'2. Monitor Criteria'!$E$10),CI976)</f>
        <v>144.45493399999998</v>
      </c>
      <c r="CK976" s="51">
        <f>IF($BZ976=TRUE,CJ976-('1. Data'!CG976*'2. Monitor Criteria'!$D$10),CJ976)</f>
        <v>144.45493399999998</v>
      </c>
    </row>
    <row r="977" spans="1:89" x14ac:dyDescent="0.2">
      <c r="A977" s="39">
        <v>811</v>
      </c>
      <c r="B977" s="46" t="s">
        <v>984</v>
      </c>
      <c r="C977" s="46" t="s">
        <v>1440</v>
      </c>
      <c r="D977" s="47">
        <v>42891</v>
      </c>
      <c r="E977" s="46" t="s">
        <v>927</v>
      </c>
      <c r="F977" s="46"/>
      <c r="G977" s="46" t="s">
        <v>1309</v>
      </c>
      <c r="H977" s="46" t="s">
        <v>243</v>
      </c>
      <c r="I977" s="46" t="s">
        <v>76</v>
      </c>
      <c r="J977" s="46"/>
      <c r="K977" s="46" t="s">
        <v>77</v>
      </c>
      <c r="L977" s="46"/>
      <c r="M977" s="48">
        <v>5000</v>
      </c>
      <c r="N977" s="48">
        <v>36.6</v>
      </c>
      <c r="O977" s="48">
        <v>65</v>
      </c>
      <c r="P977" s="48">
        <v>74.599999999999994</v>
      </c>
      <c r="Q977" s="48">
        <v>2380.63</v>
      </c>
      <c r="R977" s="48">
        <v>1.78</v>
      </c>
      <c r="S977" s="48">
        <v>2160</v>
      </c>
      <c r="T977" s="48">
        <v>3840</v>
      </c>
      <c r="U977" s="48">
        <v>8.3000000000000007</v>
      </c>
      <c r="V977" s="48">
        <v>3484</v>
      </c>
      <c r="W977" s="48">
        <v>60</v>
      </c>
      <c r="X977" s="48">
        <v>72</v>
      </c>
      <c r="Y977" s="46" t="s">
        <v>83</v>
      </c>
      <c r="Z977" s="46" t="s">
        <v>83</v>
      </c>
      <c r="AA977" s="46"/>
      <c r="AB977" s="46"/>
      <c r="AC977" s="46" t="s">
        <v>81</v>
      </c>
      <c r="AD977" s="46" t="s">
        <v>80</v>
      </c>
      <c r="AE977" s="46" t="s">
        <v>1446</v>
      </c>
      <c r="AF977" s="46" t="s">
        <v>1447</v>
      </c>
      <c r="AG977" s="46" t="s">
        <v>1443</v>
      </c>
      <c r="AH977" s="46"/>
      <c r="AI977" s="46" t="s">
        <v>1443</v>
      </c>
      <c r="AJ977" s="46" t="s">
        <v>1444</v>
      </c>
      <c r="AK977" s="46" t="s">
        <v>84</v>
      </c>
      <c r="AL977" s="46" t="s">
        <v>1447</v>
      </c>
      <c r="AM977" s="46" t="s">
        <v>83</v>
      </c>
      <c r="AN977" s="46" t="s">
        <v>83</v>
      </c>
      <c r="AO977" s="46" t="s">
        <v>313</v>
      </c>
      <c r="AP977" s="46" t="s">
        <v>91</v>
      </c>
      <c r="AQ977" s="46"/>
      <c r="AR977" s="46" t="s">
        <v>81</v>
      </c>
      <c r="AS977" s="46" t="s">
        <v>1439</v>
      </c>
      <c r="AT977" s="46"/>
      <c r="AU977" s="48">
        <v>15</v>
      </c>
      <c r="AV977" s="46" t="s">
        <v>81</v>
      </c>
      <c r="AW977" s="46" t="s">
        <v>81</v>
      </c>
      <c r="AX977" s="48">
        <v>360</v>
      </c>
      <c r="AY977" s="48">
        <v>347</v>
      </c>
      <c r="AZ977" s="48">
        <v>247</v>
      </c>
      <c r="BA977" s="48">
        <v>236.1</v>
      </c>
      <c r="BB977" s="46"/>
      <c r="BC977" s="46"/>
      <c r="BD977" s="48">
        <v>135.4</v>
      </c>
      <c r="BE977" s="48">
        <v>152.4</v>
      </c>
      <c r="BF977" s="48">
        <v>1.83</v>
      </c>
      <c r="BG977" s="48">
        <v>1.83</v>
      </c>
      <c r="BH977" s="48">
        <v>3.8</v>
      </c>
      <c r="BI977" s="48">
        <v>0</v>
      </c>
      <c r="BJ977" s="46"/>
      <c r="BK977" s="46"/>
      <c r="BL977" s="46"/>
      <c r="BM977" s="46"/>
      <c r="BN977" s="46"/>
      <c r="BO977" s="48">
        <v>0</v>
      </c>
      <c r="BP977" s="48">
        <v>2</v>
      </c>
      <c r="BQ977" s="48">
        <v>1.63</v>
      </c>
      <c r="BR977" s="48">
        <v>135.86000000000001</v>
      </c>
      <c r="BS977" s="46"/>
      <c r="BT977" s="46"/>
      <c r="BU977" s="48">
        <v>0</v>
      </c>
      <c r="BV977" s="39">
        <v>811</v>
      </c>
      <c r="BW977" s="39">
        <f t="shared" si="90"/>
        <v>5</v>
      </c>
      <c r="BX977" s="39">
        <f>IF(COUNTIF($C$2:C977,C977)=1,1,0)</f>
        <v>0</v>
      </c>
      <c r="BY977" s="39">
        <f t="shared" si="91"/>
        <v>0</v>
      </c>
      <c r="BZ977" s="39" t="b">
        <f t="shared" si="92"/>
        <v>0</v>
      </c>
      <c r="CA977" s="39" t="b">
        <f t="array" ref="CA977">ISNUMBER(SEARCH("Touch Screen",$AI977))</f>
        <v>1</v>
      </c>
      <c r="CB977" s="39" t="b">
        <f t="array" ref="CB977">ISNUMBER(SEARCH("Occupancy Sensor",$AI977))</f>
        <v>1</v>
      </c>
      <c r="CC977" s="39" t="b">
        <f t="array" ref="CC977">ISNUMBER(SEARCH("Full Network Connectivity",$AI977))</f>
        <v>1</v>
      </c>
      <c r="CD977" s="49">
        <f t="shared" si="93"/>
        <v>425.55642</v>
      </c>
      <c r="CE977" s="50">
        <f t="shared" si="95"/>
        <v>8.3000000000000007</v>
      </c>
      <c r="CF977" s="39">
        <f t="shared" si="94"/>
        <v>10</v>
      </c>
      <c r="CG977" s="49">
        <f>IF($BW977=1,($Q977*'2. Monitor Criteria'!$C$4)+('2. Monitor Criteria'!$D$4*'1. Data'!$CE977)+'2. Monitor Criteria'!$C$6,IF('1. Data'!$BW977=2,($Q977*'2. Monitor Criteria'!$C$4)+('2. Monitor Criteria'!$D$4*'1. Data'!$CE977)+'2. Monitor Criteria'!$D$6,IF('1. Data'!$BW977=5,($Q977*'2. Monitor Criteria'!$C$4)+('2. Monitor Criteria'!$D$4*'1. Data'!$CE977)+'2. Monitor Criteria'!$F$6,($Q977*'2. Monitor Criteria'!$C$4)+('2. Monitor Criteria'!$D$4*'1. Data'!$CE977)+'2. Monitor Criteria'!$E$6)))</f>
        <v>341.46449000000001</v>
      </c>
      <c r="CH977" s="51">
        <f>CD977-('2. Monitor Criteria'!$D$4*CE977)</f>
        <v>392.43941999999998</v>
      </c>
      <c r="CI977" s="49">
        <f>IF($BY977=0,CH977,IF($BY977=1,CH977-('2. Monitor Criteria'!$B$10*'1. Data'!CG977),CH977-('2. Monitor Criteria'!$C$10*'1. Data'!CG977)))</f>
        <v>392.43941999999998</v>
      </c>
      <c r="CJ977" s="51">
        <f>IF($CA977=TRUE,CI977-(CG977*'2. Monitor Criteria'!$E$10),CI977)</f>
        <v>324.146522</v>
      </c>
      <c r="CK977" s="51">
        <f>IF($BZ977=TRUE,CJ977-('1. Data'!CG977*'2. Monitor Criteria'!$D$10),CJ977)</f>
        <v>324.146522</v>
      </c>
    </row>
    <row r="978" spans="1:89" x14ac:dyDescent="0.2">
      <c r="A978" s="39">
        <v>812</v>
      </c>
      <c r="B978" s="46" t="s">
        <v>984</v>
      </c>
      <c r="C978" s="46" t="s">
        <v>985</v>
      </c>
      <c r="D978" s="47">
        <v>42536</v>
      </c>
      <c r="E978" s="46" t="s">
        <v>658</v>
      </c>
      <c r="F978" s="46" t="s">
        <v>986</v>
      </c>
      <c r="G978" s="46" t="s">
        <v>1307</v>
      </c>
      <c r="H978" s="46" t="s">
        <v>243</v>
      </c>
      <c r="I978" s="46" t="s">
        <v>76</v>
      </c>
      <c r="J978" s="46"/>
      <c r="K978" s="46" t="s">
        <v>77</v>
      </c>
      <c r="L978" s="46"/>
      <c r="M978" s="48">
        <v>900</v>
      </c>
      <c r="N978" s="48">
        <v>32.700000000000003</v>
      </c>
      <c r="O978" s="48">
        <v>57.2</v>
      </c>
      <c r="P978" s="48">
        <v>65</v>
      </c>
      <c r="Q978" s="48">
        <v>1868.24</v>
      </c>
      <c r="R978" s="48">
        <v>1.78</v>
      </c>
      <c r="S978" s="48">
        <v>2160</v>
      </c>
      <c r="T978" s="48">
        <v>3840</v>
      </c>
      <c r="U978" s="48">
        <v>8.3000000000000007</v>
      </c>
      <c r="V978" s="48">
        <v>4440</v>
      </c>
      <c r="W978" s="48">
        <v>60</v>
      </c>
      <c r="X978" s="48">
        <v>72</v>
      </c>
      <c r="Y978" s="46" t="s">
        <v>78</v>
      </c>
      <c r="Z978" s="46" t="s">
        <v>79</v>
      </c>
      <c r="AA978" s="46"/>
      <c r="AB978" s="46"/>
      <c r="AC978" s="46" t="s">
        <v>81</v>
      </c>
      <c r="AD978" s="46" t="s">
        <v>80</v>
      </c>
      <c r="AE978" s="46" t="s">
        <v>987</v>
      </c>
      <c r="AF978" s="46" t="s">
        <v>988</v>
      </c>
      <c r="AG978" s="46" t="s">
        <v>989</v>
      </c>
      <c r="AH978" s="46"/>
      <c r="AI978" s="46" t="s">
        <v>989</v>
      </c>
      <c r="AJ978" s="46" t="s">
        <v>990</v>
      </c>
      <c r="AK978" s="46" t="s">
        <v>84</v>
      </c>
      <c r="AL978" s="46" t="s">
        <v>988</v>
      </c>
      <c r="AM978" s="46" t="s">
        <v>83</v>
      </c>
      <c r="AN978" s="46" t="s">
        <v>83</v>
      </c>
      <c r="AO978" s="46" t="s">
        <v>83</v>
      </c>
      <c r="AP978" s="46" t="s">
        <v>91</v>
      </c>
      <c r="AQ978" s="46"/>
      <c r="AR978" s="46" t="s">
        <v>81</v>
      </c>
      <c r="AS978" s="46" t="s">
        <v>86</v>
      </c>
      <c r="AT978" s="46"/>
      <c r="AU978" s="48">
        <v>1</v>
      </c>
      <c r="AV978" s="46" t="s">
        <v>81</v>
      </c>
      <c r="AW978" s="46" t="s">
        <v>81</v>
      </c>
      <c r="AX978" s="48">
        <v>338</v>
      </c>
      <c r="AY978" s="48">
        <v>337</v>
      </c>
      <c r="AZ978" s="48">
        <v>309.3</v>
      </c>
      <c r="BA978" s="48">
        <v>309.3</v>
      </c>
      <c r="BB978" s="46"/>
      <c r="BC978" s="46"/>
      <c r="BD978" s="48">
        <v>108.48</v>
      </c>
      <c r="BE978" s="48">
        <v>137.6</v>
      </c>
      <c r="BF978" s="48">
        <v>1.87</v>
      </c>
      <c r="BG978" s="48">
        <v>1.88</v>
      </c>
      <c r="BH978" s="48">
        <v>2.2999999999999998</v>
      </c>
      <c r="BI978" s="48">
        <v>0</v>
      </c>
      <c r="BJ978" s="46"/>
      <c r="BK978" s="46"/>
      <c r="BL978" s="46"/>
      <c r="BM978" s="46"/>
      <c r="BN978" s="46"/>
      <c r="BO978" s="48">
        <v>0</v>
      </c>
      <c r="BP978" s="48">
        <v>2.09</v>
      </c>
      <c r="BQ978" s="48">
        <v>2.1</v>
      </c>
      <c r="BR978" s="48">
        <v>107.25</v>
      </c>
      <c r="BS978" s="46"/>
      <c r="BT978" s="46"/>
      <c r="BU978" s="48">
        <v>0</v>
      </c>
      <c r="BV978" s="39">
        <v>812</v>
      </c>
      <c r="BW978" s="39">
        <f t="shared" si="90"/>
        <v>5</v>
      </c>
      <c r="BX978" s="39">
        <f>IF(COUNTIF($C$2:C978,C978)=1,1,0)</f>
        <v>1</v>
      </c>
      <c r="BY978" s="39">
        <f t="shared" si="91"/>
        <v>1</v>
      </c>
      <c r="BZ978" s="39" t="b">
        <f t="shared" si="92"/>
        <v>0</v>
      </c>
      <c r="CA978" s="39" t="b">
        <f t="array" ref="CA978">ISNUMBER(SEARCH("Touch Screen",$AI978))</f>
        <v>1</v>
      </c>
      <c r="CB978" s="39" t="b">
        <f t="array" ref="CB978">ISNUMBER(SEARCH("Occupancy Sensor",$AI978))</f>
        <v>1</v>
      </c>
      <c r="CC978" s="39" t="b">
        <f t="array" ref="CC978">ISNUMBER(SEARCH("Full Network Connectivity",$AI978))</f>
        <v>0</v>
      </c>
      <c r="CD978" s="49">
        <f t="shared" si="93"/>
        <v>343.24745999999993</v>
      </c>
      <c r="CE978" s="50">
        <f t="shared" si="95"/>
        <v>8.3000000000000007</v>
      </c>
      <c r="CF978" s="39">
        <f t="shared" si="94"/>
        <v>10</v>
      </c>
      <c r="CG978" s="49">
        <f>IF($BW978=1,($Q978*'2. Monitor Criteria'!$C$4)+('2. Monitor Criteria'!$D$4*'1. Data'!$CE978)+'2. Monitor Criteria'!$C$6,IF('1. Data'!$BW978=2,($Q978*'2. Monitor Criteria'!$C$4)+('2. Monitor Criteria'!$D$4*'1. Data'!$CE978)+'2. Monitor Criteria'!$D$6,IF('1. Data'!$BW978=5,($Q978*'2. Monitor Criteria'!$C$4)+('2. Monitor Criteria'!$D$4*'1. Data'!$CE978)+'2. Monitor Criteria'!$F$6,($Q978*'2. Monitor Criteria'!$C$4)+('2. Monitor Criteria'!$D$4*'1. Data'!$CE978)+'2. Monitor Criteria'!$E$6)))</f>
        <v>278.44051999999999</v>
      </c>
      <c r="CH978" s="51">
        <f>CD978-('2. Monitor Criteria'!$D$4*CE978)</f>
        <v>310.13045999999991</v>
      </c>
      <c r="CI978" s="49">
        <f>IF($BY978=0,CH978,IF($BY978=1,CH978-('2. Monitor Criteria'!$B$10*'1. Data'!CG978),CH978-('2. Monitor Criteria'!$C$10*'1. Data'!CG978)))</f>
        <v>296.2084339999999</v>
      </c>
      <c r="CJ978" s="51">
        <f>IF($CA978=TRUE,CI978-(CG978*'2. Monitor Criteria'!$E$10),CI978)</f>
        <v>240.52032999999989</v>
      </c>
      <c r="CK978" s="51">
        <f>IF($BZ978=TRUE,CJ978-('1. Data'!CG978*'2. Monitor Criteria'!$D$10),CJ978)</f>
        <v>240.52032999999989</v>
      </c>
    </row>
    <row r="979" spans="1:89" x14ac:dyDescent="0.2">
      <c r="A979" s="39">
        <v>813</v>
      </c>
      <c r="B979" s="46" t="s">
        <v>984</v>
      </c>
      <c r="C979" s="46" t="s">
        <v>991</v>
      </c>
      <c r="D979" s="47">
        <v>42485</v>
      </c>
      <c r="E979" s="46" t="s">
        <v>658</v>
      </c>
      <c r="F979" s="46" t="s">
        <v>986</v>
      </c>
      <c r="G979" s="46" t="s">
        <v>1307</v>
      </c>
      <c r="H979" s="46" t="s">
        <v>243</v>
      </c>
      <c r="I979" s="46" t="s">
        <v>76</v>
      </c>
      <c r="J979" s="46"/>
      <c r="K979" s="46" t="s">
        <v>77</v>
      </c>
      <c r="L979" s="46"/>
      <c r="M979" s="48">
        <v>900</v>
      </c>
      <c r="N979" s="48">
        <v>36.5</v>
      </c>
      <c r="O979" s="48">
        <v>64.900000000000006</v>
      </c>
      <c r="P979" s="48">
        <v>75</v>
      </c>
      <c r="Q979" s="48">
        <v>2372.71</v>
      </c>
      <c r="R979" s="48">
        <v>1.78</v>
      </c>
      <c r="S979" s="48">
        <v>2160</v>
      </c>
      <c r="T979" s="48">
        <v>3840</v>
      </c>
      <c r="U979" s="48">
        <v>8.3000000000000007</v>
      </c>
      <c r="V979" s="48">
        <v>3496</v>
      </c>
      <c r="W979" s="48">
        <v>60</v>
      </c>
      <c r="X979" s="48">
        <v>72</v>
      </c>
      <c r="Y979" s="46" t="s">
        <v>78</v>
      </c>
      <c r="Z979" s="46" t="s">
        <v>79</v>
      </c>
      <c r="AA979" s="46"/>
      <c r="AB979" s="46"/>
      <c r="AC979" s="46" t="s">
        <v>81</v>
      </c>
      <c r="AD979" s="46" t="s">
        <v>80</v>
      </c>
      <c r="AE979" s="46" t="s">
        <v>987</v>
      </c>
      <c r="AF979" s="46" t="s">
        <v>988</v>
      </c>
      <c r="AG979" s="46" t="s">
        <v>989</v>
      </c>
      <c r="AH979" s="46"/>
      <c r="AI979" s="46" t="s">
        <v>989</v>
      </c>
      <c r="AJ979" s="46" t="s">
        <v>990</v>
      </c>
      <c r="AK979" s="46" t="s">
        <v>84</v>
      </c>
      <c r="AL979" s="46" t="s">
        <v>988</v>
      </c>
      <c r="AM979" s="46" t="s">
        <v>83</v>
      </c>
      <c r="AN979" s="46" t="s">
        <v>83</v>
      </c>
      <c r="AO979" s="46" t="s">
        <v>83</v>
      </c>
      <c r="AP979" s="46" t="s">
        <v>91</v>
      </c>
      <c r="AQ979" s="46"/>
      <c r="AR979" s="46" t="s">
        <v>81</v>
      </c>
      <c r="AS979" s="46" t="s">
        <v>86</v>
      </c>
      <c r="AT979" s="46"/>
      <c r="AU979" s="48">
        <v>1</v>
      </c>
      <c r="AV979" s="46" t="s">
        <v>81</v>
      </c>
      <c r="AW979" s="46" t="s">
        <v>81</v>
      </c>
      <c r="AX979" s="48">
        <v>382</v>
      </c>
      <c r="AY979" s="48">
        <v>378</v>
      </c>
      <c r="AZ979" s="48">
        <v>270</v>
      </c>
      <c r="BA979" s="48">
        <v>268.10000000000002</v>
      </c>
      <c r="BB979" s="46"/>
      <c r="BC979" s="46"/>
      <c r="BD979" s="48">
        <v>130.29</v>
      </c>
      <c r="BE979" s="48">
        <v>155.1</v>
      </c>
      <c r="BF979" s="48">
        <v>1.71</v>
      </c>
      <c r="BG979" s="48">
        <v>1.85</v>
      </c>
      <c r="BH979" s="48">
        <v>2.2999999999999998</v>
      </c>
      <c r="BI979" s="48">
        <v>0</v>
      </c>
      <c r="BJ979" s="46"/>
      <c r="BK979" s="46"/>
      <c r="BL979" s="46"/>
      <c r="BM979" s="46"/>
      <c r="BN979" s="46"/>
      <c r="BO979" s="48">
        <v>0</v>
      </c>
      <c r="BP979" s="48">
        <v>1.94</v>
      </c>
      <c r="BQ979" s="48">
        <v>2.09</v>
      </c>
      <c r="BR979" s="48">
        <v>126.33</v>
      </c>
      <c r="BS979" s="46"/>
      <c r="BT979" s="46"/>
      <c r="BU979" s="48">
        <v>0</v>
      </c>
      <c r="BV979" s="39">
        <v>813</v>
      </c>
      <c r="BW979" s="39">
        <f t="shared" si="90"/>
        <v>5</v>
      </c>
      <c r="BX979" s="39">
        <f>IF(COUNTIF($C$2:C979,C979)=1,1,0)</f>
        <v>1</v>
      </c>
      <c r="BY979" s="39">
        <f t="shared" si="91"/>
        <v>1</v>
      </c>
      <c r="BZ979" s="39" t="b">
        <f t="shared" si="92"/>
        <v>0</v>
      </c>
      <c r="CA979" s="39" t="b">
        <f t="array" ref="CA979">ISNUMBER(SEARCH("Touch Screen",$AI979))</f>
        <v>1</v>
      </c>
      <c r="CB979" s="39" t="b">
        <f t="array" ref="CB979">ISNUMBER(SEARCH("Occupancy Sensor",$AI979))</f>
        <v>1</v>
      </c>
      <c r="CC979" s="39" t="b">
        <f t="array" ref="CC979">ISNUMBER(SEARCH("Full Network Connectivity",$AI979))</f>
        <v>0</v>
      </c>
      <c r="CD979" s="49">
        <f t="shared" si="93"/>
        <v>409.20587999999992</v>
      </c>
      <c r="CE979" s="50">
        <f t="shared" si="95"/>
        <v>8.3000000000000007</v>
      </c>
      <c r="CF979" s="39">
        <f t="shared" si="94"/>
        <v>10</v>
      </c>
      <c r="CG979" s="49">
        <f>IF($BW979=1,($Q979*'2. Monitor Criteria'!$C$4)+('2. Monitor Criteria'!$D$4*'1. Data'!$CE979)+'2. Monitor Criteria'!$C$6,IF('1. Data'!$BW979=2,($Q979*'2. Monitor Criteria'!$C$4)+('2. Monitor Criteria'!$D$4*'1. Data'!$CE979)+'2. Monitor Criteria'!$D$6,IF('1. Data'!$BW979=5,($Q979*'2. Monitor Criteria'!$C$4)+('2. Monitor Criteria'!$D$4*'1. Data'!$CE979)+'2. Monitor Criteria'!$F$6,($Q979*'2. Monitor Criteria'!$C$4)+('2. Monitor Criteria'!$D$4*'1. Data'!$CE979)+'2. Monitor Criteria'!$E$6)))</f>
        <v>340.49032999999997</v>
      </c>
      <c r="CH979" s="51">
        <f>CD979-('2. Monitor Criteria'!$D$4*CE979)</f>
        <v>376.0888799999999</v>
      </c>
      <c r="CI979" s="49">
        <f>IF($BY979=0,CH979,IF($BY979=1,CH979-('2. Monitor Criteria'!$B$10*'1. Data'!CG979),CH979-('2. Monitor Criteria'!$C$10*'1. Data'!CG979)))</f>
        <v>359.0643634999999</v>
      </c>
      <c r="CJ979" s="51">
        <f>IF($CA979=TRUE,CI979-(CG979*'2. Monitor Criteria'!$E$10),CI979)</f>
        <v>290.96629749999988</v>
      </c>
      <c r="CK979" s="51">
        <f>IF($BZ979=TRUE,CJ979-('1. Data'!CG979*'2. Monitor Criteria'!$D$10),CJ979)</f>
        <v>290.96629749999988</v>
      </c>
    </row>
    <row r="980" spans="1:89" x14ac:dyDescent="0.2">
      <c r="A980" s="39">
        <v>814</v>
      </c>
      <c r="B980" s="46" t="s">
        <v>984</v>
      </c>
      <c r="C980" s="46" t="s">
        <v>985</v>
      </c>
      <c r="D980" s="47">
        <v>42536</v>
      </c>
      <c r="E980" s="46" t="s">
        <v>658</v>
      </c>
      <c r="F980" s="46" t="s">
        <v>986</v>
      </c>
      <c r="G980" s="46" t="s">
        <v>1307</v>
      </c>
      <c r="H980" s="46" t="s">
        <v>243</v>
      </c>
      <c r="I980" s="46" t="s">
        <v>76</v>
      </c>
      <c r="J980" s="46"/>
      <c r="K980" s="46" t="s">
        <v>77</v>
      </c>
      <c r="L980" s="46"/>
      <c r="M980" s="48">
        <v>900</v>
      </c>
      <c r="N980" s="48">
        <v>32.700000000000003</v>
      </c>
      <c r="O980" s="48">
        <v>57.2</v>
      </c>
      <c r="P980" s="48">
        <v>65</v>
      </c>
      <c r="Q980" s="48">
        <v>1868.24</v>
      </c>
      <c r="R980" s="48">
        <v>1.78</v>
      </c>
      <c r="S980" s="48">
        <v>2160</v>
      </c>
      <c r="T980" s="48">
        <v>3840</v>
      </c>
      <c r="U980" s="48">
        <v>8.3000000000000007</v>
      </c>
      <c r="V980" s="48">
        <v>4440</v>
      </c>
      <c r="W980" s="48">
        <v>60</v>
      </c>
      <c r="X980" s="48">
        <v>72</v>
      </c>
      <c r="Y980" s="46" t="s">
        <v>78</v>
      </c>
      <c r="Z980" s="46" t="s">
        <v>79</v>
      </c>
      <c r="AA980" s="46"/>
      <c r="AB980" s="46"/>
      <c r="AC980" s="46" t="s">
        <v>81</v>
      </c>
      <c r="AD980" s="46" t="s">
        <v>80</v>
      </c>
      <c r="AE980" s="46" t="s">
        <v>987</v>
      </c>
      <c r="AF980" s="46" t="s">
        <v>988</v>
      </c>
      <c r="AG980" s="46" t="s">
        <v>989</v>
      </c>
      <c r="AH980" s="46"/>
      <c r="AI980" s="46" t="s">
        <v>989</v>
      </c>
      <c r="AJ980" s="46" t="s">
        <v>990</v>
      </c>
      <c r="AK980" s="46" t="s">
        <v>84</v>
      </c>
      <c r="AL980" s="46" t="s">
        <v>988</v>
      </c>
      <c r="AM980" s="46" t="s">
        <v>83</v>
      </c>
      <c r="AN980" s="46" t="s">
        <v>83</v>
      </c>
      <c r="AO980" s="46" t="s">
        <v>83</v>
      </c>
      <c r="AP980" s="46" t="s">
        <v>91</v>
      </c>
      <c r="AQ980" s="46"/>
      <c r="AR980" s="46" t="s">
        <v>81</v>
      </c>
      <c r="AS980" s="46" t="s">
        <v>86</v>
      </c>
      <c r="AT980" s="46"/>
      <c r="AU980" s="48">
        <v>1</v>
      </c>
      <c r="AV980" s="46" t="s">
        <v>81</v>
      </c>
      <c r="AW980" s="46" t="s">
        <v>81</v>
      </c>
      <c r="AX980" s="48">
        <v>338</v>
      </c>
      <c r="AY980" s="48">
        <v>337</v>
      </c>
      <c r="AZ980" s="48">
        <v>309.3</v>
      </c>
      <c r="BA980" s="48">
        <v>309.3</v>
      </c>
      <c r="BB980" s="46"/>
      <c r="BC980" s="46"/>
      <c r="BD980" s="48">
        <v>108.48</v>
      </c>
      <c r="BE980" s="48">
        <v>137.6</v>
      </c>
      <c r="BF980" s="48">
        <v>1.87</v>
      </c>
      <c r="BG980" s="48">
        <v>1.88</v>
      </c>
      <c r="BH980" s="48">
        <v>2.2999999999999998</v>
      </c>
      <c r="BI980" s="48">
        <v>0</v>
      </c>
      <c r="BJ980" s="46"/>
      <c r="BK980" s="46"/>
      <c r="BL980" s="46"/>
      <c r="BM980" s="46"/>
      <c r="BN980" s="46"/>
      <c r="BO980" s="48">
        <v>0</v>
      </c>
      <c r="BP980" s="48">
        <v>2.09</v>
      </c>
      <c r="BQ980" s="48">
        <v>2.1</v>
      </c>
      <c r="BR980" s="48">
        <v>107.25</v>
      </c>
      <c r="BS980" s="46"/>
      <c r="BT980" s="46"/>
      <c r="BU980" s="48">
        <v>0</v>
      </c>
      <c r="BV980" s="39">
        <v>814</v>
      </c>
      <c r="BW980" s="39">
        <f t="shared" si="90"/>
        <v>5</v>
      </c>
      <c r="BX980" s="39">
        <f>IF(COUNTIF($C$2:C980,C980)=1,1,0)</f>
        <v>0</v>
      </c>
      <c r="BY980" s="39">
        <f t="shared" si="91"/>
        <v>1</v>
      </c>
      <c r="BZ980" s="39" t="b">
        <f t="shared" si="92"/>
        <v>0</v>
      </c>
      <c r="CA980" s="39" t="b">
        <f t="array" ref="CA980">ISNUMBER(SEARCH("Touch Screen",$AI980))</f>
        <v>1</v>
      </c>
      <c r="CB980" s="39" t="b">
        <f t="array" ref="CB980">ISNUMBER(SEARCH("Occupancy Sensor",$AI980))</f>
        <v>1</v>
      </c>
      <c r="CC980" s="39" t="b">
        <f t="array" ref="CC980">ISNUMBER(SEARCH("Full Network Connectivity",$AI980))</f>
        <v>0</v>
      </c>
      <c r="CD980" s="49">
        <f t="shared" si="93"/>
        <v>343.24745999999993</v>
      </c>
      <c r="CE980" s="50">
        <f t="shared" si="95"/>
        <v>8.3000000000000007</v>
      </c>
      <c r="CF980" s="39">
        <f t="shared" si="94"/>
        <v>10</v>
      </c>
      <c r="CG980" s="49">
        <f>IF($BW980=1,($Q980*'2. Monitor Criteria'!$C$4)+('2. Monitor Criteria'!$D$4*'1. Data'!$CE980)+'2. Monitor Criteria'!$C$6,IF('1. Data'!$BW980=2,($Q980*'2. Monitor Criteria'!$C$4)+('2. Monitor Criteria'!$D$4*'1. Data'!$CE980)+'2. Monitor Criteria'!$D$6,IF('1. Data'!$BW980=5,($Q980*'2. Monitor Criteria'!$C$4)+('2. Monitor Criteria'!$D$4*'1. Data'!$CE980)+'2. Monitor Criteria'!$F$6,($Q980*'2. Monitor Criteria'!$C$4)+('2. Monitor Criteria'!$D$4*'1. Data'!$CE980)+'2. Monitor Criteria'!$E$6)))</f>
        <v>278.44051999999999</v>
      </c>
      <c r="CH980" s="51">
        <f>CD980-('2. Monitor Criteria'!$D$4*CE980)</f>
        <v>310.13045999999991</v>
      </c>
      <c r="CI980" s="49">
        <f>IF($BY980=0,CH980,IF($BY980=1,CH980-('2. Monitor Criteria'!$B$10*'1. Data'!CG980),CH980-('2. Monitor Criteria'!$C$10*'1. Data'!CG980)))</f>
        <v>296.2084339999999</v>
      </c>
      <c r="CJ980" s="51">
        <f>IF($CA980=TRUE,CI980-(CG980*'2. Monitor Criteria'!$E$10),CI980)</f>
        <v>240.52032999999989</v>
      </c>
      <c r="CK980" s="51">
        <f>IF($BZ980=TRUE,CJ980-('1. Data'!CG980*'2. Monitor Criteria'!$D$10),CJ980)</f>
        <v>240.52032999999989</v>
      </c>
    </row>
    <row r="981" spans="1:89" x14ac:dyDescent="0.2">
      <c r="A981" s="39">
        <v>815</v>
      </c>
      <c r="B981" s="46" t="s">
        <v>984</v>
      </c>
      <c r="C981" s="46" t="s">
        <v>991</v>
      </c>
      <c r="D981" s="47">
        <v>42485</v>
      </c>
      <c r="E981" s="46" t="s">
        <v>658</v>
      </c>
      <c r="F981" s="46" t="s">
        <v>986</v>
      </c>
      <c r="G981" s="46" t="s">
        <v>1307</v>
      </c>
      <c r="H981" s="46" t="s">
        <v>243</v>
      </c>
      <c r="I981" s="46" t="s">
        <v>76</v>
      </c>
      <c r="J981" s="46"/>
      <c r="K981" s="46" t="s">
        <v>77</v>
      </c>
      <c r="L981" s="46"/>
      <c r="M981" s="48">
        <v>900</v>
      </c>
      <c r="N981" s="48">
        <v>36.5</v>
      </c>
      <c r="O981" s="48">
        <v>64.900000000000006</v>
      </c>
      <c r="P981" s="48">
        <v>75</v>
      </c>
      <c r="Q981" s="48">
        <v>2372.71</v>
      </c>
      <c r="R981" s="48">
        <v>1.78</v>
      </c>
      <c r="S981" s="48">
        <v>2160</v>
      </c>
      <c r="T981" s="48">
        <v>3840</v>
      </c>
      <c r="U981" s="48">
        <v>8.3000000000000007</v>
      </c>
      <c r="V981" s="48">
        <v>3496</v>
      </c>
      <c r="W981" s="48">
        <v>60</v>
      </c>
      <c r="X981" s="48">
        <v>72</v>
      </c>
      <c r="Y981" s="46" t="s">
        <v>78</v>
      </c>
      <c r="Z981" s="46" t="s">
        <v>79</v>
      </c>
      <c r="AA981" s="46"/>
      <c r="AB981" s="46"/>
      <c r="AC981" s="46" t="s">
        <v>81</v>
      </c>
      <c r="AD981" s="46" t="s">
        <v>80</v>
      </c>
      <c r="AE981" s="46" t="s">
        <v>987</v>
      </c>
      <c r="AF981" s="46" t="s">
        <v>988</v>
      </c>
      <c r="AG981" s="46" t="s">
        <v>989</v>
      </c>
      <c r="AH981" s="46"/>
      <c r="AI981" s="46" t="s">
        <v>989</v>
      </c>
      <c r="AJ981" s="46" t="s">
        <v>990</v>
      </c>
      <c r="AK981" s="46" t="s">
        <v>84</v>
      </c>
      <c r="AL981" s="46" t="s">
        <v>988</v>
      </c>
      <c r="AM981" s="46" t="s">
        <v>83</v>
      </c>
      <c r="AN981" s="46" t="s">
        <v>83</v>
      </c>
      <c r="AO981" s="46" t="s">
        <v>83</v>
      </c>
      <c r="AP981" s="46" t="s">
        <v>91</v>
      </c>
      <c r="AQ981" s="46"/>
      <c r="AR981" s="46" t="s">
        <v>81</v>
      </c>
      <c r="AS981" s="46" t="s">
        <v>86</v>
      </c>
      <c r="AT981" s="46"/>
      <c r="AU981" s="48">
        <v>1</v>
      </c>
      <c r="AV981" s="46" t="s">
        <v>81</v>
      </c>
      <c r="AW981" s="46" t="s">
        <v>81</v>
      </c>
      <c r="AX981" s="48">
        <v>382</v>
      </c>
      <c r="AY981" s="48">
        <v>378</v>
      </c>
      <c r="AZ981" s="48">
        <v>270</v>
      </c>
      <c r="BA981" s="48">
        <v>268.10000000000002</v>
      </c>
      <c r="BB981" s="46"/>
      <c r="BC981" s="46"/>
      <c r="BD981" s="48">
        <v>130.29</v>
      </c>
      <c r="BE981" s="48">
        <v>155.1</v>
      </c>
      <c r="BF981" s="48">
        <v>1.71</v>
      </c>
      <c r="BG981" s="48">
        <v>1.85</v>
      </c>
      <c r="BH981" s="48">
        <v>2.2999999999999998</v>
      </c>
      <c r="BI981" s="48">
        <v>0</v>
      </c>
      <c r="BJ981" s="46"/>
      <c r="BK981" s="46"/>
      <c r="BL981" s="46"/>
      <c r="BM981" s="46"/>
      <c r="BN981" s="46"/>
      <c r="BO981" s="48">
        <v>0</v>
      </c>
      <c r="BP981" s="48">
        <v>1.94</v>
      </c>
      <c r="BQ981" s="48">
        <v>2.09</v>
      </c>
      <c r="BR981" s="48">
        <v>126.33</v>
      </c>
      <c r="BS981" s="46"/>
      <c r="BT981" s="46"/>
      <c r="BU981" s="48">
        <v>0</v>
      </c>
      <c r="BV981" s="39">
        <v>815</v>
      </c>
      <c r="BW981" s="39">
        <f t="shared" si="90"/>
        <v>5</v>
      </c>
      <c r="BX981" s="39">
        <f>IF(COUNTIF($C$2:C981,C981)=1,1,0)</f>
        <v>0</v>
      </c>
      <c r="BY981" s="39">
        <f t="shared" si="91"/>
        <v>1</v>
      </c>
      <c r="BZ981" s="39" t="b">
        <f t="shared" si="92"/>
        <v>0</v>
      </c>
      <c r="CA981" s="39" t="b">
        <f t="array" ref="CA981">ISNUMBER(SEARCH("Touch Screen",$AI981))</f>
        <v>1</v>
      </c>
      <c r="CB981" s="39" t="b">
        <f t="array" ref="CB981">ISNUMBER(SEARCH("Occupancy Sensor",$AI981))</f>
        <v>1</v>
      </c>
      <c r="CC981" s="39" t="b">
        <f t="array" ref="CC981">ISNUMBER(SEARCH("Full Network Connectivity",$AI981))</f>
        <v>0</v>
      </c>
      <c r="CD981" s="49">
        <f t="shared" si="93"/>
        <v>409.20587999999992</v>
      </c>
      <c r="CE981" s="50">
        <f t="shared" si="95"/>
        <v>8.3000000000000007</v>
      </c>
      <c r="CF981" s="39">
        <f t="shared" si="94"/>
        <v>10</v>
      </c>
      <c r="CG981" s="49">
        <f>IF($BW981=1,($Q981*'2. Monitor Criteria'!$C$4)+('2. Monitor Criteria'!$D$4*'1. Data'!$CE981)+'2. Monitor Criteria'!$C$6,IF('1. Data'!$BW981=2,($Q981*'2. Monitor Criteria'!$C$4)+('2. Monitor Criteria'!$D$4*'1. Data'!$CE981)+'2. Monitor Criteria'!$D$6,IF('1. Data'!$BW981=5,($Q981*'2. Monitor Criteria'!$C$4)+('2. Monitor Criteria'!$D$4*'1. Data'!$CE981)+'2. Monitor Criteria'!$F$6,($Q981*'2. Monitor Criteria'!$C$4)+('2. Monitor Criteria'!$D$4*'1. Data'!$CE981)+'2. Monitor Criteria'!$E$6)))</f>
        <v>340.49032999999997</v>
      </c>
      <c r="CH981" s="51">
        <f>CD981-('2. Monitor Criteria'!$D$4*CE981)</f>
        <v>376.0888799999999</v>
      </c>
      <c r="CI981" s="49">
        <f>IF($BY981=0,CH981,IF($BY981=1,CH981-('2. Monitor Criteria'!$B$10*'1. Data'!CG981),CH981-('2. Monitor Criteria'!$C$10*'1. Data'!CG981)))</f>
        <v>359.0643634999999</v>
      </c>
      <c r="CJ981" s="51">
        <f>IF($CA981=TRUE,CI981-(CG981*'2. Monitor Criteria'!$E$10),CI981)</f>
        <v>290.96629749999988</v>
      </c>
      <c r="CK981" s="51">
        <f>IF($BZ981=TRUE,CJ981-('1. Data'!CG981*'2. Monitor Criteria'!$D$10),CJ981)</f>
        <v>290.96629749999988</v>
      </c>
    </row>
  </sheetData>
  <autoFilter ref="A1:EG981" xr:uid="{00000000-0009-0000-0000-00000100000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22"/>
  <sheetViews>
    <sheetView zoomScale="70" zoomScaleNormal="70" workbookViewId="0"/>
  </sheetViews>
  <sheetFormatPr defaultColWidth="8.85546875" defaultRowHeight="14.25" x14ac:dyDescent="0.2"/>
  <cols>
    <col min="1" max="1" width="8.85546875" style="15"/>
    <col min="2" max="2" width="20.28515625" style="30" customWidth="1"/>
    <col min="3" max="3" width="15.28515625" style="30" customWidth="1"/>
    <col min="4" max="4" width="15.42578125" style="30" customWidth="1"/>
    <col min="5" max="5" width="19.7109375" style="30" customWidth="1"/>
    <col min="6" max="6" width="10.7109375" style="30" customWidth="1"/>
    <col min="7" max="9" width="9.7109375" style="30" customWidth="1"/>
    <col min="10" max="10" width="5" style="15" customWidth="1"/>
    <col min="11" max="11" width="9.7109375" style="30" customWidth="1"/>
    <col min="12" max="12" width="12.42578125" style="30" customWidth="1"/>
    <col min="13" max="13" width="12.7109375" style="30" customWidth="1"/>
    <col min="14" max="14" width="13.28515625" style="15" customWidth="1"/>
    <col min="15" max="16" width="18.42578125" style="30" customWidth="1"/>
    <col min="17" max="17" width="15.28515625" style="30" customWidth="1"/>
    <col min="18" max="18" width="15" style="15" customWidth="1"/>
    <col min="19" max="20" width="8.85546875" style="30"/>
    <col min="21" max="21" width="13.7109375" style="30" customWidth="1"/>
    <col min="22" max="22" width="8.85546875" style="15"/>
    <col min="23" max="23" width="8.85546875" style="15" customWidth="1"/>
    <col min="24" max="24" width="8.85546875" style="27" customWidth="1"/>
    <col min="25" max="25" width="8.85546875" style="15" customWidth="1"/>
    <col min="26" max="16384" width="8.85546875" style="15"/>
  </cols>
  <sheetData>
    <row r="1" spans="1:25" ht="64.5" customHeight="1" x14ac:dyDescent="0.25">
      <c r="A1" s="37"/>
      <c r="B1" s="62" t="s">
        <v>1470</v>
      </c>
      <c r="C1" s="62"/>
      <c r="D1" s="62"/>
      <c r="E1" s="62"/>
      <c r="F1" s="62"/>
      <c r="L1" s="31"/>
      <c r="M1" s="31"/>
      <c r="N1" s="24"/>
      <c r="O1" s="31"/>
      <c r="P1" s="31"/>
      <c r="Q1" s="31"/>
      <c r="R1" s="24"/>
      <c r="S1" s="31"/>
      <c r="T1" s="31"/>
      <c r="U1" s="31"/>
      <c r="V1" s="24"/>
      <c r="W1" s="25" t="s">
        <v>1148</v>
      </c>
      <c r="X1" s="28" t="s">
        <v>1477</v>
      </c>
      <c r="Y1" s="26" t="s">
        <v>1478</v>
      </c>
    </row>
    <row r="2" spans="1:25" x14ac:dyDescent="0.2">
      <c r="A2" s="37"/>
      <c r="B2" s="63" t="s">
        <v>1488</v>
      </c>
      <c r="C2" s="64"/>
      <c r="D2" s="64"/>
      <c r="E2" s="64"/>
      <c r="F2" s="65"/>
      <c r="L2" s="66"/>
      <c r="M2" s="66"/>
      <c r="N2" s="66"/>
      <c r="O2" s="66"/>
      <c r="P2" s="66"/>
      <c r="Q2" s="66"/>
      <c r="R2" s="66"/>
      <c r="S2" s="66"/>
      <c r="T2" s="29"/>
      <c r="U2" s="66"/>
      <c r="V2" s="66"/>
      <c r="W2" s="10">
        <v>0</v>
      </c>
      <c r="X2" s="10">
        <f>IF(W2&lt;171,1,IF(W2&lt;226,2,IF(W2&lt;266,3,IF(W2&lt;385,4,5))))</f>
        <v>1</v>
      </c>
      <c r="Y2" s="15">
        <f>IF(X2=1,(W2*'2. Monitor Criteria'!$C$4)+'2. Monitor Criteria'!$C$6,IF(X2=2,(W2*'2. Monitor Criteria'!$C$4)+'2. Monitor Criteria'!$D$6,IF(X2=5,(W2*'2. Monitor Criteria'!$C$4)+'2. Monitor Criteria'!$F$6,(W2*'2. Monitor Criteria'!$C$4)+'2. Monitor Criteria'!$E$6)))</f>
        <v>8.7799999999999994</v>
      </c>
    </row>
    <row r="3" spans="1:25" ht="15" x14ac:dyDescent="0.25">
      <c r="A3" s="37"/>
      <c r="B3" s="16"/>
      <c r="C3" s="32" t="s">
        <v>1466</v>
      </c>
      <c r="D3" s="32" t="s">
        <v>1467</v>
      </c>
      <c r="E3" s="17"/>
      <c r="F3" s="18"/>
      <c r="H3"/>
      <c r="I3"/>
      <c r="L3" s="66"/>
      <c r="M3" s="10"/>
      <c r="N3" s="10"/>
      <c r="O3" s="10"/>
      <c r="P3" s="10"/>
      <c r="Q3" s="10"/>
      <c r="R3" s="10"/>
      <c r="S3" s="10"/>
      <c r="T3" s="10"/>
      <c r="U3" s="10"/>
      <c r="V3" s="10"/>
      <c r="W3" s="10">
        <v>5</v>
      </c>
      <c r="X3" s="10">
        <f t="shared" ref="X3:X66" si="0">IF(W3&lt;171,1,IF(W3&lt;226,2,IF(W3&lt;266,3,IF(W3&lt;385,4,5))))</f>
        <v>1</v>
      </c>
      <c r="Y3" s="15">
        <f>IF(X3=1,(W3*'2. Monitor Criteria'!$C$4)+'2. Monitor Criteria'!$C$6,IF(X3=2,(W3*'2. Monitor Criteria'!$C$4)+'2. Monitor Criteria'!$D$6,IF(X3=5,(W3*'2. Monitor Criteria'!$C$4)+'2. Monitor Criteria'!$F$6,(W3*'2. Monitor Criteria'!$C$4)+'2. Monitor Criteria'!$E$6)))</f>
        <v>9.3949999999999996</v>
      </c>
    </row>
    <row r="4" spans="1:25" ht="15" x14ac:dyDescent="0.25">
      <c r="A4" s="37"/>
      <c r="B4" s="19"/>
      <c r="C4" s="20">
        <v>0.123</v>
      </c>
      <c r="D4" s="20">
        <v>3.99</v>
      </c>
      <c r="E4" s="21"/>
      <c r="F4" s="22"/>
      <c r="H4"/>
      <c r="I4"/>
      <c r="J4" s="9"/>
      <c r="L4" s="29"/>
      <c r="M4" s="10"/>
      <c r="N4" s="11"/>
      <c r="O4" s="10"/>
      <c r="P4" s="10"/>
      <c r="Q4" s="11"/>
      <c r="R4" s="12"/>
      <c r="S4" s="11"/>
      <c r="T4" s="11"/>
      <c r="U4" s="10"/>
      <c r="V4" s="11"/>
      <c r="W4" s="10">
        <v>10</v>
      </c>
      <c r="X4" s="10">
        <f t="shared" si="0"/>
        <v>1</v>
      </c>
      <c r="Y4" s="15">
        <f>IF(X4=1,(W4*'2. Monitor Criteria'!$C$4)+'2. Monitor Criteria'!$C$6,IF(X4=2,(W4*'2. Monitor Criteria'!$C$4)+'2. Monitor Criteria'!$D$6,IF(X4=5,(W4*'2. Monitor Criteria'!$C$4)+'2. Monitor Criteria'!$F$6,(W4*'2. Monitor Criteria'!$C$4)+'2. Monitor Criteria'!$E$6)))</f>
        <v>10.01</v>
      </c>
    </row>
    <row r="5" spans="1:25" ht="26.25" x14ac:dyDescent="0.25">
      <c r="A5" s="37"/>
      <c r="B5" s="33" t="s">
        <v>1483</v>
      </c>
      <c r="C5" s="32" t="s">
        <v>1476</v>
      </c>
      <c r="D5" s="32" t="s">
        <v>1482</v>
      </c>
      <c r="E5" s="33" t="s">
        <v>1480</v>
      </c>
      <c r="F5" s="33" t="s">
        <v>1481</v>
      </c>
      <c r="H5" s="35"/>
      <c r="I5" s="34"/>
      <c r="J5" s="9"/>
      <c r="L5" s="29"/>
      <c r="M5" s="10"/>
      <c r="N5" s="11"/>
      <c r="O5" s="10"/>
      <c r="P5" s="10"/>
      <c r="Q5" s="11"/>
      <c r="R5" s="12"/>
      <c r="S5" s="11"/>
      <c r="T5" s="11"/>
      <c r="U5" s="10"/>
      <c r="V5" s="11"/>
      <c r="W5" s="10">
        <v>15</v>
      </c>
      <c r="X5" s="10">
        <f t="shared" si="0"/>
        <v>1</v>
      </c>
      <c r="Y5" s="15">
        <f>IF(X5=1,(W5*'2. Monitor Criteria'!$C$4)+'2. Monitor Criteria'!$C$6,IF(X5=2,(W5*'2. Monitor Criteria'!$C$4)+'2. Monitor Criteria'!$D$6,IF(X5=5,(W5*'2. Monitor Criteria'!$C$4)+'2. Monitor Criteria'!$F$6,(W5*'2. Monitor Criteria'!$C$4)+'2. Monitor Criteria'!$E$6)))</f>
        <v>10.625</v>
      </c>
    </row>
    <row r="6" spans="1:25" x14ac:dyDescent="0.2">
      <c r="A6" s="37"/>
      <c r="B6" s="33" t="s">
        <v>1468</v>
      </c>
      <c r="C6" s="23">
        <v>8.7799999999999994</v>
      </c>
      <c r="D6" s="23">
        <v>10.01</v>
      </c>
      <c r="E6" s="23">
        <v>8.48</v>
      </c>
      <c r="F6" s="23">
        <v>15.53</v>
      </c>
      <c r="L6" s="29"/>
      <c r="M6" s="10"/>
      <c r="N6" s="11"/>
      <c r="O6" s="10"/>
      <c r="P6" s="10"/>
      <c r="Q6" s="11"/>
      <c r="R6" s="12"/>
      <c r="S6" s="11"/>
      <c r="T6" s="11"/>
      <c r="U6" s="10"/>
      <c r="V6" s="11"/>
      <c r="W6" s="10">
        <v>20</v>
      </c>
      <c r="X6" s="10">
        <f t="shared" si="0"/>
        <v>1</v>
      </c>
      <c r="Y6" s="15">
        <f>IF(X6=1,(W6*'2. Monitor Criteria'!$C$4)+'2. Monitor Criteria'!$C$6,IF(X6=2,(W6*'2. Monitor Criteria'!$C$4)+'2. Monitor Criteria'!$D$6,IF(X6=5,(W6*'2. Monitor Criteria'!$C$4)+'2. Monitor Criteria'!$F$6,(W6*'2. Monitor Criteria'!$C$4)+'2. Monitor Criteria'!$E$6)))</f>
        <v>11.239999999999998</v>
      </c>
    </row>
    <row r="7" spans="1:25" ht="10.15" customHeight="1" x14ac:dyDescent="0.25">
      <c r="A7" s="37"/>
      <c r="H7"/>
      <c r="I7"/>
      <c r="L7" s="29"/>
      <c r="M7" s="10"/>
      <c r="N7" s="11"/>
      <c r="O7" s="10"/>
      <c r="P7" s="10"/>
      <c r="Q7" s="11"/>
      <c r="R7" s="12"/>
      <c r="S7" s="11"/>
      <c r="T7" s="11"/>
      <c r="U7" s="10"/>
      <c r="V7" s="11"/>
      <c r="W7" s="10">
        <v>25</v>
      </c>
      <c r="X7" s="10">
        <f t="shared" si="0"/>
        <v>1</v>
      </c>
      <c r="Y7" s="15">
        <f>IF(X7=1,(W7*'2. Monitor Criteria'!$C$4)+'2. Monitor Criteria'!$C$6,IF(X7=2,(W7*'2. Monitor Criteria'!$C$4)+'2. Monitor Criteria'!$D$6,IF(X7=5,(W7*'2. Monitor Criteria'!$C$4)+'2. Monitor Criteria'!$F$6,(W7*'2. Monitor Criteria'!$C$4)+'2. Monitor Criteria'!$E$6)))</f>
        <v>11.855</v>
      </c>
    </row>
    <row r="8" spans="1:25" ht="15" x14ac:dyDescent="0.25">
      <c r="A8" s="37"/>
      <c r="B8" s="59" t="s">
        <v>1471</v>
      </c>
      <c r="C8" s="60"/>
      <c r="D8" s="60"/>
      <c r="E8" s="61"/>
      <c r="F8" s="42"/>
      <c r="G8" s="43"/>
      <c r="H8"/>
      <c r="I8"/>
      <c r="L8" s="29"/>
      <c r="M8" s="10"/>
      <c r="N8" s="11"/>
      <c r="O8" s="10"/>
      <c r="P8" s="10"/>
      <c r="Q8" s="11"/>
      <c r="R8" s="12"/>
      <c r="S8" s="11"/>
      <c r="T8" s="11"/>
      <c r="U8" s="10"/>
      <c r="V8" s="11"/>
      <c r="W8" s="10">
        <v>30</v>
      </c>
      <c r="X8" s="10">
        <f t="shared" si="0"/>
        <v>1</v>
      </c>
      <c r="Y8" s="15">
        <f>IF(X8=1,(W8*'2. Monitor Criteria'!$C$4)+'2. Monitor Criteria'!$C$6,IF(X8=2,(W8*'2. Monitor Criteria'!$C$4)+'2. Monitor Criteria'!$D$6,IF(X8=5,(W8*'2. Monitor Criteria'!$C$4)+'2. Monitor Criteria'!$F$6,(W8*'2. Monitor Criteria'!$C$4)+'2. Monitor Criteria'!$E$6)))</f>
        <v>12.469999999999999</v>
      </c>
    </row>
    <row r="9" spans="1:25" x14ac:dyDescent="0.2">
      <c r="A9" s="37"/>
      <c r="B9" s="6" t="s">
        <v>1149</v>
      </c>
      <c r="C9" s="6" t="s">
        <v>1150</v>
      </c>
      <c r="D9" s="6" t="s">
        <v>71</v>
      </c>
      <c r="E9" s="6" t="s">
        <v>1152</v>
      </c>
      <c r="L9" s="29"/>
      <c r="M9" s="10"/>
      <c r="N9" s="11"/>
      <c r="O9" s="10"/>
      <c r="P9" s="10"/>
      <c r="Q9" s="11"/>
      <c r="R9" s="12"/>
      <c r="S9" s="11"/>
      <c r="T9" s="11"/>
      <c r="U9" s="10"/>
      <c r="V9" s="11"/>
      <c r="W9" s="10">
        <v>35</v>
      </c>
      <c r="X9" s="10">
        <f t="shared" si="0"/>
        <v>1</v>
      </c>
      <c r="Y9" s="15">
        <f>IF(X9=1,(W9*'2. Monitor Criteria'!$C$4)+'2. Monitor Criteria'!$C$6,IF(X9=2,(W9*'2. Monitor Criteria'!$C$4)+'2. Monitor Criteria'!$D$6,IF(X9=5,(W9*'2. Monitor Criteria'!$C$4)+'2. Monitor Criteria'!$F$6,(W9*'2. Monitor Criteria'!$C$4)+'2. Monitor Criteria'!$E$6)))</f>
        <v>13.084999999999999</v>
      </c>
    </row>
    <row r="10" spans="1:25" ht="24" customHeight="1" x14ac:dyDescent="0.2">
      <c r="A10" s="37"/>
      <c r="B10" s="23">
        <v>0.05</v>
      </c>
      <c r="C10" s="23">
        <v>0.15</v>
      </c>
      <c r="D10" s="23">
        <v>0.05</v>
      </c>
      <c r="E10" s="23">
        <v>0.2</v>
      </c>
      <c r="L10" s="29"/>
      <c r="M10" s="29"/>
      <c r="N10" s="13"/>
      <c r="O10" s="29"/>
      <c r="P10" s="29"/>
      <c r="Q10" s="13"/>
      <c r="R10" s="14"/>
      <c r="S10" s="13"/>
      <c r="T10" s="13"/>
      <c r="U10" s="29"/>
      <c r="V10" s="13"/>
      <c r="W10" s="10">
        <v>40</v>
      </c>
      <c r="X10" s="10">
        <f t="shared" si="0"/>
        <v>1</v>
      </c>
      <c r="Y10" s="15">
        <f>IF(X10=1,(W10*'2. Monitor Criteria'!$C$4)+'2. Monitor Criteria'!$C$6,IF(X10=2,(W10*'2. Monitor Criteria'!$C$4)+'2. Monitor Criteria'!$D$6,IF(X10=5,(W10*'2. Monitor Criteria'!$C$4)+'2. Monitor Criteria'!$F$6,(W10*'2. Monitor Criteria'!$C$4)+'2. Monitor Criteria'!$E$6)))</f>
        <v>13.7</v>
      </c>
    </row>
    <row r="11" spans="1:25" ht="30.75" customHeight="1" x14ac:dyDescent="0.2">
      <c r="A11" s="37"/>
      <c r="W11" s="10">
        <v>45</v>
      </c>
      <c r="X11" s="10">
        <f t="shared" si="0"/>
        <v>1</v>
      </c>
      <c r="Y11" s="15">
        <f>IF(X11=1,(W11*'2. Monitor Criteria'!$C$4)+'2. Monitor Criteria'!$C$6,IF(X11=2,(W11*'2. Monitor Criteria'!$C$4)+'2. Monitor Criteria'!$D$6,IF(X11=5,(W11*'2. Monitor Criteria'!$C$4)+'2. Monitor Criteria'!$F$6,(W11*'2. Monitor Criteria'!$C$4)+'2. Monitor Criteria'!$E$6)))</f>
        <v>14.315</v>
      </c>
    </row>
    <row r="12" spans="1:25" ht="18" customHeight="1" x14ac:dyDescent="0.2">
      <c r="A12" s="37"/>
      <c r="B12" s="59" t="s">
        <v>1485</v>
      </c>
      <c r="C12" s="61"/>
      <c r="D12" s="44"/>
      <c r="E12" s="44"/>
      <c r="W12" s="10">
        <v>50</v>
      </c>
      <c r="X12" s="10">
        <f t="shared" si="0"/>
        <v>1</v>
      </c>
      <c r="Y12" s="15">
        <f>IF(X12=1,(W12*'2. Monitor Criteria'!$C$4)+'2. Monitor Criteria'!$C$6,IF(X12=2,(W12*'2. Monitor Criteria'!$C$4)+'2. Monitor Criteria'!$D$6,IF(X12=5,(W12*'2. Monitor Criteria'!$C$4)+'2. Monitor Criteria'!$F$6,(W12*'2. Monitor Criteria'!$C$4)+'2. Monitor Criteria'!$E$6)))</f>
        <v>14.93</v>
      </c>
    </row>
    <row r="13" spans="1:25" ht="25.5" x14ac:dyDescent="0.2">
      <c r="B13" s="36" t="s">
        <v>316</v>
      </c>
      <c r="C13" s="36" t="s">
        <v>1486</v>
      </c>
      <c r="W13" s="10">
        <v>55</v>
      </c>
      <c r="X13" s="10">
        <f t="shared" si="0"/>
        <v>1</v>
      </c>
      <c r="Y13" s="15">
        <f>IF(X13=1,(W13*'2. Monitor Criteria'!$C$4)+'2. Monitor Criteria'!$C$6,IF(X13=2,(W13*'2. Monitor Criteria'!$C$4)+'2. Monitor Criteria'!$D$6,IF(X13=5,(W13*'2. Monitor Criteria'!$C$4)+'2. Monitor Criteria'!$F$6,(W13*'2. Monitor Criteria'!$C$4)+'2. Monitor Criteria'!$E$6)))</f>
        <v>15.544999999999998</v>
      </c>
    </row>
    <row r="14" spans="1:25" ht="15" x14ac:dyDescent="0.25">
      <c r="A14" s="7"/>
      <c r="B14" s="45">
        <v>2.9</v>
      </c>
      <c r="C14" s="45">
        <v>1.7</v>
      </c>
      <c r="D14"/>
      <c r="E14"/>
      <c r="F14"/>
      <c r="W14" s="10">
        <v>60</v>
      </c>
      <c r="X14" s="10">
        <f t="shared" si="0"/>
        <v>1</v>
      </c>
      <c r="Y14" s="15">
        <f>IF(X14=1,(W14*'2. Monitor Criteria'!$C$4)+'2. Monitor Criteria'!$C$6,IF(X14=2,(W14*'2. Monitor Criteria'!$C$4)+'2. Monitor Criteria'!$D$6,IF(X14=5,(W14*'2. Monitor Criteria'!$C$4)+'2. Monitor Criteria'!$F$6,(W14*'2. Monitor Criteria'!$C$4)+'2. Monitor Criteria'!$E$6)))</f>
        <v>16.16</v>
      </c>
    </row>
    <row r="15" spans="1:25" ht="15" x14ac:dyDescent="0.25">
      <c r="A15" s="7"/>
      <c r="B15"/>
      <c r="C15"/>
      <c r="D15"/>
      <c r="E15"/>
      <c r="F15"/>
      <c r="W15" s="10">
        <v>65</v>
      </c>
      <c r="X15" s="10">
        <f t="shared" si="0"/>
        <v>1</v>
      </c>
      <c r="Y15" s="15">
        <f>IF(X15=1,(W15*'2. Monitor Criteria'!$C$4)+'2. Monitor Criteria'!$C$6,IF(X15=2,(W15*'2. Monitor Criteria'!$C$4)+'2. Monitor Criteria'!$D$6,IF(X15=5,(W15*'2. Monitor Criteria'!$C$4)+'2. Monitor Criteria'!$F$6,(W15*'2. Monitor Criteria'!$C$4)+'2. Monitor Criteria'!$E$6)))</f>
        <v>16.774999999999999</v>
      </c>
    </row>
    <row r="16" spans="1:25" ht="19.149999999999999" customHeight="1" x14ac:dyDescent="0.25">
      <c r="A16"/>
      <c r="B16"/>
      <c r="C16"/>
      <c r="D16"/>
      <c r="E16"/>
      <c r="F16"/>
      <c r="G16"/>
      <c r="H16"/>
      <c r="I16"/>
      <c r="J16"/>
      <c r="K16"/>
      <c r="L16"/>
      <c r="M16"/>
      <c r="N16"/>
      <c r="O16"/>
      <c r="P16"/>
      <c r="Q16"/>
      <c r="R16"/>
      <c r="S16"/>
      <c r="T16"/>
      <c r="U16"/>
      <c r="W16" s="10">
        <v>70</v>
      </c>
      <c r="X16" s="10">
        <f t="shared" si="0"/>
        <v>1</v>
      </c>
      <c r="Y16" s="15">
        <f>IF(X16=1,(W16*'2. Monitor Criteria'!$C$4)+'2. Monitor Criteria'!$C$6,IF(X16=2,(W16*'2. Monitor Criteria'!$C$4)+'2. Monitor Criteria'!$D$6,IF(X16=5,(W16*'2. Monitor Criteria'!$C$4)+'2. Monitor Criteria'!$F$6,(W16*'2. Monitor Criteria'!$C$4)+'2. Monitor Criteria'!$E$6)))</f>
        <v>17.39</v>
      </c>
    </row>
    <row r="17" spans="1:25" ht="15" x14ac:dyDescent="0.25">
      <c r="A17"/>
      <c r="B17"/>
      <c r="C17"/>
      <c r="D17"/>
      <c r="E17"/>
      <c r="F17"/>
      <c r="G17"/>
      <c r="H17"/>
      <c r="I17"/>
      <c r="J17"/>
      <c r="K17"/>
      <c r="L17"/>
      <c r="M17"/>
      <c r="N17"/>
      <c r="O17"/>
      <c r="P17"/>
      <c r="Q17"/>
      <c r="R17"/>
      <c r="S17"/>
      <c r="T17"/>
      <c r="U17"/>
      <c r="W17" s="10">
        <v>75</v>
      </c>
      <c r="X17" s="10">
        <f t="shared" si="0"/>
        <v>1</v>
      </c>
      <c r="Y17" s="15">
        <f>IF(X17=1,(W17*'2. Monitor Criteria'!$C$4)+'2. Monitor Criteria'!$C$6,IF(X17=2,(W17*'2. Monitor Criteria'!$C$4)+'2. Monitor Criteria'!$D$6,IF(X17=5,(W17*'2. Monitor Criteria'!$C$4)+'2. Monitor Criteria'!$F$6,(W17*'2. Monitor Criteria'!$C$4)+'2. Monitor Criteria'!$E$6)))</f>
        <v>18.004999999999999</v>
      </c>
    </row>
    <row r="18" spans="1:25" ht="15" x14ac:dyDescent="0.25">
      <c r="A18"/>
      <c r="B18"/>
      <c r="C18"/>
      <c r="D18"/>
      <c r="E18"/>
      <c r="F18"/>
      <c r="G18"/>
      <c r="H18"/>
      <c r="I18"/>
      <c r="J18"/>
      <c r="K18"/>
      <c r="L18"/>
      <c r="M18"/>
      <c r="N18"/>
      <c r="O18"/>
      <c r="P18"/>
      <c r="Q18"/>
      <c r="R18"/>
      <c r="S18"/>
      <c r="T18"/>
      <c r="U18"/>
      <c r="W18" s="10">
        <v>80</v>
      </c>
      <c r="X18" s="10">
        <f t="shared" si="0"/>
        <v>1</v>
      </c>
      <c r="Y18" s="15">
        <f>IF(X18=1,(W18*'2. Monitor Criteria'!$C$4)+'2. Monitor Criteria'!$C$6,IF(X18=2,(W18*'2. Monitor Criteria'!$C$4)+'2. Monitor Criteria'!$D$6,IF(X18=5,(W18*'2. Monitor Criteria'!$C$4)+'2. Monitor Criteria'!$F$6,(W18*'2. Monitor Criteria'!$C$4)+'2. Monitor Criteria'!$E$6)))</f>
        <v>18.619999999999997</v>
      </c>
    </row>
    <row r="19" spans="1:25" ht="15" x14ac:dyDescent="0.25">
      <c r="A19"/>
      <c r="B19"/>
      <c r="C19"/>
      <c r="D19"/>
      <c r="E19"/>
      <c r="F19"/>
      <c r="G19"/>
      <c r="H19"/>
      <c r="I19"/>
      <c r="J19"/>
      <c r="K19"/>
      <c r="L19"/>
      <c r="M19"/>
      <c r="N19"/>
      <c r="O19"/>
      <c r="P19"/>
      <c r="Q19"/>
      <c r="R19"/>
      <c r="S19"/>
      <c r="T19"/>
      <c r="U19"/>
      <c r="W19" s="10">
        <v>85</v>
      </c>
      <c r="X19" s="10">
        <f t="shared" si="0"/>
        <v>1</v>
      </c>
      <c r="Y19" s="15">
        <f>IF(X19=1,(W19*'2. Monitor Criteria'!$C$4)+'2. Monitor Criteria'!$C$6,IF(X19=2,(W19*'2. Monitor Criteria'!$C$4)+'2. Monitor Criteria'!$D$6,IF(X19=5,(W19*'2. Monitor Criteria'!$C$4)+'2. Monitor Criteria'!$F$6,(W19*'2. Monitor Criteria'!$C$4)+'2. Monitor Criteria'!$E$6)))</f>
        <v>19.234999999999999</v>
      </c>
    </row>
    <row r="20" spans="1:25" ht="15" x14ac:dyDescent="0.25">
      <c r="A20"/>
      <c r="B20"/>
      <c r="C20"/>
      <c r="D20"/>
      <c r="E20"/>
      <c r="F20"/>
      <c r="G20"/>
      <c r="H20"/>
      <c r="I20"/>
      <c r="J20"/>
      <c r="K20"/>
      <c r="L20"/>
      <c r="M20"/>
      <c r="N20"/>
      <c r="O20"/>
      <c r="P20"/>
      <c r="Q20"/>
      <c r="R20"/>
      <c r="S20"/>
      <c r="T20"/>
      <c r="U20"/>
      <c r="W20" s="10">
        <v>90</v>
      </c>
      <c r="X20" s="10">
        <f t="shared" si="0"/>
        <v>1</v>
      </c>
      <c r="Y20" s="15">
        <f>IF(X20=1,(W20*'2. Monitor Criteria'!$C$4)+'2. Monitor Criteria'!$C$6,IF(X20=2,(W20*'2. Monitor Criteria'!$C$4)+'2. Monitor Criteria'!$D$6,IF(X20=5,(W20*'2. Monitor Criteria'!$C$4)+'2. Monitor Criteria'!$F$6,(W20*'2. Monitor Criteria'!$C$4)+'2. Monitor Criteria'!$E$6)))</f>
        <v>19.850000000000001</v>
      </c>
    </row>
    <row r="21" spans="1:25" ht="15" x14ac:dyDescent="0.25">
      <c r="A21"/>
      <c r="B21"/>
      <c r="C21"/>
      <c r="D21"/>
      <c r="E21"/>
      <c r="F21"/>
      <c r="G21"/>
      <c r="H21"/>
      <c r="I21"/>
      <c r="J21"/>
      <c r="K21"/>
      <c r="L21"/>
      <c r="M21"/>
      <c r="N21"/>
      <c r="O21"/>
      <c r="P21"/>
      <c r="Q21"/>
      <c r="R21"/>
      <c r="S21"/>
      <c r="T21"/>
      <c r="U21"/>
      <c r="W21" s="10">
        <v>95</v>
      </c>
      <c r="X21" s="10">
        <f t="shared" si="0"/>
        <v>1</v>
      </c>
      <c r="Y21" s="15">
        <f>IF(X21=1,(W21*'2. Monitor Criteria'!$C$4)+'2. Monitor Criteria'!$C$6,IF(X21=2,(W21*'2. Monitor Criteria'!$C$4)+'2. Monitor Criteria'!$D$6,IF(X21=5,(W21*'2. Monitor Criteria'!$C$4)+'2. Monitor Criteria'!$F$6,(W21*'2. Monitor Criteria'!$C$4)+'2. Monitor Criteria'!$E$6)))</f>
        <v>20.465</v>
      </c>
    </row>
    <row r="22" spans="1:25" ht="16.899999999999999" customHeight="1" x14ac:dyDescent="0.25">
      <c r="A22"/>
      <c r="B22"/>
      <c r="C22"/>
      <c r="D22"/>
      <c r="E22"/>
      <c r="F22"/>
      <c r="G22"/>
      <c r="H22"/>
      <c r="I22"/>
      <c r="J22"/>
      <c r="K22"/>
      <c r="L22"/>
      <c r="M22"/>
      <c r="N22"/>
      <c r="O22"/>
      <c r="P22"/>
      <c r="Q22"/>
      <c r="R22"/>
      <c r="S22"/>
      <c r="T22"/>
      <c r="U22"/>
      <c r="W22" s="10">
        <v>100</v>
      </c>
      <c r="X22" s="10">
        <f t="shared" si="0"/>
        <v>1</v>
      </c>
      <c r="Y22" s="15">
        <f>IF(X22=1,(W22*'2. Monitor Criteria'!$C$4)+'2. Monitor Criteria'!$C$6,IF(X22=2,(W22*'2. Monitor Criteria'!$C$4)+'2. Monitor Criteria'!$D$6,IF(X22=5,(W22*'2. Monitor Criteria'!$C$4)+'2. Monitor Criteria'!$F$6,(W22*'2. Monitor Criteria'!$C$4)+'2. Monitor Criteria'!$E$6)))</f>
        <v>21.08</v>
      </c>
    </row>
    <row r="23" spans="1:25" ht="15" x14ac:dyDescent="0.25">
      <c r="A23"/>
      <c r="B23"/>
      <c r="C23"/>
      <c r="D23"/>
      <c r="E23"/>
      <c r="F23"/>
      <c r="G23"/>
      <c r="H23"/>
      <c r="I23"/>
      <c r="J23"/>
      <c r="K23"/>
      <c r="L23"/>
      <c r="M23"/>
      <c r="N23"/>
      <c r="O23"/>
      <c r="P23"/>
      <c r="Q23"/>
      <c r="R23"/>
      <c r="S23"/>
      <c r="T23"/>
      <c r="U23"/>
      <c r="W23" s="10">
        <v>105</v>
      </c>
      <c r="X23" s="10">
        <f t="shared" si="0"/>
        <v>1</v>
      </c>
      <c r="Y23" s="15">
        <f>IF(X23=1,(W23*'2. Monitor Criteria'!$C$4)+'2. Monitor Criteria'!$C$6,IF(X23=2,(W23*'2. Monitor Criteria'!$C$4)+'2. Monitor Criteria'!$D$6,IF(X23=5,(W23*'2. Monitor Criteria'!$C$4)+'2. Monitor Criteria'!$F$6,(W23*'2. Monitor Criteria'!$C$4)+'2. Monitor Criteria'!$E$6)))</f>
        <v>21.695</v>
      </c>
    </row>
    <row r="24" spans="1:25" ht="15" x14ac:dyDescent="0.25">
      <c r="A24"/>
      <c r="B24"/>
      <c r="C24"/>
      <c r="D24"/>
      <c r="E24"/>
      <c r="F24"/>
      <c r="G24"/>
      <c r="H24"/>
      <c r="I24"/>
      <c r="J24"/>
      <c r="K24"/>
      <c r="L24"/>
      <c r="M24"/>
      <c r="N24"/>
      <c r="O24"/>
      <c r="P24"/>
      <c r="Q24"/>
      <c r="R24"/>
      <c r="S24"/>
      <c r="T24"/>
      <c r="U24"/>
      <c r="W24" s="10">
        <v>110</v>
      </c>
      <c r="X24" s="10">
        <f t="shared" si="0"/>
        <v>1</v>
      </c>
      <c r="Y24" s="15">
        <f>IF(X24=1,(W24*'2. Monitor Criteria'!$C$4)+'2. Monitor Criteria'!$C$6,IF(X24=2,(W24*'2. Monitor Criteria'!$C$4)+'2. Monitor Criteria'!$D$6,IF(X24=5,(W24*'2. Monitor Criteria'!$C$4)+'2. Monitor Criteria'!$F$6,(W24*'2. Monitor Criteria'!$C$4)+'2. Monitor Criteria'!$E$6)))</f>
        <v>22.31</v>
      </c>
    </row>
    <row r="25" spans="1:25" ht="94.9" customHeight="1" x14ac:dyDescent="0.25">
      <c r="A25"/>
      <c r="B25"/>
      <c r="C25"/>
      <c r="D25"/>
      <c r="E25"/>
      <c r="F25"/>
      <c r="G25"/>
      <c r="H25"/>
      <c r="I25"/>
      <c r="J25"/>
      <c r="K25"/>
      <c r="L25"/>
      <c r="M25"/>
      <c r="N25"/>
      <c r="O25"/>
      <c r="P25"/>
      <c r="Q25"/>
      <c r="R25"/>
      <c r="S25"/>
      <c r="T25"/>
      <c r="U25"/>
      <c r="W25" s="10">
        <v>115</v>
      </c>
      <c r="X25" s="10">
        <f t="shared" si="0"/>
        <v>1</v>
      </c>
      <c r="Y25" s="15">
        <f>IF(X25=1,(W25*'2. Monitor Criteria'!$C$4)+'2. Monitor Criteria'!$C$6,IF(X25=2,(W25*'2. Monitor Criteria'!$C$4)+'2. Monitor Criteria'!$D$6,IF(X25=5,(W25*'2. Monitor Criteria'!$C$4)+'2. Monitor Criteria'!$F$6,(W25*'2. Monitor Criteria'!$C$4)+'2. Monitor Criteria'!$E$6)))</f>
        <v>22.924999999999997</v>
      </c>
    </row>
    <row r="26" spans="1:25" ht="15" x14ac:dyDescent="0.25">
      <c r="A26"/>
      <c r="B26"/>
      <c r="C26"/>
      <c r="D26"/>
      <c r="E26"/>
      <c r="F26"/>
      <c r="G26"/>
      <c r="H26"/>
      <c r="I26"/>
      <c r="J26"/>
      <c r="K26"/>
      <c r="L26"/>
      <c r="M26"/>
      <c r="N26"/>
      <c r="O26"/>
      <c r="P26"/>
      <c r="Q26"/>
      <c r="R26"/>
      <c r="S26"/>
      <c r="T26"/>
      <c r="U26"/>
      <c r="W26" s="10">
        <v>120</v>
      </c>
      <c r="X26" s="10">
        <f t="shared" si="0"/>
        <v>1</v>
      </c>
      <c r="Y26" s="15">
        <f>IF(X26=1,(W26*'2. Monitor Criteria'!$C$4)+'2. Monitor Criteria'!$C$6,IF(X26=2,(W26*'2. Monitor Criteria'!$C$4)+'2. Monitor Criteria'!$D$6,IF(X26=5,(W26*'2. Monitor Criteria'!$C$4)+'2. Monitor Criteria'!$F$6,(W26*'2. Monitor Criteria'!$C$4)+'2. Monitor Criteria'!$E$6)))</f>
        <v>23.54</v>
      </c>
    </row>
    <row r="27" spans="1:25" ht="15" x14ac:dyDescent="0.25">
      <c r="A27"/>
      <c r="B27"/>
      <c r="C27"/>
      <c r="D27"/>
      <c r="E27"/>
      <c r="F27"/>
      <c r="G27"/>
      <c r="H27"/>
      <c r="I27"/>
      <c r="J27"/>
      <c r="K27"/>
      <c r="L27"/>
      <c r="M27"/>
      <c r="N27"/>
      <c r="O27"/>
      <c r="P27"/>
      <c r="Q27"/>
      <c r="R27"/>
      <c r="S27"/>
      <c r="T27"/>
      <c r="U27"/>
      <c r="W27" s="10">
        <v>125</v>
      </c>
      <c r="X27" s="10">
        <f t="shared" si="0"/>
        <v>1</v>
      </c>
      <c r="Y27" s="15">
        <f>IF(X27=1,(W27*'2. Monitor Criteria'!$C$4)+'2. Monitor Criteria'!$C$6,IF(X27=2,(W27*'2. Monitor Criteria'!$C$4)+'2. Monitor Criteria'!$D$6,IF(X27=5,(W27*'2. Monitor Criteria'!$C$4)+'2. Monitor Criteria'!$F$6,(W27*'2. Monitor Criteria'!$C$4)+'2. Monitor Criteria'!$E$6)))</f>
        <v>24.155000000000001</v>
      </c>
    </row>
    <row r="28" spans="1:25" ht="15" x14ac:dyDescent="0.25">
      <c r="A28"/>
      <c r="B28"/>
      <c r="C28"/>
      <c r="D28"/>
      <c r="E28"/>
      <c r="F28"/>
      <c r="G28"/>
      <c r="H28"/>
      <c r="I28"/>
      <c r="J28"/>
      <c r="K28"/>
      <c r="L28"/>
      <c r="M28"/>
      <c r="N28"/>
      <c r="O28"/>
      <c r="P28"/>
      <c r="Q28"/>
      <c r="R28"/>
      <c r="S28"/>
      <c r="T28"/>
      <c r="U28"/>
      <c r="W28" s="10">
        <v>130</v>
      </c>
      <c r="X28" s="10">
        <f t="shared" si="0"/>
        <v>1</v>
      </c>
      <c r="Y28" s="15">
        <f>IF(X28=1,(W28*'2. Monitor Criteria'!$C$4)+'2. Monitor Criteria'!$C$6,IF(X28=2,(W28*'2. Monitor Criteria'!$C$4)+'2. Monitor Criteria'!$D$6,IF(X28=5,(W28*'2. Monitor Criteria'!$C$4)+'2. Monitor Criteria'!$F$6,(W28*'2. Monitor Criteria'!$C$4)+'2. Monitor Criteria'!$E$6)))</f>
        <v>24.77</v>
      </c>
    </row>
    <row r="29" spans="1:25" ht="15" x14ac:dyDescent="0.25">
      <c r="A29"/>
      <c r="B29"/>
      <c r="C29"/>
      <c r="D29"/>
      <c r="E29"/>
      <c r="F29"/>
      <c r="G29"/>
      <c r="H29"/>
      <c r="I29"/>
      <c r="J29"/>
      <c r="K29"/>
      <c r="L29"/>
      <c r="M29"/>
      <c r="N29"/>
      <c r="O29"/>
      <c r="P29"/>
      <c r="Q29"/>
      <c r="R29"/>
      <c r="S29"/>
      <c r="T29"/>
      <c r="U29"/>
      <c r="W29" s="10">
        <v>135</v>
      </c>
      <c r="X29" s="10">
        <f t="shared" si="0"/>
        <v>1</v>
      </c>
      <c r="Y29" s="15">
        <f>IF(X29=1,(W29*'2. Monitor Criteria'!$C$4)+'2. Monitor Criteria'!$C$6,IF(X29=2,(W29*'2. Monitor Criteria'!$C$4)+'2. Monitor Criteria'!$D$6,IF(X29=5,(W29*'2. Monitor Criteria'!$C$4)+'2. Monitor Criteria'!$F$6,(W29*'2. Monitor Criteria'!$C$4)+'2. Monitor Criteria'!$E$6)))</f>
        <v>25.384999999999998</v>
      </c>
    </row>
    <row r="30" spans="1:25" ht="15" x14ac:dyDescent="0.25">
      <c r="A30"/>
      <c r="B30"/>
      <c r="C30"/>
      <c r="D30"/>
      <c r="E30"/>
      <c r="F30"/>
      <c r="G30"/>
      <c r="H30"/>
      <c r="I30"/>
      <c r="J30"/>
      <c r="K30"/>
      <c r="L30"/>
      <c r="M30"/>
      <c r="N30"/>
      <c r="O30"/>
      <c r="P30"/>
      <c r="Q30"/>
      <c r="R30"/>
      <c r="S30"/>
      <c r="T30"/>
      <c r="U30"/>
      <c r="W30" s="10">
        <v>140</v>
      </c>
      <c r="X30" s="10">
        <f t="shared" si="0"/>
        <v>1</v>
      </c>
      <c r="Y30" s="15">
        <f>IF(X30=1,(W30*'2. Monitor Criteria'!$C$4)+'2. Monitor Criteria'!$C$6,IF(X30=2,(W30*'2. Monitor Criteria'!$C$4)+'2. Monitor Criteria'!$D$6,IF(X30=5,(W30*'2. Monitor Criteria'!$C$4)+'2. Monitor Criteria'!$F$6,(W30*'2. Monitor Criteria'!$C$4)+'2. Monitor Criteria'!$E$6)))</f>
        <v>26</v>
      </c>
    </row>
    <row r="31" spans="1:25" ht="15" x14ac:dyDescent="0.25">
      <c r="A31"/>
      <c r="B31"/>
      <c r="C31"/>
      <c r="D31"/>
      <c r="E31"/>
      <c r="F31"/>
      <c r="G31"/>
      <c r="H31"/>
      <c r="I31"/>
      <c r="J31"/>
      <c r="K31"/>
      <c r="L31"/>
      <c r="M31"/>
      <c r="N31"/>
      <c r="O31"/>
      <c r="P31"/>
      <c r="Q31"/>
      <c r="R31"/>
      <c r="S31"/>
      <c r="T31"/>
      <c r="U31"/>
      <c r="W31" s="10">
        <v>145</v>
      </c>
      <c r="X31" s="10">
        <f t="shared" si="0"/>
        <v>1</v>
      </c>
      <c r="Y31" s="15">
        <f>IF(X31=1,(W31*'2. Monitor Criteria'!$C$4)+'2. Monitor Criteria'!$C$6,IF(X31=2,(W31*'2. Monitor Criteria'!$C$4)+'2. Monitor Criteria'!$D$6,IF(X31=5,(W31*'2. Monitor Criteria'!$C$4)+'2. Monitor Criteria'!$F$6,(W31*'2. Monitor Criteria'!$C$4)+'2. Monitor Criteria'!$E$6)))</f>
        <v>26.615000000000002</v>
      </c>
    </row>
    <row r="32" spans="1:25" ht="15" x14ac:dyDescent="0.25">
      <c r="A32"/>
      <c r="B32"/>
      <c r="C32"/>
      <c r="D32"/>
      <c r="E32"/>
      <c r="F32"/>
      <c r="G32"/>
      <c r="H32"/>
      <c r="I32"/>
      <c r="J32"/>
      <c r="K32"/>
      <c r="L32"/>
      <c r="M32"/>
      <c r="N32"/>
      <c r="O32"/>
      <c r="P32"/>
      <c r="Q32"/>
      <c r="R32"/>
      <c r="S32"/>
      <c r="T32"/>
      <c r="U32"/>
      <c r="W32" s="10">
        <v>150</v>
      </c>
      <c r="X32" s="10">
        <f t="shared" si="0"/>
        <v>1</v>
      </c>
      <c r="Y32" s="15">
        <f>IF(X32=1,(W32*'2. Monitor Criteria'!$C$4)+'2. Monitor Criteria'!$C$6,IF(X32=2,(W32*'2. Monitor Criteria'!$C$4)+'2. Monitor Criteria'!$D$6,IF(X32=5,(W32*'2. Monitor Criteria'!$C$4)+'2. Monitor Criteria'!$F$6,(W32*'2. Monitor Criteria'!$C$4)+'2. Monitor Criteria'!$E$6)))</f>
        <v>27.229999999999997</v>
      </c>
    </row>
    <row r="33" spans="1:25" ht="15" x14ac:dyDescent="0.25">
      <c r="A33"/>
      <c r="B33"/>
      <c r="C33"/>
      <c r="D33"/>
      <c r="E33"/>
      <c r="F33"/>
      <c r="G33"/>
      <c r="H33"/>
      <c r="I33"/>
      <c r="J33"/>
      <c r="K33"/>
      <c r="L33"/>
      <c r="M33"/>
      <c r="N33"/>
      <c r="O33"/>
      <c r="P33"/>
      <c r="Q33"/>
      <c r="R33"/>
      <c r="S33"/>
      <c r="T33"/>
      <c r="U33"/>
      <c r="W33" s="10">
        <v>155</v>
      </c>
      <c r="X33" s="10">
        <f t="shared" si="0"/>
        <v>1</v>
      </c>
      <c r="Y33" s="15">
        <f>IF(X33=1,(W33*'2. Monitor Criteria'!$C$4)+'2. Monitor Criteria'!$C$6,IF(X33=2,(W33*'2. Monitor Criteria'!$C$4)+'2. Monitor Criteria'!$D$6,IF(X33=5,(W33*'2. Monitor Criteria'!$C$4)+'2. Monitor Criteria'!$F$6,(W33*'2. Monitor Criteria'!$C$4)+'2. Monitor Criteria'!$E$6)))</f>
        <v>27.844999999999999</v>
      </c>
    </row>
    <row r="34" spans="1:25" ht="15" x14ac:dyDescent="0.25">
      <c r="A34"/>
      <c r="B34"/>
      <c r="C34"/>
      <c r="D34"/>
      <c r="E34"/>
      <c r="F34"/>
      <c r="G34"/>
      <c r="H34"/>
      <c r="I34"/>
      <c r="J34"/>
      <c r="K34"/>
      <c r="L34"/>
      <c r="M34"/>
      <c r="N34"/>
      <c r="O34"/>
      <c r="P34"/>
      <c r="Q34"/>
      <c r="R34"/>
      <c r="S34"/>
      <c r="T34"/>
      <c r="U34"/>
      <c r="W34" s="10">
        <v>160</v>
      </c>
      <c r="X34" s="10">
        <f t="shared" si="0"/>
        <v>1</v>
      </c>
      <c r="Y34" s="15">
        <f>IF(X34=1,(W34*'2. Monitor Criteria'!$C$4)+'2. Monitor Criteria'!$C$6,IF(X34=2,(W34*'2. Monitor Criteria'!$C$4)+'2. Monitor Criteria'!$D$6,IF(X34=5,(W34*'2. Monitor Criteria'!$C$4)+'2. Monitor Criteria'!$F$6,(W34*'2. Monitor Criteria'!$C$4)+'2. Monitor Criteria'!$E$6)))</f>
        <v>28.46</v>
      </c>
    </row>
    <row r="35" spans="1:25" ht="15" x14ac:dyDescent="0.25">
      <c r="A35"/>
      <c r="B35"/>
      <c r="C35"/>
      <c r="D35"/>
      <c r="E35"/>
      <c r="F35"/>
      <c r="G35"/>
      <c r="H35"/>
      <c r="I35"/>
      <c r="J35"/>
      <c r="K35"/>
      <c r="L35"/>
      <c r="M35"/>
      <c r="N35"/>
      <c r="O35"/>
      <c r="P35"/>
      <c r="Q35"/>
      <c r="R35"/>
      <c r="S35"/>
      <c r="T35"/>
      <c r="U35"/>
      <c r="W35" s="10">
        <v>165</v>
      </c>
      <c r="X35" s="10">
        <f t="shared" si="0"/>
        <v>1</v>
      </c>
      <c r="Y35" s="15">
        <f>IF(X35=1,(W35*'2. Monitor Criteria'!$C$4)+'2. Monitor Criteria'!$C$6,IF(X35=2,(W35*'2. Monitor Criteria'!$C$4)+'2. Monitor Criteria'!$D$6,IF(X35=5,(W35*'2. Monitor Criteria'!$C$4)+'2. Monitor Criteria'!$F$6,(W35*'2. Monitor Criteria'!$C$4)+'2. Monitor Criteria'!$E$6)))</f>
        <v>29.074999999999996</v>
      </c>
    </row>
    <row r="36" spans="1:25" ht="15" x14ac:dyDescent="0.25">
      <c r="A36"/>
      <c r="B36"/>
      <c r="C36"/>
      <c r="D36"/>
      <c r="E36"/>
      <c r="F36"/>
      <c r="G36"/>
      <c r="H36"/>
      <c r="I36"/>
      <c r="J36"/>
      <c r="K36"/>
      <c r="L36"/>
      <c r="M36"/>
      <c r="N36"/>
      <c r="O36"/>
      <c r="P36"/>
      <c r="Q36"/>
      <c r="R36"/>
      <c r="S36"/>
      <c r="T36"/>
      <c r="U36"/>
      <c r="W36" s="10">
        <v>170</v>
      </c>
      <c r="X36" s="10">
        <f t="shared" si="0"/>
        <v>1</v>
      </c>
      <c r="Y36" s="15">
        <f>IF(X36=1,(W36*'2. Monitor Criteria'!$C$4)+'2. Monitor Criteria'!$C$6,IF(X36=2,(W36*'2. Monitor Criteria'!$C$4)+'2. Monitor Criteria'!$D$6,IF(X36=5,(W36*'2. Monitor Criteria'!$C$4)+'2. Monitor Criteria'!$F$6,(W36*'2. Monitor Criteria'!$C$4)+'2. Monitor Criteria'!$E$6)))</f>
        <v>29.689999999999998</v>
      </c>
    </row>
    <row r="37" spans="1:25" ht="15" x14ac:dyDescent="0.25">
      <c r="A37"/>
      <c r="B37"/>
      <c r="C37"/>
      <c r="D37"/>
      <c r="E37"/>
      <c r="F37"/>
      <c r="G37"/>
      <c r="H37"/>
      <c r="I37"/>
      <c r="J37"/>
      <c r="K37"/>
      <c r="L37"/>
      <c r="M37"/>
      <c r="N37"/>
      <c r="O37"/>
      <c r="P37"/>
      <c r="Q37"/>
      <c r="R37"/>
      <c r="S37"/>
      <c r="T37"/>
      <c r="U37"/>
      <c r="W37" s="10">
        <v>175</v>
      </c>
      <c r="X37" s="10">
        <f t="shared" si="0"/>
        <v>2</v>
      </c>
      <c r="Y37" s="15">
        <f>IF(X37=1,(W37*'2. Monitor Criteria'!$C$4)+'2. Monitor Criteria'!$C$6,IF(X37=2,(W37*'2. Monitor Criteria'!$C$4)+'2. Monitor Criteria'!$D$6,IF(X37=5,(W37*'2. Monitor Criteria'!$C$4)+'2. Monitor Criteria'!$F$6,(W37*'2. Monitor Criteria'!$C$4)+'2. Monitor Criteria'!$E$6)))</f>
        <v>31.534999999999997</v>
      </c>
    </row>
    <row r="38" spans="1:25" ht="15" x14ac:dyDescent="0.25">
      <c r="A38"/>
      <c r="B38"/>
      <c r="C38"/>
      <c r="D38"/>
      <c r="E38"/>
      <c r="F38"/>
      <c r="G38"/>
      <c r="H38"/>
      <c r="I38"/>
      <c r="J38"/>
      <c r="K38"/>
      <c r="L38"/>
      <c r="M38"/>
      <c r="N38"/>
      <c r="O38"/>
      <c r="P38"/>
      <c r="Q38"/>
      <c r="R38"/>
      <c r="S38"/>
      <c r="T38"/>
      <c r="U38"/>
      <c r="W38" s="10">
        <v>180</v>
      </c>
      <c r="X38" s="10">
        <f t="shared" si="0"/>
        <v>2</v>
      </c>
      <c r="Y38" s="15">
        <f>IF(X38=1,(W38*'2. Monitor Criteria'!$C$4)+'2. Monitor Criteria'!$C$6,IF(X38=2,(W38*'2. Monitor Criteria'!$C$4)+'2. Monitor Criteria'!$D$6,IF(X38=5,(W38*'2. Monitor Criteria'!$C$4)+'2. Monitor Criteria'!$F$6,(W38*'2. Monitor Criteria'!$C$4)+'2. Monitor Criteria'!$E$6)))</f>
        <v>32.15</v>
      </c>
    </row>
    <row r="39" spans="1:25" ht="15" x14ac:dyDescent="0.25">
      <c r="A39"/>
      <c r="B39"/>
      <c r="C39"/>
      <c r="D39"/>
      <c r="E39"/>
      <c r="F39"/>
      <c r="G39"/>
      <c r="H39"/>
      <c r="I39"/>
      <c r="J39"/>
      <c r="K39"/>
      <c r="L39"/>
      <c r="M39"/>
      <c r="N39"/>
      <c r="O39"/>
      <c r="P39"/>
      <c r="Q39"/>
      <c r="R39"/>
      <c r="S39"/>
      <c r="T39"/>
      <c r="U39"/>
      <c r="W39" s="10">
        <v>185</v>
      </c>
      <c r="X39" s="10">
        <f t="shared" si="0"/>
        <v>2</v>
      </c>
      <c r="Y39" s="15">
        <f>IF(X39=1,(W39*'2. Monitor Criteria'!$C$4)+'2. Monitor Criteria'!$C$6,IF(X39=2,(W39*'2. Monitor Criteria'!$C$4)+'2. Monitor Criteria'!$D$6,IF(X39=5,(W39*'2. Monitor Criteria'!$C$4)+'2. Monitor Criteria'!$F$6,(W39*'2. Monitor Criteria'!$C$4)+'2. Monitor Criteria'!$E$6)))</f>
        <v>32.765000000000001</v>
      </c>
    </row>
    <row r="40" spans="1:25" ht="15" x14ac:dyDescent="0.25">
      <c r="A40"/>
      <c r="B40"/>
      <c r="C40"/>
      <c r="D40"/>
      <c r="E40"/>
      <c r="F40"/>
      <c r="G40"/>
      <c r="H40"/>
      <c r="I40"/>
      <c r="J40"/>
      <c r="K40"/>
      <c r="L40"/>
      <c r="M40"/>
      <c r="N40"/>
      <c r="O40"/>
      <c r="P40"/>
      <c r="Q40"/>
      <c r="R40"/>
      <c r="S40"/>
      <c r="T40"/>
      <c r="U40"/>
      <c r="W40" s="10">
        <v>190</v>
      </c>
      <c r="X40" s="10">
        <f t="shared" si="0"/>
        <v>2</v>
      </c>
      <c r="Y40" s="15">
        <f>IF(X40=1,(W40*'2. Monitor Criteria'!$C$4)+'2. Monitor Criteria'!$C$6,IF(X40=2,(W40*'2. Monitor Criteria'!$C$4)+'2. Monitor Criteria'!$D$6,IF(X40=5,(W40*'2. Monitor Criteria'!$C$4)+'2. Monitor Criteria'!$F$6,(W40*'2. Monitor Criteria'!$C$4)+'2. Monitor Criteria'!$E$6)))</f>
        <v>33.380000000000003</v>
      </c>
    </row>
    <row r="41" spans="1:25" ht="89.45" customHeight="1" x14ac:dyDescent="0.25">
      <c r="A41"/>
      <c r="B41"/>
      <c r="C41"/>
      <c r="D41"/>
      <c r="E41"/>
      <c r="F41"/>
      <c r="G41"/>
      <c r="H41"/>
      <c r="I41"/>
      <c r="J41"/>
      <c r="K41"/>
      <c r="L41"/>
      <c r="M41"/>
      <c r="N41"/>
      <c r="O41"/>
      <c r="P41"/>
      <c r="Q41"/>
      <c r="R41"/>
      <c r="S41"/>
      <c r="T41"/>
      <c r="U41"/>
      <c r="W41" s="10">
        <v>195</v>
      </c>
      <c r="X41" s="10">
        <f t="shared" si="0"/>
        <v>2</v>
      </c>
      <c r="Y41" s="15">
        <f>IF(X41=1,(W41*'2. Monitor Criteria'!$C$4)+'2. Monitor Criteria'!$C$6,IF(X41=2,(W41*'2. Monitor Criteria'!$C$4)+'2. Monitor Criteria'!$D$6,IF(X41=5,(W41*'2. Monitor Criteria'!$C$4)+'2. Monitor Criteria'!$F$6,(W41*'2. Monitor Criteria'!$C$4)+'2. Monitor Criteria'!$E$6)))</f>
        <v>33.994999999999997</v>
      </c>
    </row>
    <row r="42" spans="1:25" ht="15" x14ac:dyDescent="0.25">
      <c r="A42"/>
      <c r="B42"/>
      <c r="C42"/>
      <c r="D42"/>
      <c r="E42"/>
      <c r="F42"/>
      <c r="G42"/>
      <c r="H42"/>
      <c r="I42"/>
      <c r="J42"/>
      <c r="K42"/>
      <c r="L42"/>
      <c r="M42"/>
      <c r="N42"/>
      <c r="O42"/>
      <c r="P42"/>
      <c r="Q42"/>
      <c r="R42"/>
      <c r="S42"/>
      <c r="T42"/>
      <c r="U42"/>
      <c r="W42" s="10">
        <v>200</v>
      </c>
      <c r="X42" s="10">
        <f t="shared" si="0"/>
        <v>2</v>
      </c>
      <c r="Y42" s="15">
        <f>IF(X42=1,(W42*'2. Monitor Criteria'!$C$4)+'2. Monitor Criteria'!$C$6,IF(X42=2,(W42*'2. Monitor Criteria'!$C$4)+'2. Monitor Criteria'!$D$6,IF(X42=5,(W42*'2. Monitor Criteria'!$C$4)+'2. Monitor Criteria'!$F$6,(W42*'2. Monitor Criteria'!$C$4)+'2. Monitor Criteria'!$E$6)))</f>
        <v>34.61</v>
      </c>
    </row>
    <row r="43" spans="1:25" ht="15" x14ac:dyDescent="0.25">
      <c r="A43"/>
      <c r="B43"/>
      <c r="C43"/>
      <c r="D43"/>
      <c r="E43"/>
      <c r="F43"/>
      <c r="G43"/>
      <c r="H43"/>
      <c r="I43"/>
      <c r="J43"/>
      <c r="K43"/>
      <c r="L43"/>
      <c r="M43"/>
      <c r="N43"/>
      <c r="O43"/>
      <c r="P43"/>
      <c r="Q43"/>
      <c r="R43"/>
      <c r="S43"/>
      <c r="T43"/>
      <c r="U43"/>
      <c r="W43" s="10">
        <v>205</v>
      </c>
      <c r="X43" s="10">
        <f t="shared" si="0"/>
        <v>2</v>
      </c>
      <c r="Y43" s="15">
        <f>IF(X43=1,(W43*'2. Monitor Criteria'!$C$4)+'2. Monitor Criteria'!$C$6,IF(X43=2,(W43*'2. Monitor Criteria'!$C$4)+'2. Monitor Criteria'!$D$6,IF(X43=5,(W43*'2. Monitor Criteria'!$C$4)+'2. Monitor Criteria'!$F$6,(W43*'2. Monitor Criteria'!$C$4)+'2. Monitor Criteria'!$E$6)))</f>
        <v>35.225000000000001</v>
      </c>
    </row>
    <row r="44" spans="1:25" ht="15" x14ac:dyDescent="0.25">
      <c r="A44"/>
      <c r="B44"/>
      <c r="C44"/>
      <c r="D44"/>
      <c r="E44"/>
      <c r="F44"/>
      <c r="G44"/>
      <c r="H44"/>
      <c r="I44"/>
      <c r="J44"/>
      <c r="K44"/>
      <c r="L44"/>
      <c r="M44"/>
      <c r="N44"/>
      <c r="O44"/>
      <c r="P44"/>
      <c r="Q44"/>
      <c r="R44"/>
      <c r="S44"/>
      <c r="T44"/>
      <c r="U44"/>
      <c r="W44" s="10">
        <v>210</v>
      </c>
      <c r="X44" s="10">
        <f t="shared" si="0"/>
        <v>2</v>
      </c>
      <c r="Y44" s="15">
        <f>IF(X44=1,(W44*'2. Monitor Criteria'!$C$4)+'2. Monitor Criteria'!$C$6,IF(X44=2,(W44*'2. Monitor Criteria'!$C$4)+'2. Monitor Criteria'!$D$6,IF(X44=5,(W44*'2. Monitor Criteria'!$C$4)+'2. Monitor Criteria'!$F$6,(W44*'2. Monitor Criteria'!$C$4)+'2. Monitor Criteria'!$E$6)))</f>
        <v>35.839999999999996</v>
      </c>
    </row>
    <row r="45" spans="1:25" ht="15" x14ac:dyDescent="0.25">
      <c r="A45"/>
      <c r="B45"/>
      <c r="C45"/>
      <c r="D45"/>
      <c r="E45"/>
      <c r="F45"/>
      <c r="G45"/>
      <c r="H45"/>
      <c r="I45"/>
      <c r="J45"/>
      <c r="K45"/>
      <c r="L45"/>
      <c r="M45"/>
      <c r="N45"/>
      <c r="O45"/>
      <c r="P45"/>
      <c r="Q45"/>
      <c r="R45"/>
      <c r="S45"/>
      <c r="T45"/>
      <c r="U45"/>
      <c r="W45" s="10">
        <v>215</v>
      </c>
      <c r="X45" s="10">
        <f t="shared" si="0"/>
        <v>2</v>
      </c>
      <c r="Y45" s="15">
        <f>IF(X45=1,(W45*'2. Monitor Criteria'!$C$4)+'2. Monitor Criteria'!$C$6,IF(X45=2,(W45*'2. Monitor Criteria'!$C$4)+'2. Monitor Criteria'!$D$6,IF(X45=5,(W45*'2. Monitor Criteria'!$C$4)+'2. Monitor Criteria'!$F$6,(W45*'2. Monitor Criteria'!$C$4)+'2. Monitor Criteria'!$E$6)))</f>
        <v>36.454999999999998</v>
      </c>
    </row>
    <row r="46" spans="1:25" ht="15" x14ac:dyDescent="0.25">
      <c r="A46"/>
      <c r="B46"/>
      <c r="C46"/>
      <c r="D46"/>
      <c r="E46"/>
      <c r="F46"/>
      <c r="G46"/>
      <c r="H46"/>
      <c r="I46"/>
      <c r="J46"/>
      <c r="K46"/>
      <c r="L46"/>
      <c r="M46"/>
      <c r="N46"/>
      <c r="O46"/>
      <c r="P46"/>
      <c r="Q46"/>
      <c r="R46"/>
      <c r="S46"/>
      <c r="T46"/>
      <c r="U46"/>
      <c r="W46" s="10">
        <v>220</v>
      </c>
      <c r="X46" s="10">
        <f t="shared" si="0"/>
        <v>2</v>
      </c>
      <c r="Y46" s="15">
        <f>IF(X46=1,(W46*'2. Monitor Criteria'!$C$4)+'2. Monitor Criteria'!$C$6,IF(X46=2,(W46*'2. Monitor Criteria'!$C$4)+'2. Monitor Criteria'!$D$6,IF(X46=5,(W46*'2. Monitor Criteria'!$C$4)+'2. Monitor Criteria'!$F$6,(W46*'2. Monitor Criteria'!$C$4)+'2. Monitor Criteria'!$E$6)))</f>
        <v>37.07</v>
      </c>
    </row>
    <row r="47" spans="1:25" ht="15" x14ac:dyDescent="0.25">
      <c r="A47"/>
      <c r="B47"/>
      <c r="C47"/>
      <c r="D47"/>
      <c r="E47"/>
      <c r="F47"/>
      <c r="G47"/>
      <c r="H47"/>
      <c r="I47"/>
      <c r="J47"/>
      <c r="K47"/>
      <c r="L47"/>
      <c r="M47"/>
      <c r="N47"/>
      <c r="O47"/>
      <c r="P47"/>
      <c r="Q47"/>
      <c r="R47"/>
      <c r="S47"/>
      <c r="T47"/>
      <c r="U47"/>
      <c r="W47" s="10">
        <v>225</v>
      </c>
      <c r="X47" s="10">
        <f t="shared" si="0"/>
        <v>2</v>
      </c>
      <c r="Y47" s="15">
        <f>IF(X47=1,(W47*'2. Monitor Criteria'!$C$4)+'2. Monitor Criteria'!$C$6,IF(X47=2,(W47*'2. Monitor Criteria'!$C$4)+'2. Monitor Criteria'!$D$6,IF(X47=5,(W47*'2. Monitor Criteria'!$C$4)+'2. Monitor Criteria'!$F$6,(W47*'2. Monitor Criteria'!$C$4)+'2. Monitor Criteria'!$E$6)))</f>
        <v>37.685000000000002</v>
      </c>
    </row>
    <row r="48" spans="1:25" ht="15" x14ac:dyDescent="0.25">
      <c r="A48"/>
      <c r="B48"/>
      <c r="C48"/>
      <c r="D48"/>
      <c r="E48"/>
      <c r="F48"/>
      <c r="G48"/>
      <c r="H48"/>
      <c r="I48"/>
      <c r="J48"/>
      <c r="K48"/>
      <c r="L48"/>
      <c r="M48"/>
      <c r="N48"/>
      <c r="O48"/>
      <c r="P48"/>
      <c r="Q48"/>
      <c r="R48"/>
      <c r="S48"/>
      <c r="T48"/>
      <c r="U48"/>
      <c r="W48" s="10">
        <v>230</v>
      </c>
      <c r="X48" s="10">
        <f t="shared" si="0"/>
        <v>3</v>
      </c>
      <c r="Y48" s="15">
        <f>IF(X48=1,(W48*'2. Monitor Criteria'!$C$4)+'2. Monitor Criteria'!$C$6,IF(X48=2,(W48*'2. Monitor Criteria'!$C$4)+'2. Monitor Criteria'!$D$6,IF(X48=5,(W48*'2. Monitor Criteria'!$C$4)+'2. Monitor Criteria'!$F$6,(W48*'2. Monitor Criteria'!$C$4)+'2. Monitor Criteria'!$E$6)))</f>
        <v>36.769999999999996</v>
      </c>
    </row>
    <row r="49" spans="1:25" ht="15" x14ac:dyDescent="0.25">
      <c r="A49"/>
      <c r="B49"/>
      <c r="C49"/>
      <c r="D49"/>
      <c r="E49"/>
      <c r="F49"/>
      <c r="G49"/>
      <c r="H49"/>
      <c r="I49"/>
      <c r="J49"/>
      <c r="K49"/>
      <c r="L49"/>
      <c r="M49"/>
      <c r="N49"/>
      <c r="O49"/>
      <c r="P49"/>
      <c r="Q49"/>
      <c r="R49"/>
      <c r="S49"/>
      <c r="T49"/>
      <c r="U49"/>
      <c r="W49" s="10">
        <v>235</v>
      </c>
      <c r="X49" s="10">
        <f t="shared" si="0"/>
        <v>3</v>
      </c>
      <c r="Y49" s="15">
        <f>IF(X49=1,(W49*'2. Monitor Criteria'!$C$4)+'2. Monitor Criteria'!$C$6,IF(X49=2,(W49*'2. Monitor Criteria'!$C$4)+'2. Monitor Criteria'!$D$6,IF(X49=5,(W49*'2. Monitor Criteria'!$C$4)+'2. Monitor Criteria'!$F$6,(W49*'2. Monitor Criteria'!$C$4)+'2. Monitor Criteria'!$E$6)))</f>
        <v>37.385000000000005</v>
      </c>
    </row>
    <row r="50" spans="1:25" ht="15" x14ac:dyDescent="0.25">
      <c r="A50"/>
      <c r="B50"/>
      <c r="C50"/>
      <c r="D50"/>
      <c r="E50"/>
      <c r="F50"/>
      <c r="G50"/>
      <c r="H50"/>
      <c r="I50"/>
      <c r="J50"/>
      <c r="K50"/>
      <c r="L50"/>
      <c r="M50"/>
      <c r="N50"/>
      <c r="O50"/>
      <c r="P50"/>
      <c r="Q50"/>
      <c r="R50"/>
      <c r="S50"/>
      <c r="T50"/>
      <c r="U50"/>
      <c r="W50" s="10">
        <v>240</v>
      </c>
      <c r="X50" s="10">
        <f t="shared" si="0"/>
        <v>3</v>
      </c>
      <c r="Y50" s="15">
        <f>IF(X50=1,(W50*'2. Monitor Criteria'!$C$4)+'2. Monitor Criteria'!$C$6,IF(X50=2,(W50*'2. Monitor Criteria'!$C$4)+'2. Monitor Criteria'!$D$6,IF(X50=5,(W50*'2. Monitor Criteria'!$C$4)+'2. Monitor Criteria'!$F$6,(W50*'2. Monitor Criteria'!$C$4)+'2. Monitor Criteria'!$E$6)))</f>
        <v>38</v>
      </c>
    </row>
    <row r="51" spans="1:25" ht="15" x14ac:dyDescent="0.25">
      <c r="A51"/>
      <c r="B51"/>
      <c r="C51"/>
      <c r="D51"/>
      <c r="E51"/>
      <c r="F51"/>
      <c r="G51"/>
      <c r="H51"/>
      <c r="I51"/>
      <c r="J51"/>
      <c r="K51"/>
      <c r="L51"/>
      <c r="M51"/>
      <c r="N51"/>
      <c r="O51"/>
      <c r="P51"/>
      <c r="Q51"/>
      <c r="R51"/>
      <c r="S51"/>
      <c r="T51"/>
      <c r="U51"/>
      <c r="W51" s="10">
        <v>245</v>
      </c>
      <c r="X51" s="10">
        <f t="shared" si="0"/>
        <v>3</v>
      </c>
      <c r="Y51" s="15">
        <f>IF(X51=1,(W51*'2. Monitor Criteria'!$C$4)+'2. Monitor Criteria'!$C$6,IF(X51=2,(W51*'2. Monitor Criteria'!$C$4)+'2. Monitor Criteria'!$D$6,IF(X51=5,(W51*'2. Monitor Criteria'!$C$4)+'2. Monitor Criteria'!$F$6,(W51*'2. Monitor Criteria'!$C$4)+'2. Monitor Criteria'!$E$6)))</f>
        <v>38.614999999999995</v>
      </c>
    </row>
    <row r="52" spans="1:25" ht="15" x14ac:dyDescent="0.25">
      <c r="A52"/>
      <c r="B52"/>
      <c r="C52"/>
      <c r="D52"/>
      <c r="E52"/>
      <c r="F52"/>
      <c r="G52"/>
      <c r="H52"/>
      <c r="I52"/>
      <c r="J52"/>
      <c r="K52"/>
      <c r="L52"/>
      <c r="M52"/>
      <c r="N52"/>
      <c r="O52"/>
      <c r="P52"/>
      <c r="Q52"/>
      <c r="R52"/>
      <c r="S52"/>
      <c r="T52"/>
      <c r="U52"/>
      <c r="W52" s="10">
        <v>250</v>
      </c>
      <c r="X52" s="10">
        <f t="shared" si="0"/>
        <v>3</v>
      </c>
      <c r="Y52" s="15">
        <f>IF(X52=1,(W52*'2. Monitor Criteria'!$C$4)+'2. Monitor Criteria'!$C$6,IF(X52=2,(W52*'2. Monitor Criteria'!$C$4)+'2. Monitor Criteria'!$D$6,IF(X52=5,(W52*'2. Monitor Criteria'!$C$4)+'2. Monitor Criteria'!$F$6,(W52*'2. Monitor Criteria'!$C$4)+'2. Monitor Criteria'!$E$6)))</f>
        <v>39.230000000000004</v>
      </c>
    </row>
    <row r="53" spans="1:25" ht="15" x14ac:dyDescent="0.25">
      <c r="A53"/>
      <c r="B53"/>
      <c r="C53"/>
      <c r="D53"/>
      <c r="E53"/>
      <c r="F53"/>
      <c r="G53"/>
      <c r="H53"/>
      <c r="I53"/>
      <c r="J53"/>
      <c r="K53"/>
      <c r="L53"/>
      <c r="M53"/>
      <c r="N53"/>
      <c r="O53"/>
      <c r="P53"/>
      <c r="Q53"/>
      <c r="R53"/>
      <c r="S53"/>
      <c r="T53"/>
      <c r="U53"/>
      <c r="W53" s="10">
        <v>255</v>
      </c>
      <c r="X53" s="10">
        <f t="shared" si="0"/>
        <v>3</v>
      </c>
      <c r="Y53" s="15">
        <f>IF(X53=1,(W53*'2. Monitor Criteria'!$C$4)+'2. Monitor Criteria'!$C$6,IF(X53=2,(W53*'2. Monitor Criteria'!$C$4)+'2. Monitor Criteria'!$D$6,IF(X53=5,(W53*'2. Monitor Criteria'!$C$4)+'2. Monitor Criteria'!$F$6,(W53*'2. Monitor Criteria'!$C$4)+'2. Monitor Criteria'!$E$6)))</f>
        <v>39.844999999999999</v>
      </c>
    </row>
    <row r="54" spans="1:25" ht="15" x14ac:dyDescent="0.25">
      <c r="A54"/>
      <c r="B54"/>
      <c r="C54"/>
      <c r="D54"/>
      <c r="E54"/>
      <c r="F54"/>
      <c r="G54"/>
      <c r="H54"/>
      <c r="I54"/>
      <c r="J54"/>
      <c r="K54"/>
      <c r="L54"/>
      <c r="M54"/>
      <c r="N54"/>
      <c r="O54"/>
      <c r="P54"/>
      <c r="Q54"/>
      <c r="R54"/>
      <c r="S54"/>
      <c r="T54"/>
      <c r="U54"/>
      <c r="W54" s="10">
        <v>260</v>
      </c>
      <c r="X54" s="10">
        <f t="shared" si="0"/>
        <v>3</v>
      </c>
      <c r="Y54" s="15">
        <f>IF(X54=1,(W54*'2. Monitor Criteria'!$C$4)+'2. Monitor Criteria'!$C$6,IF(X54=2,(W54*'2. Monitor Criteria'!$C$4)+'2. Monitor Criteria'!$D$6,IF(X54=5,(W54*'2. Monitor Criteria'!$C$4)+'2. Monitor Criteria'!$F$6,(W54*'2. Monitor Criteria'!$C$4)+'2. Monitor Criteria'!$E$6)))</f>
        <v>40.46</v>
      </c>
    </row>
    <row r="55" spans="1:25" ht="15" x14ac:dyDescent="0.25">
      <c r="A55"/>
      <c r="B55"/>
      <c r="C55"/>
      <c r="D55"/>
      <c r="E55"/>
      <c r="F55"/>
      <c r="G55"/>
      <c r="H55"/>
      <c r="I55"/>
      <c r="J55"/>
      <c r="K55"/>
      <c r="L55"/>
      <c r="M55"/>
      <c r="N55"/>
      <c r="O55"/>
      <c r="P55"/>
      <c r="Q55"/>
      <c r="R55"/>
      <c r="S55"/>
      <c r="T55"/>
      <c r="U55"/>
      <c r="W55" s="10">
        <v>265</v>
      </c>
      <c r="X55" s="10">
        <f t="shared" si="0"/>
        <v>3</v>
      </c>
      <c r="Y55" s="15">
        <f>IF(X55=1,(W55*'2. Monitor Criteria'!$C$4)+'2. Monitor Criteria'!$C$6,IF(X55=2,(W55*'2. Monitor Criteria'!$C$4)+'2. Monitor Criteria'!$D$6,IF(X55=5,(W55*'2. Monitor Criteria'!$C$4)+'2. Monitor Criteria'!$F$6,(W55*'2. Monitor Criteria'!$C$4)+'2. Monitor Criteria'!$E$6)))</f>
        <v>41.075000000000003</v>
      </c>
    </row>
    <row r="56" spans="1:25" ht="15" x14ac:dyDescent="0.25">
      <c r="A56"/>
      <c r="B56"/>
      <c r="C56"/>
      <c r="D56"/>
      <c r="E56"/>
      <c r="F56"/>
      <c r="G56"/>
      <c r="H56"/>
      <c r="I56"/>
      <c r="J56"/>
      <c r="K56"/>
      <c r="L56"/>
      <c r="M56"/>
      <c r="N56"/>
      <c r="O56"/>
      <c r="P56"/>
      <c r="Q56"/>
      <c r="R56"/>
      <c r="S56"/>
      <c r="T56"/>
      <c r="U56"/>
      <c r="W56" s="10">
        <v>270</v>
      </c>
      <c r="X56" s="10">
        <f t="shared" si="0"/>
        <v>4</v>
      </c>
      <c r="Y56" s="15">
        <f>IF(X56=1,(W56*'2. Monitor Criteria'!$C$4)+'2. Monitor Criteria'!$C$6,IF(X56=2,(W56*'2. Monitor Criteria'!$C$4)+'2. Monitor Criteria'!$D$6,IF(X56=5,(W56*'2. Monitor Criteria'!$C$4)+'2. Monitor Criteria'!$F$6,(W56*'2. Monitor Criteria'!$C$4)+'2. Monitor Criteria'!$E$6)))</f>
        <v>41.69</v>
      </c>
    </row>
    <row r="57" spans="1:25" ht="15" x14ac:dyDescent="0.25">
      <c r="A57"/>
      <c r="B57"/>
      <c r="C57"/>
      <c r="D57"/>
      <c r="E57"/>
      <c r="F57"/>
      <c r="G57"/>
      <c r="H57"/>
      <c r="I57"/>
      <c r="J57"/>
      <c r="K57"/>
      <c r="L57"/>
      <c r="M57"/>
      <c r="N57"/>
      <c r="O57"/>
      <c r="P57"/>
      <c r="Q57"/>
      <c r="R57"/>
      <c r="S57"/>
      <c r="T57"/>
      <c r="U57"/>
      <c r="W57" s="10">
        <v>275</v>
      </c>
      <c r="X57" s="10">
        <f t="shared" si="0"/>
        <v>4</v>
      </c>
      <c r="Y57" s="15">
        <f>IF(X57=1,(W57*'2. Monitor Criteria'!$C$4)+'2. Monitor Criteria'!$C$6,IF(X57=2,(W57*'2. Monitor Criteria'!$C$4)+'2. Monitor Criteria'!$D$6,IF(X57=5,(W57*'2. Monitor Criteria'!$C$4)+'2. Monitor Criteria'!$F$6,(W57*'2. Monitor Criteria'!$C$4)+'2. Monitor Criteria'!$E$6)))</f>
        <v>42.305000000000007</v>
      </c>
    </row>
    <row r="58" spans="1:25" ht="15" x14ac:dyDescent="0.25">
      <c r="A58"/>
      <c r="B58"/>
      <c r="C58"/>
      <c r="D58"/>
      <c r="E58"/>
      <c r="F58"/>
      <c r="G58"/>
      <c r="H58"/>
      <c r="I58"/>
      <c r="J58"/>
      <c r="K58"/>
      <c r="L58"/>
      <c r="M58"/>
      <c r="N58"/>
      <c r="O58"/>
      <c r="P58"/>
      <c r="Q58"/>
      <c r="R58"/>
      <c r="S58"/>
      <c r="T58"/>
      <c r="U58"/>
      <c r="W58" s="10">
        <v>280</v>
      </c>
      <c r="X58" s="10">
        <f t="shared" si="0"/>
        <v>4</v>
      </c>
      <c r="Y58" s="15">
        <f>IF(X58=1,(W58*'2. Monitor Criteria'!$C$4)+'2. Monitor Criteria'!$C$6,IF(X58=2,(W58*'2. Monitor Criteria'!$C$4)+'2. Monitor Criteria'!$D$6,IF(X58=5,(W58*'2. Monitor Criteria'!$C$4)+'2. Monitor Criteria'!$F$6,(W58*'2. Monitor Criteria'!$C$4)+'2. Monitor Criteria'!$E$6)))</f>
        <v>42.92</v>
      </c>
    </row>
    <row r="59" spans="1:25" ht="15" x14ac:dyDescent="0.25">
      <c r="A59"/>
      <c r="B59"/>
      <c r="C59"/>
      <c r="D59"/>
      <c r="E59"/>
      <c r="F59"/>
      <c r="G59"/>
      <c r="H59"/>
      <c r="I59"/>
      <c r="J59"/>
      <c r="K59"/>
      <c r="L59"/>
      <c r="M59"/>
      <c r="N59"/>
      <c r="O59"/>
      <c r="P59"/>
      <c r="Q59"/>
      <c r="R59"/>
      <c r="S59"/>
      <c r="T59"/>
      <c r="U59"/>
      <c r="W59" s="10">
        <v>285</v>
      </c>
      <c r="X59" s="10">
        <f t="shared" si="0"/>
        <v>4</v>
      </c>
      <c r="Y59" s="15">
        <f>IF(X59=1,(W59*'2. Monitor Criteria'!$C$4)+'2. Monitor Criteria'!$C$6,IF(X59=2,(W59*'2. Monitor Criteria'!$C$4)+'2. Monitor Criteria'!$D$6,IF(X59=5,(W59*'2. Monitor Criteria'!$C$4)+'2. Monitor Criteria'!$F$6,(W59*'2. Monitor Criteria'!$C$4)+'2. Monitor Criteria'!$E$6)))</f>
        <v>43.534999999999997</v>
      </c>
    </row>
    <row r="60" spans="1:25" ht="15" x14ac:dyDescent="0.25">
      <c r="A60"/>
      <c r="B60"/>
      <c r="C60"/>
      <c r="D60"/>
      <c r="E60"/>
      <c r="F60"/>
      <c r="G60"/>
      <c r="H60"/>
      <c r="I60"/>
      <c r="J60"/>
      <c r="K60"/>
      <c r="L60"/>
      <c r="M60"/>
      <c r="N60"/>
      <c r="O60"/>
      <c r="P60"/>
      <c r="Q60"/>
      <c r="R60"/>
      <c r="S60"/>
      <c r="T60"/>
      <c r="U60"/>
      <c r="W60" s="10">
        <v>290</v>
      </c>
      <c r="X60" s="10">
        <f t="shared" si="0"/>
        <v>4</v>
      </c>
      <c r="Y60" s="15">
        <f>IF(X60=1,(W60*'2. Monitor Criteria'!$C$4)+'2. Monitor Criteria'!$C$6,IF(X60=2,(W60*'2. Monitor Criteria'!$C$4)+'2. Monitor Criteria'!$D$6,IF(X60=5,(W60*'2. Monitor Criteria'!$C$4)+'2. Monitor Criteria'!$F$6,(W60*'2. Monitor Criteria'!$C$4)+'2. Monitor Criteria'!$E$6)))</f>
        <v>44.150000000000006</v>
      </c>
    </row>
    <row r="61" spans="1:25" ht="15" x14ac:dyDescent="0.25">
      <c r="A61"/>
      <c r="B61"/>
      <c r="C61"/>
      <c r="D61"/>
      <c r="E61"/>
      <c r="F61"/>
      <c r="G61"/>
      <c r="H61"/>
      <c r="I61"/>
      <c r="J61"/>
      <c r="K61"/>
      <c r="L61"/>
      <c r="M61"/>
      <c r="N61"/>
      <c r="O61"/>
      <c r="P61"/>
      <c r="Q61"/>
      <c r="R61"/>
      <c r="S61"/>
      <c r="T61"/>
      <c r="U61"/>
      <c r="W61" s="10">
        <v>295</v>
      </c>
      <c r="X61" s="10">
        <f t="shared" si="0"/>
        <v>4</v>
      </c>
      <c r="Y61" s="15">
        <f>IF(X61=1,(W61*'2. Monitor Criteria'!$C$4)+'2. Monitor Criteria'!$C$6,IF(X61=2,(W61*'2. Monitor Criteria'!$C$4)+'2. Monitor Criteria'!$D$6,IF(X61=5,(W61*'2. Monitor Criteria'!$C$4)+'2. Monitor Criteria'!$F$6,(W61*'2. Monitor Criteria'!$C$4)+'2. Monitor Criteria'!$E$6)))</f>
        <v>44.765000000000001</v>
      </c>
    </row>
    <row r="62" spans="1:25" ht="15" x14ac:dyDescent="0.25">
      <c r="A62"/>
      <c r="B62"/>
      <c r="C62"/>
      <c r="D62"/>
      <c r="E62"/>
      <c r="F62"/>
      <c r="G62"/>
      <c r="H62"/>
      <c r="I62"/>
      <c r="J62"/>
      <c r="K62"/>
      <c r="L62"/>
      <c r="M62"/>
      <c r="N62"/>
      <c r="O62"/>
      <c r="P62"/>
      <c r="Q62"/>
      <c r="R62"/>
      <c r="S62"/>
      <c r="T62"/>
      <c r="U62"/>
      <c r="W62" s="10">
        <v>300</v>
      </c>
      <c r="X62" s="10">
        <f t="shared" si="0"/>
        <v>4</v>
      </c>
      <c r="Y62" s="15">
        <f>IF(X62=1,(W62*'2. Monitor Criteria'!$C$4)+'2. Monitor Criteria'!$C$6,IF(X62=2,(W62*'2. Monitor Criteria'!$C$4)+'2. Monitor Criteria'!$D$6,IF(X62=5,(W62*'2. Monitor Criteria'!$C$4)+'2. Monitor Criteria'!$F$6,(W62*'2. Monitor Criteria'!$C$4)+'2. Monitor Criteria'!$E$6)))</f>
        <v>45.379999999999995</v>
      </c>
    </row>
    <row r="63" spans="1:25" ht="15" x14ac:dyDescent="0.25">
      <c r="A63"/>
      <c r="B63"/>
      <c r="C63"/>
      <c r="D63"/>
      <c r="E63"/>
      <c r="F63"/>
      <c r="G63"/>
      <c r="H63"/>
      <c r="I63"/>
      <c r="J63"/>
      <c r="K63"/>
      <c r="L63"/>
      <c r="M63"/>
      <c r="N63"/>
      <c r="O63"/>
      <c r="P63"/>
      <c r="Q63"/>
      <c r="R63"/>
      <c r="S63"/>
      <c r="T63"/>
      <c r="U63"/>
      <c r="W63" s="10">
        <v>305</v>
      </c>
      <c r="X63" s="10">
        <f t="shared" si="0"/>
        <v>4</v>
      </c>
      <c r="Y63" s="15">
        <f>IF(X63=1,(W63*'2. Monitor Criteria'!$C$4)+'2. Monitor Criteria'!$C$6,IF(X63=2,(W63*'2. Monitor Criteria'!$C$4)+'2. Monitor Criteria'!$D$6,IF(X63=5,(W63*'2. Monitor Criteria'!$C$4)+'2. Monitor Criteria'!$F$6,(W63*'2. Monitor Criteria'!$C$4)+'2. Monitor Criteria'!$E$6)))</f>
        <v>45.995000000000005</v>
      </c>
    </row>
    <row r="64" spans="1:25" ht="15" x14ac:dyDescent="0.25">
      <c r="A64"/>
      <c r="B64"/>
      <c r="C64"/>
      <c r="D64"/>
      <c r="E64"/>
      <c r="F64"/>
      <c r="G64"/>
      <c r="H64"/>
      <c r="I64"/>
      <c r="J64"/>
      <c r="K64"/>
      <c r="L64"/>
      <c r="M64"/>
      <c r="N64"/>
      <c r="O64"/>
      <c r="P64"/>
      <c r="Q64"/>
      <c r="R64"/>
      <c r="S64"/>
      <c r="T64"/>
      <c r="U64"/>
      <c r="W64" s="10">
        <v>310</v>
      </c>
      <c r="X64" s="10">
        <f t="shared" si="0"/>
        <v>4</v>
      </c>
      <c r="Y64" s="15">
        <f>IF(X64=1,(W64*'2. Monitor Criteria'!$C$4)+'2. Monitor Criteria'!$C$6,IF(X64=2,(W64*'2. Monitor Criteria'!$C$4)+'2. Monitor Criteria'!$D$6,IF(X64=5,(W64*'2. Monitor Criteria'!$C$4)+'2. Monitor Criteria'!$F$6,(W64*'2. Monitor Criteria'!$C$4)+'2. Monitor Criteria'!$E$6)))</f>
        <v>46.61</v>
      </c>
    </row>
    <row r="65" spans="1:25" ht="15" x14ac:dyDescent="0.25">
      <c r="A65"/>
      <c r="B65"/>
      <c r="C65"/>
      <c r="D65"/>
      <c r="E65"/>
      <c r="F65"/>
      <c r="G65"/>
      <c r="H65"/>
      <c r="I65"/>
      <c r="J65"/>
      <c r="K65"/>
      <c r="L65"/>
      <c r="M65"/>
      <c r="N65"/>
      <c r="O65"/>
      <c r="P65"/>
      <c r="Q65"/>
      <c r="R65"/>
      <c r="S65"/>
      <c r="T65"/>
      <c r="U65"/>
      <c r="W65" s="10">
        <v>315</v>
      </c>
      <c r="X65" s="10">
        <f t="shared" si="0"/>
        <v>4</v>
      </c>
      <c r="Y65" s="15">
        <f>IF(X65=1,(W65*'2. Monitor Criteria'!$C$4)+'2. Monitor Criteria'!$C$6,IF(X65=2,(W65*'2. Monitor Criteria'!$C$4)+'2. Monitor Criteria'!$D$6,IF(X65=5,(W65*'2. Monitor Criteria'!$C$4)+'2. Monitor Criteria'!$F$6,(W65*'2. Monitor Criteria'!$C$4)+'2. Monitor Criteria'!$E$6)))</f>
        <v>47.224999999999994</v>
      </c>
    </row>
    <row r="66" spans="1:25" ht="15" x14ac:dyDescent="0.25">
      <c r="A66"/>
      <c r="B66"/>
      <c r="C66"/>
      <c r="D66"/>
      <c r="E66"/>
      <c r="F66"/>
      <c r="G66"/>
      <c r="H66"/>
      <c r="I66"/>
      <c r="J66"/>
      <c r="K66"/>
      <c r="L66"/>
      <c r="M66"/>
      <c r="N66"/>
      <c r="O66"/>
      <c r="P66"/>
      <c r="Q66"/>
      <c r="R66"/>
      <c r="S66"/>
      <c r="T66"/>
      <c r="U66"/>
      <c r="W66" s="10">
        <v>320</v>
      </c>
      <c r="X66" s="10">
        <f t="shared" si="0"/>
        <v>4</v>
      </c>
      <c r="Y66" s="15">
        <f>IF(X66=1,(W66*'2. Monitor Criteria'!$C$4)+'2. Monitor Criteria'!$C$6,IF(X66=2,(W66*'2. Monitor Criteria'!$C$4)+'2. Monitor Criteria'!$D$6,IF(X66=5,(W66*'2. Monitor Criteria'!$C$4)+'2. Monitor Criteria'!$F$6,(W66*'2. Monitor Criteria'!$C$4)+'2. Monitor Criteria'!$E$6)))</f>
        <v>47.84</v>
      </c>
    </row>
    <row r="67" spans="1:25" ht="15" x14ac:dyDescent="0.25">
      <c r="A67"/>
      <c r="B67"/>
      <c r="C67"/>
      <c r="D67"/>
      <c r="E67"/>
      <c r="F67"/>
      <c r="G67"/>
      <c r="H67"/>
      <c r="I67"/>
      <c r="J67"/>
      <c r="K67"/>
      <c r="L67"/>
      <c r="M67"/>
      <c r="N67"/>
      <c r="O67"/>
      <c r="P67"/>
      <c r="Q67"/>
      <c r="R67"/>
      <c r="S67"/>
      <c r="T67"/>
      <c r="U67"/>
      <c r="W67" s="10">
        <v>325</v>
      </c>
      <c r="X67" s="10">
        <f t="shared" ref="X67:X122" si="1">IF(W67&lt;171,1,IF(W67&lt;226,2,IF(W67&lt;266,3,IF(W67&lt;385,4,5))))</f>
        <v>4</v>
      </c>
      <c r="Y67" s="15">
        <f>IF(X67=1,(W67*'2. Monitor Criteria'!$C$4)+'2. Monitor Criteria'!$C$6,IF(X67=2,(W67*'2. Monitor Criteria'!$C$4)+'2. Monitor Criteria'!$D$6,IF(X67=5,(W67*'2. Monitor Criteria'!$C$4)+'2. Monitor Criteria'!$F$6,(W67*'2. Monitor Criteria'!$C$4)+'2. Monitor Criteria'!$E$6)))</f>
        <v>48.454999999999998</v>
      </c>
    </row>
    <row r="68" spans="1:25" ht="15" x14ac:dyDescent="0.25">
      <c r="A68"/>
      <c r="B68"/>
      <c r="C68"/>
      <c r="D68"/>
      <c r="E68"/>
      <c r="F68"/>
      <c r="G68"/>
      <c r="H68"/>
      <c r="I68"/>
      <c r="J68"/>
      <c r="K68"/>
      <c r="L68"/>
      <c r="M68"/>
      <c r="N68"/>
      <c r="O68"/>
      <c r="P68"/>
      <c r="Q68"/>
      <c r="R68"/>
      <c r="S68"/>
      <c r="T68"/>
      <c r="U68"/>
      <c r="W68" s="10">
        <v>330</v>
      </c>
      <c r="X68" s="10">
        <f t="shared" si="1"/>
        <v>4</v>
      </c>
      <c r="Y68" s="15">
        <f>IF(X68=1,(W68*'2. Monitor Criteria'!$C$4)+'2. Monitor Criteria'!$C$6,IF(X68=2,(W68*'2. Monitor Criteria'!$C$4)+'2. Monitor Criteria'!$D$6,IF(X68=5,(W68*'2. Monitor Criteria'!$C$4)+'2. Monitor Criteria'!$F$6,(W68*'2. Monitor Criteria'!$C$4)+'2. Monitor Criteria'!$E$6)))</f>
        <v>49.069999999999993</v>
      </c>
    </row>
    <row r="69" spans="1:25" ht="15" x14ac:dyDescent="0.25">
      <c r="A69"/>
      <c r="B69"/>
      <c r="C69"/>
      <c r="D69"/>
      <c r="E69"/>
      <c r="F69"/>
      <c r="G69"/>
      <c r="H69"/>
      <c r="I69"/>
      <c r="J69"/>
      <c r="K69"/>
      <c r="L69"/>
      <c r="M69"/>
      <c r="N69"/>
      <c r="O69"/>
      <c r="P69"/>
      <c r="Q69"/>
      <c r="R69"/>
      <c r="S69"/>
      <c r="T69"/>
      <c r="U69"/>
      <c r="W69" s="10">
        <v>335</v>
      </c>
      <c r="X69" s="10">
        <f t="shared" si="1"/>
        <v>4</v>
      </c>
      <c r="Y69" s="15">
        <f>IF(X69=1,(W69*'2. Monitor Criteria'!$C$4)+'2. Monitor Criteria'!$C$6,IF(X69=2,(W69*'2. Monitor Criteria'!$C$4)+'2. Monitor Criteria'!$D$6,IF(X69=5,(W69*'2. Monitor Criteria'!$C$4)+'2. Monitor Criteria'!$F$6,(W69*'2. Monitor Criteria'!$C$4)+'2. Monitor Criteria'!$E$6)))</f>
        <v>49.685000000000002</v>
      </c>
    </row>
    <row r="70" spans="1:25" ht="15" x14ac:dyDescent="0.25">
      <c r="A70"/>
      <c r="B70"/>
      <c r="C70"/>
      <c r="D70"/>
      <c r="E70"/>
      <c r="F70"/>
      <c r="G70"/>
      <c r="H70"/>
      <c r="I70"/>
      <c r="J70"/>
      <c r="K70"/>
      <c r="L70"/>
      <c r="M70"/>
      <c r="N70"/>
      <c r="O70"/>
      <c r="P70"/>
      <c r="Q70"/>
      <c r="R70"/>
      <c r="S70"/>
      <c r="T70"/>
      <c r="U70"/>
      <c r="W70" s="10">
        <v>340</v>
      </c>
      <c r="X70" s="10">
        <f t="shared" si="1"/>
        <v>4</v>
      </c>
      <c r="Y70" s="15">
        <f>IF(X70=1,(W70*'2. Monitor Criteria'!$C$4)+'2. Monitor Criteria'!$C$6,IF(X70=2,(W70*'2. Monitor Criteria'!$C$4)+'2. Monitor Criteria'!$D$6,IF(X70=5,(W70*'2. Monitor Criteria'!$C$4)+'2. Monitor Criteria'!$F$6,(W70*'2. Monitor Criteria'!$C$4)+'2. Monitor Criteria'!$E$6)))</f>
        <v>50.3</v>
      </c>
    </row>
    <row r="71" spans="1:25" ht="15" x14ac:dyDescent="0.25">
      <c r="A71"/>
      <c r="B71"/>
      <c r="C71"/>
      <c r="D71"/>
      <c r="E71"/>
      <c r="F71"/>
      <c r="G71"/>
      <c r="H71"/>
      <c r="I71"/>
      <c r="J71"/>
      <c r="K71"/>
      <c r="L71"/>
      <c r="M71"/>
      <c r="N71"/>
      <c r="O71"/>
      <c r="P71"/>
      <c r="Q71"/>
      <c r="R71"/>
      <c r="S71"/>
      <c r="T71"/>
      <c r="U71"/>
      <c r="W71" s="10">
        <v>345</v>
      </c>
      <c r="X71" s="10">
        <f t="shared" si="1"/>
        <v>4</v>
      </c>
      <c r="Y71" s="15">
        <f>IF(X71=1,(W71*'2. Monitor Criteria'!$C$4)+'2. Monitor Criteria'!$C$6,IF(X71=2,(W71*'2. Monitor Criteria'!$C$4)+'2. Monitor Criteria'!$D$6,IF(X71=5,(W71*'2. Monitor Criteria'!$C$4)+'2. Monitor Criteria'!$F$6,(W71*'2. Monitor Criteria'!$C$4)+'2. Monitor Criteria'!$E$6)))</f>
        <v>50.915000000000006</v>
      </c>
    </row>
    <row r="72" spans="1:25" ht="15" x14ac:dyDescent="0.25">
      <c r="A72"/>
      <c r="B72"/>
      <c r="C72"/>
      <c r="D72"/>
      <c r="E72"/>
      <c r="F72"/>
      <c r="G72"/>
      <c r="H72"/>
      <c r="I72"/>
      <c r="J72"/>
      <c r="K72"/>
      <c r="L72"/>
      <c r="M72"/>
      <c r="N72"/>
      <c r="O72"/>
      <c r="P72"/>
      <c r="Q72"/>
      <c r="R72"/>
      <c r="S72"/>
      <c r="T72"/>
      <c r="U72"/>
      <c r="W72" s="10">
        <v>350</v>
      </c>
      <c r="X72" s="10">
        <f t="shared" si="1"/>
        <v>4</v>
      </c>
      <c r="Y72" s="15">
        <f>IF(X72=1,(W72*'2. Monitor Criteria'!$C$4)+'2. Monitor Criteria'!$C$6,IF(X72=2,(W72*'2. Monitor Criteria'!$C$4)+'2. Monitor Criteria'!$D$6,IF(X72=5,(W72*'2. Monitor Criteria'!$C$4)+'2. Monitor Criteria'!$F$6,(W72*'2. Monitor Criteria'!$C$4)+'2. Monitor Criteria'!$E$6)))</f>
        <v>51.53</v>
      </c>
    </row>
    <row r="73" spans="1:25" ht="15" x14ac:dyDescent="0.25">
      <c r="A73"/>
      <c r="B73"/>
      <c r="C73"/>
      <c r="D73"/>
      <c r="E73"/>
      <c r="F73"/>
      <c r="G73"/>
      <c r="H73"/>
      <c r="I73"/>
      <c r="J73"/>
      <c r="K73"/>
      <c r="L73"/>
      <c r="M73"/>
      <c r="N73"/>
      <c r="O73"/>
      <c r="P73"/>
      <c r="Q73"/>
      <c r="R73"/>
      <c r="S73"/>
      <c r="T73"/>
      <c r="U73"/>
      <c r="W73" s="10">
        <v>355</v>
      </c>
      <c r="X73" s="10">
        <f t="shared" si="1"/>
        <v>4</v>
      </c>
      <c r="Y73" s="15">
        <f>IF(X73=1,(W73*'2. Monitor Criteria'!$C$4)+'2. Monitor Criteria'!$C$6,IF(X73=2,(W73*'2. Monitor Criteria'!$C$4)+'2. Monitor Criteria'!$D$6,IF(X73=5,(W73*'2. Monitor Criteria'!$C$4)+'2. Monitor Criteria'!$F$6,(W73*'2. Monitor Criteria'!$C$4)+'2. Monitor Criteria'!$E$6)))</f>
        <v>52.144999999999996</v>
      </c>
    </row>
    <row r="74" spans="1:25" ht="15" x14ac:dyDescent="0.25">
      <c r="A74"/>
      <c r="B74"/>
      <c r="C74"/>
      <c r="D74"/>
      <c r="E74"/>
      <c r="F74"/>
      <c r="G74"/>
      <c r="H74"/>
      <c r="I74"/>
      <c r="J74"/>
      <c r="K74"/>
      <c r="L74"/>
      <c r="M74"/>
      <c r="N74"/>
      <c r="O74"/>
      <c r="P74"/>
      <c r="Q74"/>
      <c r="R74"/>
      <c r="S74"/>
      <c r="T74"/>
      <c r="U74"/>
      <c r="W74" s="10">
        <v>360</v>
      </c>
      <c r="X74" s="10">
        <f t="shared" si="1"/>
        <v>4</v>
      </c>
      <c r="Y74" s="15">
        <f>IF(X74=1,(W74*'2. Monitor Criteria'!$C$4)+'2. Monitor Criteria'!$C$6,IF(X74=2,(W74*'2. Monitor Criteria'!$C$4)+'2. Monitor Criteria'!$D$6,IF(X74=5,(W74*'2. Monitor Criteria'!$C$4)+'2. Monitor Criteria'!$F$6,(W74*'2. Monitor Criteria'!$C$4)+'2. Monitor Criteria'!$E$6)))</f>
        <v>52.760000000000005</v>
      </c>
    </row>
    <row r="75" spans="1:25" ht="15" x14ac:dyDescent="0.25">
      <c r="A75"/>
      <c r="B75"/>
      <c r="C75"/>
      <c r="D75"/>
      <c r="E75"/>
      <c r="F75"/>
      <c r="G75"/>
      <c r="H75"/>
      <c r="I75"/>
      <c r="J75"/>
      <c r="K75"/>
      <c r="L75"/>
      <c r="M75"/>
      <c r="N75"/>
      <c r="O75"/>
      <c r="P75"/>
      <c r="Q75"/>
      <c r="R75"/>
      <c r="S75"/>
      <c r="T75"/>
      <c r="U75"/>
      <c r="W75" s="10">
        <v>365</v>
      </c>
      <c r="X75" s="10">
        <f t="shared" si="1"/>
        <v>4</v>
      </c>
      <c r="Y75" s="15">
        <f>IF(X75=1,(W75*'2. Monitor Criteria'!$C$4)+'2. Monitor Criteria'!$C$6,IF(X75=2,(W75*'2. Monitor Criteria'!$C$4)+'2. Monitor Criteria'!$D$6,IF(X75=5,(W75*'2. Monitor Criteria'!$C$4)+'2. Monitor Criteria'!$F$6,(W75*'2. Monitor Criteria'!$C$4)+'2. Monitor Criteria'!$E$6)))</f>
        <v>53.375</v>
      </c>
    </row>
    <row r="76" spans="1:25" ht="15" x14ac:dyDescent="0.25">
      <c r="A76"/>
      <c r="B76"/>
      <c r="C76"/>
      <c r="D76"/>
      <c r="E76"/>
      <c r="F76"/>
      <c r="G76"/>
      <c r="H76"/>
      <c r="I76"/>
      <c r="J76"/>
      <c r="K76"/>
      <c r="L76"/>
      <c r="M76"/>
      <c r="N76"/>
      <c r="O76"/>
      <c r="P76"/>
      <c r="Q76"/>
      <c r="R76"/>
      <c r="S76"/>
      <c r="T76"/>
      <c r="U76"/>
      <c r="W76" s="10">
        <v>370</v>
      </c>
      <c r="X76" s="10">
        <f t="shared" si="1"/>
        <v>4</v>
      </c>
      <c r="Y76" s="15">
        <f>IF(X76=1,(W76*'2. Monitor Criteria'!$C$4)+'2. Monitor Criteria'!$C$6,IF(X76=2,(W76*'2. Monitor Criteria'!$C$4)+'2. Monitor Criteria'!$D$6,IF(X76=5,(W76*'2. Monitor Criteria'!$C$4)+'2. Monitor Criteria'!$F$6,(W76*'2. Monitor Criteria'!$C$4)+'2. Monitor Criteria'!$E$6)))</f>
        <v>53.989999999999995</v>
      </c>
    </row>
    <row r="77" spans="1:25" ht="15" x14ac:dyDescent="0.25">
      <c r="A77"/>
      <c r="B77"/>
      <c r="C77"/>
      <c r="D77"/>
      <c r="E77"/>
      <c r="F77"/>
      <c r="G77"/>
      <c r="H77"/>
      <c r="I77"/>
      <c r="J77"/>
      <c r="K77"/>
      <c r="L77"/>
      <c r="M77"/>
      <c r="N77"/>
      <c r="O77"/>
      <c r="P77"/>
      <c r="Q77"/>
      <c r="R77"/>
      <c r="S77"/>
      <c r="T77"/>
      <c r="U77"/>
      <c r="W77" s="10">
        <v>375</v>
      </c>
      <c r="X77" s="10">
        <f t="shared" si="1"/>
        <v>4</v>
      </c>
      <c r="Y77" s="15">
        <f>IF(X77=1,(W77*'2. Monitor Criteria'!$C$4)+'2. Monitor Criteria'!$C$6,IF(X77=2,(W77*'2. Monitor Criteria'!$C$4)+'2. Monitor Criteria'!$D$6,IF(X77=5,(W77*'2. Monitor Criteria'!$C$4)+'2. Monitor Criteria'!$F$6,(W77*'2. Monitor Criteria'!$C$4)+'2. Monitor Criteria'!$E$6)))</f>
        <v>54.605000000000004</v>
      </c>
    </row>
    <row r="78" spans="1:25" ht="15" x14ac:dyDescent="0.25">
      <c r="A78"/>
      <c r="B78"/>
      <c r="C78"/>
      <c r="D78"/>
      <c r="E78"/>
      <c r="F78"/>
      <c r="G78"/>
      <c r="H78"/>
      <c r="I78"/>
      <c r="J78"/>
      <c r="K78"/>
      <c r="L78"/>
      <c r="M78"/>
      <c r="N78"/>
      <c r="O78"/>
      <c r="P78"/>
      <c r="Q78"/>
      <c r="R78"/>
      <c r="S78"/>
      <c r="T78"/>
      <c r="U78"/>
      <c r="W78" s="10">
        <v>380</v>
      </c>
      <c r="X78" s="10">
        <f t="shared" si="1"/>
        <v>4</v>
      </c>
      <c r="Y78" s="15">
        <f>IF(X78=1,(W78*'2. Monitor Criteria'!$C$4)+'2. Monitor Criteria'!$C$6,IF(X78=2,(W78*'2. Monitor Criteria'!$C$4)+'2. Monitor Criteria'!$D$6,IF(X78=5,(W78*'2. Monitor Criteria'!$C$4)+'2. Monitor Criteria'!$F$6,(W78*'2. Monitor Criteria'!$C$4)+'2. Monitor Criteria'!$E$6)))</f>
        <v>55.22</v>
      </c>
    </row>
    <row r="79" spans="1:25" ht="15" x14ac:dyDescent="0.25">
      <c r="A79"/>
      <c r="B79"/>
      <c r="C79"/>
      <c r="D79"/>
      <c r="E79"/>
      <c r="F79"/>
      <c r="G79"/>
      <c r="H79"/>
      <c r="I79"/>
      <c r="J79"/>
      <c r="K79"/>
      <c r="L79"/>
      <c r="M79"/>
      <c r="N79"/>
      <c r="O79"/>
      <c r="P79"/>
      <c r="Q79"/>
      <c r="R79"/>
      <c r="S79"/>
      <c r="T79"/>
      <c r="U79"/>
      <c r="W79" s="10">
        <v>385</v>
      </c>
      <c r="X79" s="10">
        <f t="shared" si="1"/>
        <v>5</v>
      </c>
      <c r="Y79" s="15">
        <f>IF(X79=1,(W79*'2. Monitor Criteria'!$C$4)+'2. Monitor Criteria'!$C$6,IF(X79=2,(W79*'2. Monitor Criteria'!$C$4)+'2. Monitor Criteria'!$D$6,IF(X79=5,(W79*'2. Monitor Criteria'!$C$4)+'2. Monitor Criteria'!$F$6,(W79*'2. Monitor Criteria'!$C$4)+'2. Monitor Criteria'!$E$6)))</f>
        <v>62.884999999999998</v>
      </c>
    </row>
    <row r="80" spans="1:25" ht="15" x14ac:dyDescent="0.25">
      <c r="A80"/>
      <c r="B80"/>
      <c r="C80"/>
      <c r="D80"/>
      <c r="E80"/>
      <c r="F80"/>
      <c r="G80"/>
      <c r="H80"/>
      <c r="I80"/>
      <c r="J80"/>
      <c r="K80"/>
      <c r="L80"/>
      <c r="M80"/>
      <c r="N80"/>
      <c r="O80"/>
      <c r="P80"/>
      <c r="Q80"/>
      <c r="R80"/>
      <c r="S80"/>
      <c r="T80"/>
      <c r="U80"/>
      <c r="W80" s="10">
        <v>390</v>
      </c>
      <c r="X80" s="10">
        <f t="shared" si="1"/>
        <v>5</v>
      </c>
      <c r="Y80" s="15">
        <f>IF(X80=1,(W80*'2. Monitor Criteria'!$C$4)+'2. Monitor Criteria'!$C$6,IF(X80=2,(W80*'2. Monitor Criteria'!$C$4)+'2. Monitor Criteria'!$D$6,IF(X80=5,(W80*'2. Monitor Criteria'!$C$4)+'2. Monitor Criteria'!$F$6,(W80*'2. Monitor Criteria'!$C$4)+'2. Monitor Criteria'!$E$6)))</f>
        <v>63.5</v>
      </c>
    </row>
    <row r="81" spans="1:25" ht="15" x14ac:dyDescent="0.25">
      <c r="A81"/>
      <c r="B81"/>
      <c r="C81"/>
      <c r="D81"/>
      <c r="E81"/>
      <c r="F81"/>
      <c r="G81"/>
      <c r="H81"/>
      <c r="I81"/>
      <c r="J81"/>
      <c r="K81"/>
      <c r="L81"/>
      <c r="M81"/>
      <c r="N81"/>
      <c r="O81"/>
      <c r="P81"/>
      <c r="Q81"/>
      <c r="R81"/>
      <c r="S81"/>
      <c r="T81"/>
      <c r="U81"/>
      <c r="W81" s="10">
        <v>395</v>
      </c>
      <c r="X81" s="10">
        <f t="shared" si="1"/>
        <v>5</v>
      </c>
      <c r="Y81" s="15">
        <f>IF(X81=1,(W81*'2. Monitor Criteria'!$C$4)+'2. Monitor Criteria'!$C$6,IF(X81=2,(W81*'2. Monitor Criteria'!$C$4)+'2. Monitor Criteria'!$D$6,IF(X81=5,(W81*'2. Monitor Criteria'!$C$4)+'2. Monitor Criteria'!$F$6,(W81*'2. Monitor Criteria'!$C$4)+'2. Monitor Criteria'!$E$6)))</f>
        <v>64.114999999999995</v>
      </c>
    </row>
    <row r="82" spans="1:25" ht="15" x14ac:dyDescent="0.25">
      <c r="A82"/>
      <c r="B82"/>
      <c r="C82"/>
      <c r="D82"/>
      <c r="E82"/>
      <c r="F82"/>
      <c r="G82"/>
      <c r="H82"/>
      <c r="I82"/>
      <c r="J82"/>
      <c r="K82"/>
      <c r="L82"/>
      <c r="M82"/>
      <c r="N82"/>
      <c r="O82"/>
      <c r="P82"/>
      <c r="Q82"/>
      <c r="R82"/>
      <c r="S82"/>
      <c r="T82"/>
      <c r="U82"/>
      <c r="W82" s="10">
        <v>400</v>
      </c>
      <c r="X82" s="10">
        <f t="shared" si="1"/>
        <v>5</v>
      </c>
      <c r="Y82" s="15">
        <f>IF(X82=1,(W82*'2. Monitor Criteria'!$C$4)+'2. Monitor Criteria'!$C$6,IF(X82=2,(W82*'2. Monitor Criteria'!$C$4)+'2. Monitor Criteria'!$D$6,IF(X82=5,(W82*'2. Monitor Criteria'!$C$4)+'2. Monitor Criteria'!$F$6,(W82*'2. Monitor Criteria'!$C$4)+'2. Monitor Criteria'!$E$6)))</f>
        <v>64.73</v>
      </c>
    </row>
    <row r="83" spans="1:25" ht="15" x14ac:dyDescent="0.25">
      <c r="A83"/>
      <c r="B83"/>
      <c r="C83"/>
      <c r="D83"/>
      <c r="E83"/>
      <c r="F83"/>
      <c r="G83"/>
      <c r="H83"/>
      <c r="I83"/>
      <c r="J83"/>
      <c r="K83"/>
      <c r="L83"/>
      <c r="M83"/>
      <c r="N83"/>
      <c r="O83"/>
      <c r="P83"/>
      <c r="Q83"/>
      <c r="R83"/>
      <c r="S83"/>
      <c r="T83"/>
      <c r="U83"/>
      <c r="W83" s="10">
        <v>405</v>
      </c>
      <c r="X83" s="10">
        <f t="shared" si="1"/>
        <v>5</v>
      </c>
      <c r="Y83" s="15">
        <f>IF(X83=1,(W83*'2. Monitor Criteria'!$C$4)+'2. Monitor Criteria'!$C$6,IF(X83=2,(W83*'2. Monitor Criteria'!$C$4)+'2. Monitor Criteria'!$D$6,IF(X83=5,(W83*'2. Monitor Criteria'!$C$4)+'2. Monitor Criteria'!$F$6,(W83*'2. Monitor Criteria'!$C$4)+'2. Monitor Criteria'!$E$6)))</f>
        <v>65.344999999999999</v>
      </c>
    </row>
    <row r="84" spans="1:25" ht="15" x14ac:dyDescent="0.25">
      <c r="A84"/>
      <c r="B84"/>
      <c r="C84"/>
      <c r="D84"/>
      <c r="E84"/>
      <c r="F84"/>
      <c r="G84"/>
      <c r="H84"/>
      <c r="I84"/>
      <c r="J84"/>
      <c r="K84"/>
      <c r="L84"/>
      <c r="M84"/>
      <c r="N84"/>
      <c r="O84"/>
      <c r="P84"/>
      <c r="Q84"/>
      <c r="R84"/>
      <c r="S84"/>
      <c r="T84"/>
      <c r="U84"/>
      <c r="W84" s="10">
        <v>410</v>
      </c>
      <c r="X84" s="10">
        <f t="shared" si="1"/>
        <v>5</v>
      </c>
      <c r="Y84" s="15">
        <f>IF(X84=1,(W84*'2. Monitor Criteria'!$C$4)+'2. Monitor Criteria'!$C$6,IF(X84=2,(W84*'2. Monitor Criteria'!$C$4)+'2. Monitor Criteria'!$D$6,IF(X84=5,(W84*'2. Monitor Criteria'!$C$4)+'2. Monitor Criteria'!$F$6,(W84*'2. Monitor Criteria'!$C$4)+'2. Monitor Criteria'!$E$6)))</f>
        <v>65.959999999999994</v>
      </c>
    </row>
    <row r="85" spans="1:25" ht="15" x14ac:dyDescent="0.25">
      <c r="A85"/>
      <c r="B85"/>
      <c r="C85"/>
      <c r="D85"/>
      <c r="E85"/>
      <c r="F85"/>
      <c r="G85"/>
      <c r="H85"/>
      <c r="I85"/>
      <c r="J85"/>
      <c r="K85"/>
      <c r="L85"/>
      <c r="M85"/>
      <c r="N85"/>
      <c r="O85"/>
      <c r="P85"/>
      <c r="Q85"/>
      <c r="R85"/>
      <c r="S85"/>
      <c r="T85"/>
      <c r="U85"/>
      <c r="W85" s="10">
        <v>415</v>
      </c>
      <c r="X85" s="10">
        <f t="shared" si="1"/>
        <v>5</v>
      </c>
      <c r="Y85" s="15">
        <f>IF(X85=1,(W85*'2. Monitor Criteria'!$C$4)+'2. Monitor Criteria'!$C$6,IF(X85=2,(W85*'2. Monitor Criteria'!$C$4)+'2. Monitor Criteria'!$D$6,IF(X85=5,(W85*'2. Monitor Criteria'!$C$4)+'2. Monitor Criteria'!$F$6,(W85*'2. Monitor Criteria'!$C$4)+'2. Monitor Criteria'!$E$6)))</f>
        <v>66.575000000000003</v>
      </c>
    </row>
    <row r="86" spans="1:25" ht="15" x14ac:dyDescent="0.25">
      <c r="A86"/>
      <c r="B86"/>
      <c r="C86"/>
      <c r="D86"/>
      <c r="E86"/>
      <c r="F86"/>
      <c r="G86"/>
      <c r="H86"/>
      <c r="I86"/>
      <c r="J86"/>
      <c r="K86"/>
      <c r="L86"/>
      <c r="M86"/>
      <c r="N86"/>
      <c r="O86"/>
      <c r="P86"/>
      <c r="Q86"/>
      <c r="R86"/>
      <c r="S86"/>
      <c r="T86"/>
      <c r="U86"/>
      <c r="W86" s="10">
        <v>420</v>
      </c>
      <c r="X86" s="10">
        <f t="shared" si="1"/>
        <v>5</v>
      </c>
      <c r="Y86" s="15">
        <f>IF(X86=1,(W86*'2. Monitor Criteria'!$C$4)+'2. Monitor Criteria'!$C$6,IF(X86=2,(W86*'2. Monitor Criteria'!$C$4)+'2. Monitor Criteria'!$D$6,IF(X86=5,(W86*'2. Monitor Criteria'!$C$4)+'2. Monitor Criteria'!$F$6,(W86*'2. Monitor Criteria'!$C$4)+'2. Monitor Criteria'!$E$6)))</f>
        <v>67.19</v>
      </c>
    </row>
    <row r="87" spans="1:25" ht="15" x14ac:dyDescent="0.25">
      <c r="A87"/>
      <c r="B87"/>
      <c r="C87"/>
      <c r="D87"/>
      <c r="E87"/>
      <c r="F87"/>
      <c r="G87"/>
      <c r="H87"/>
      <c r="I87"/>
      <c r="J87"/>
      <c r="K87"/>
      <c r="L87"/>
      <c r="M87"/>
      <c r="N87"/>
      <c r="O87"/>
      <c r="P87"/>
      <c r="Q87"/>
      <c r="R87"/>
      <c r="S87"/>
      <c r="T87"/>
      <c r="U87"/>
      <c r="W87" s="10">
        <v>425</v>
      </c>
      <c r="X87" s="10">
        <f t="shared" si="1"/>
        <v>5</v>
      </c>
      <c r="Y87" s="15">
        <f>IF(X87=1,(W87*'2. Monitor Criteria'!$C$4)+'2. Monitor Criteria'!$C$6,IF(X87=2,(W87*'2. Monitor Criteria'!$C$4)+'2. Monitor Criteria'!$D$6,IF(X87=5,(W87*'2. Monitor Criteria'!$C$4)+'2. Monitor Criteria'!$F$6,(W87*'2. Monitor Criteria'!$C$4)+'2. Monitor Criteria'!$E$6)))</f>
        <v>67.804999999999993</v>
      </c>
    </row>
    <row r="88" spans="1:25" ht="15" x14ac:dyDescent="0.25">
      <c r="A88"/>
      <c r="B88"/>
      <c r="C88"/>
      <c r="D88"/>
      <c r="E88"/>
      <c r="F88"/>
      <c r="G88"/>
      <c r="H88"/>
      <c r="I88"/>
      <c r="J88"/>
      <c r="K88"/>
      <c r="L88"/>
      <c r="M88"/>
      <c r="N88"/>
      <c r="O88"/>
      <c r="P88"/>
      <c r="Q88"/>
      <c r="R88"/>
      <c r="S88"/>
      <c r="T88"/>
      <c r="U88"/>
      <c r="W88" s="10">
        <v>430</v>
      </c>
      <c r="X88" s="10">
        <f t="shared" si="1"/>
        <v>5</v>
      </c>
      <c r="Y88" s="15">
        <f>IF(X88=1,(W88*'2. Monitor Criteria'!$C$4)+'2. Monitor Criteria'!$C$6,IF(X88=2,(W88*'2. Monitor Criteria'!$C$4)+'2. Monitor Criteria'!$D$6,IF(X88=5,(W88*'2. Monitor Criteria'!$C$4)+'2. Monitor Criteria'!$F$6,(W88*'2. Monitor Criteria'!$C$4)+'2. Monitor Criteria'!$E$6)))</f>
        <v>68.42</v>
      </c>
    </row>
    <row r="89" spans="1:25" ht="15" x14ac:dyDescent="0.25">
      <c r="A89"/>
      <c r="B89"/>
      <c r="C89"/>
      <c r="D89"/>
      <c r="E89"/>
      <c r="F89"/>
      <c r="G89"/>
      <c r="H89"/>
      <c r="I89"/>
      <c r="J89"/>
      <c r="K89"/>
      <c r="L89"/>
      <c r="M89"/>
      <c r="N89"/>
      <c r="O89"/>
      <c r="P89"/>
      <c r="Q89"/>
      <c r="R89"/>
      <c r="S89"/>
      <c r="T89"/>
      <c r="U89"/>
      <c r="W89" s="10">
        <v>435</v>
      </c>
      <c r="X89" s="10">
        <f t="shared" si="1"/>
        <v>5</v>
      </c>
      <c r="Y89" s="15">
        <f>IF(X89=1,(W89*'2. Monitor Criteria'!$C$4)+'2. Monitor Criteria'!$C$6,IF(X89=2,(W89*'2. Monitor Criteria'!$C$4)+'2. Monitor Criteria'!$D$6,IF(X89=5,(W89*'2. Monitor Criteria'!$C$4)+'2. Monitor Criteria'!$F$6,(W89*'2. Monitor Criteria'!$C$4)+'2. Monitor Criteria'!$E$6)))</f>
        <v>69.034999999999997</v>
      </c>
    </row>
    <row r="90" spans="1:25" ht="15" x14ac:dyDescent="0.25">
      <c r="A90"/>
      <c r="B90"/>
      <c r="C90"/>
      <c r="D90"/>
      <c r="E90"/>
      <c r="F90"/>
      <c r="G90"/>
      <c r="H90"/>
      <c r="I90"/>
      <c r="J90"/>
      <c r="K90"/>
      <c r="L90"/>
      <c r="M90"/>
      <c r="N90"/>
      <c r="O90"/>
      <c r="P90"/>
      <c r="Q90"/>
      <c r="R90"/>
      <c r="S90"/>
      <c r="T90"/>
      <c r="U90"/>
      <c r="W90" s="10">
        <v>440</v>
      </c>
      <c r="X90" s="10">
        <f t="shared" si="1"/>
        <v>5</v>
      </c>
      <c r="Y90" s="15">
        <f>IF(X90=1,(W90*'2. Monitor Criteria'!$C$4)+'2. Monitor Criteria'!$C$6,IF(X90=2,(W90*'2. Monitor Criteria'!$C$4)+'2. Monitor Criteria'!$D$6,IF(X90=5,(W90*'2. Monitor Criteria'!$C$4)+'2. Monitor Criteria'!$F$6,(W90*'2. Monitor Criteria'!$C$4)+'2. Monitor Criteria'!$E$6)))</f>
        <v>69.649999999999991</v>
      </c>
    </row>
    <row r="91" spans="1:25" ht="15" x14ac:dyDescent="0.25">
      <c r="A91"/>
      <c r="B91"/>
      <c r="C91"/>
      <c r="D91"/>
      <c r="E91"/>
      <c r="F91"/>
      <c r="G91"/>
      <c r="H91"/>
      <c r="I91"/>
      <c r="J91"/>
      <c r="K91"/>
      <c r="L91"/>
      <c r="M91"/>
      <c r="N91"/>
      <c r="O91"/>
      <c r="P91"/>
      <c r="Q91"/>
      <c r="R91"/>
      <c r="S91"/>
      <c r="T91"/>
      <c r="U91"/>
      <c r="W91" s="10">
        <v>445</v>
      </c>
      <c r="X91" s="10">
        <f t="shared" si="1"/>
        <v>5</v>
      </c>
      <c r="Y91" s="15">
        <f>IF(X91=1,(W91*'2. Monitor Criteria'!$C$4)+'2. Monitor Criteria'!$C$6,IF(X91=2,(W91*'2. Monitor Criteria'!$C$4)+'2. Monitor Criteria'!$D$6,IF(X91=5,(W91*'2. Monitor Criteria'!$C$4)+'2. Monitor Criteria'!$F$6,(W91*'2. Monitor Criteria'!$C$4)+'2. Monitor Criteria'!$E$6)))</f>
        <v>70.265000000000001</v>
      </c>
    </row>
    <row r="92" spans="1:25" ht="15" x14ac:dyDescent="0.25">
      <c r="A92"/>
      <c r="B92"/>
      <c r="C92"/>
      <c r="D92"/>
      <c r="E92"/>
      <c r="F92"/>
      <c r="G92"/>
      <c r="H92"/>
      <c r="I92"/>
      <c r="J92"/>
      <c r="K92"/>
      <c r="L92"/>
      <c r="M92"/>
      <c r="N92"/>
      <c r="O92"/>
      <c r="P92"/>
      <c r="Q92"/>
      <c r="R92"/>
      <c r="S92"/>
      <c r="T92"/>
      <c r="U92"/>
      <c r="W92" s="10">
        <v>450</v>
      </c>
      <c r="X92" s="10">
        <f t="shared" si="1"/>
        <v>5</v>
      </c>
      <c r="Y92" s="15">
        <f>IF(X92=1,(W92*'2. Monitor Criteria'!$C$4)+'2. Monitor Criteria'!$C$6,IF(X92=2,(W92*'2. Monitor Criteria'!$C$4)+'2. Monitor Criteria'!$D$6,IF(X92=5,(W92*'2. Monitor Criteria'!$C$4)+'2. Monitor Criteria'!$F$6,(W92*'2. Monitor Criteria'!$C$4)+'2. Monitor Criteria'!$E$6)))</f>
        <v>70.88</v>
      </c>
    </row>
    <row r="93" spans="1:25" ht="15" x14ac:dyDescent="0.25">
      <c r="A93"/>
      <c r="B93"/>
      <c r="C93"/>
      <c r="D93"/>
      <c r="E93"/>
      <c r="F93"/>
      <c r="G93"/>
      <c r="H93"/>
      <c r="I93"/>
      <c r="J93"/>
      <c r="K93"/>
      <c r="L93"/>
      <c r="M93"/>
      <c r="N93"/>
      <c r="O93"/>
      <c r="P93"/>
      <c r="Q93"/>
      <c r="R93"/>
      <c r="S93"/>
      <c r="T93"/>
      <c r="U93"/>
      <c r="W93" s="10">
        <v>455</v>
      </c>
      <c r="X93" s="10">
        <f t="shared" si="1"/>
        <v>5</v>
      </c>
      <c r="Y93" s="15">
        <f>IF(X93=1,(W93*'2. Monitor Criteria'!$C$4)+'2. Monitor Criteria'!$C$6,IF(X93=2,(W93*'2. Monitor Criteria'!$C$4)+'2. Monitor Criteria'!$D$6,IF(X93=5,(W93*'2. Monitor Criteria'!$C$4)+'2. Monitor Criteria'!$F$6,(W93*'2. Monitor Criteria'!$C$4)+'2. Monitor Criteria'!$E$6)))</f>
        <v>71.49499999999999</v>
      </c>
    </row>
    <row r="94" spans="1:25" ht="15" x14ac:dyDescent="0.25">
      <c r="A94"/>
      <c r="B94"/>
      <c r="C94"/>
      <c r="D94"/>
      <c r="E94"/>
      <c r="F94"/>
      <c r="G94"/>
      <c r="H94"/>
      <c r="I94"/>
      <c r="J94"/>
      <c r="K94"/>
      <c r="L94"/>
      <c r="M94"/>
      <c r="N94"/>
      <c r="O94"/>
      <c r="P94"/>
      <c r="Q94"/>
      <c r="R94"/>
      <c r="S94"/>
      <c r="T94"/>
      <c r="U94"/>
      <c r="W94" s="10">
        <v>460</v>
      </c>
      <c r="X94" s="10">
        <f t="shared" si="1"/>
        <v>5</v>
      </c>
      <c r="Y94" s="15">
        <f>IF(X94=1,(W94*'2. Monitor Criteria'!$C$4)+'2. Monitor Criteria'!$C$6,IF(X94=2,(W94*'2. Monitor Criteria'!$C$4)+'2. Monitor Criteria'!$D$6,IF(X94=5,(W94*'2. Monitor Criteria'!$C$4)+'2. Monitor Criteria'!$F$6,(W94*'2. Monitor Criteria'!$C$4)+'2. Monitor Criteria'!$E$6)))</f>
        <v>72.11</v>
      </c>
    </row>
    <row r="95" spans="1:25" ht="15" x14ac:dyDescent="0.25">
      <c r="A95"/>
      <c r="B95"/>
      <c r="C95"/>
      <c r="D95"/>
      <c r="E95"/>
      <c r="F95"/>
      <c r="G95"/>
      <c r="H95"/>
      <c r="I95"/>
      <c r="J95"/>
      <c r="K95"/>
      <c r="L95"/>
      <c r="M95"/>
      <c r="N95"/>
      <c r="O95"/>
      <c r="P95"/>
      <c r="Q95"/>
      <c r="R95"/>
      <c r="S95"/>
      <c r="T95"/>
      <c r="U95"/>
      <c r="W95" s="10">
        <v>465</v>
      </c>
      <c r="X95" s="10">
        <f t="shared" si="1"/>
        <v>5</v>
      </c>
      <c r="Y95" s="15">
        <f>IF(X95=1,(W95*'2. Monitor Criteria'!$C$4)+'2. Monitor Criteria'!$C$6,IF(X95=2,(W95*'2. Monitor Criteria'!$C$4)+'2. Monitor Criteria'!$D$6,IF(X95=5,(W95*'2. Monitor Criteria'!$C$4)+'2. Monitor Criteria'!$F$6,(W95*'2. Monitor Criteria'!$C$4)+'2. Monitor Criteria'!$E$6)))</f>
        <v>72.724999999999994</v>
      </c>
    </row>
    <row r="96" spans="1:25" ht="15" x14ac:dyDescent="0.25">
      <c r="A96"/>
      <c r="B96"/>
      <c r="C96"/>
      <c r="D96"/>
      <c r="E96"/>
      <c r="F96"/>
      <c r="G96"/>
      <c r="H96"/>
      <c r="I96"/>
      <c r="J96"/>
      <c r="K96"/>
      <c r="L96"/>
      <c r="M96"/>
      <c r="N96"/>
      <c r="O96"/>
      <c r="P96"/>
      <c r="Q96"/>
      <c r="R96"/>
      <c r="S96"/>
      <c r="T96"/>
      <c r="U96"/>
      <c r="W96" s="10">
        <v>470</v>
      </c>
      <c r="X96" s="10">
        <f t="shared" si="1"/>
        <v>5</v>
      </c>
      <c r="Y96" s="15">
        <f>IF(X96=1,(W96*'2. Monitor Criteria'!$C$4)+'2. Monitor Criteria'!$C$6,IF(X96=2,(W96*'2. Monitor Criteria'!$C$4)+'2. Monitor Criteria'!$D$6,IF(X96=5,(W96*'2. Monitor Criteria'!$C$4)+'2. Monitor Criteria'!$F$6,(W96*'2. Monitor Criteria'!$C$4)+'2. Monitor Criteria'!$E$6)))</f>
        <v>73.34</v>
      </c>
    </row>
    <row r="97" spans="1:25" ht="15" x14ac:dyDescent="0.25">
      <c r="A97"/>
      <c r="B97"/>
      <c r="C97"/>
      <c r="D97"/>
      <c r="E97"/>
      <c r="F97"/>
      <c r="G97"/>
      <c r="H97"/>
      <c r="I97"/>
      <c r="J97"/>
      <c r="K97"/>
      <c r="L97"/>
      <c r="M97"/>
      <c r="N97"/>
      <c r="O97"/>
      <c r="P97"/>
      <c r="Q97"/>
      <c r="R97"/>
      <c r="S97"/>
      <c r="T97"/>
      <c r="U97"/>
      <c r="W97" s="10">
        <v>475</v>
      </c>
      <c r="X97" s="10">
        <f t="shared" si="1"/>
        <v>5</v>
      </c>
      <c r="Y97" s="15">
        <f>IF(X97=1,(W97*'2. Monitor Criteria'!$C$4)+'2. Monitor Criteria'!$C$6,IF(X97=2,(W97*'2. Monitor Criteria'!$C$4)+'2. Monitor Criteria'!$D$6,IF(X97=5,(W97*'2. Monitor Criteria'!$C$4)+'2. Monitor Criteria'!$F$6,(W97*'2. Monitor Criteria'!$C$4)+'2. Monitor Criteria'!$E$6)))</f>
        <v>73.954999999999998</v>
      </c>
    </row>
    <row r="98" spans="1:25" ht="15" x14ac:dyDescent="0.25">
      <c r="A98"/>
      <c r="B98"/>
      <c r="C98"/>
      <c r="D98"/>
      <c r="E98"/>
      <c r="F98"/>
      <c r="G98"/>
      <c r="H98"/>
      <c r="I98"/>
      <c r="J98"/>
      <c r="K98"/>
      <c r="L98"/>
      <c r="M98"/>
      <c r="N98"/>
      <c r="O98"/>
      <c r="P98"/>
      <c r="Q98"/>
      <c r="R98"/>
      <c r="S98"/>
      <c r="T98"/>
      <c r="U98"/>
      <c r="W98" s="10">
        <v>480</v>
      </c>
      <c r="X98" s="10">
        <f t="shared" si="1"/>
        <v>5</v>
      </c>
      <c r="Y98" s="15">
        <f>IF(X98=1,(W98*'2. Monitor Criteria'!$C$4)+'2. Monitor Criteria'!$C$6,IF(X98=2,(W98*'2. Monitor Criteria'!$C$4)+'2. Monitor Criteria'!$D$6,IF(X98=5,(W98*'2. Monitor Criteria'!$C$4)+'2. Monitor Criteria'!$F$6,(W98*'2. Monitor Criteria'!$C$4)+'2. Monitor Criteria'!$E$6)))</f>
        <v>74.569999999999993</v>
      </c>
    </row>
    <row r="99" spans="1:25" ht="15" x14ac:dyDescent="0.25">
      <c r="A99"/>
      <c r="B99"/>
      <c r="C99"/>
      <c r="D99"/>
      <c r="E99"/>
      <c r="F99"/>
      <c r="G99"/>
      <c r="H99"/>
      <c r="I99"/>
      <c r="J99"/>
      <c r="K99"/>
      <c r="L99"/>
      <c r="M99"/>
      <c r="N99"/>
      <c r="O99"/>
      <c r="P99"/>
      <c r="Q99"/>
      <c r="R99"/>
      <c r="S99"/>
      <c r="T99"/>
      <c r="U99"/>
      <c r="W99" s="10">
        <v>485</v>
      </c>
      <c r="X99" s="10">
        <f t="shared" si="1"/>
        <v>5</v>
      </c>
      <c r="Y99" s="15">
        <f>IF(X99=1,(W99*'2. Monitor Criteria'!$C$4)+'2. Monitor Criteria'!$C$6,IF(X99=2,(W99*'2. Monitor Criteria'!$C$4)+'2. Monitor Criteria'!$D$6,IF(X99=5,(W99*'2. Monitor Criteria'!$C$4)+'2. Monitor Criteria'!$F$6,(W99*'2. Monitor Criteria'!$C$4)+'2. Monitor Criteria'!$E$6)))</f>
        <v>75.185000000000002</v>
      </c>
    </row>
    <row r="100" spans="1:25" ht="15" x14ac:dyDescent="0.25">
      <c r="A100"/>
      <c r="B100"/>
      <c r="C100"/>
      <c r="D100"/>
      <c r="E100"/>
      <c r="F100"/>
      <c r="G100"/>
      <c r="H100"/>
      <c r="I100"/>
      <c r="J100"/>
      <c r="K100"/>
      <c r="L100"/>
      <c r="M100"/>
      <c r="N100"/>
      <c r="O100"/>
      <c r="P100"/>
      <c r="Q100"/>
      <c r="R100"/>
      <c r="S100"/>
      <c r="T100"/>
      <c r="U100"/>
      <c r="W100" s="10">
        <v>490</v>
      </c>
      <c r="X100" s="10">
        <f t="shared" si="1"/>
        <v>5</v>
      </c>
      <c r="Y100" s="15">
        <f>IF(X100=1,(W100*'2. Monitor Criteria'!$C$4)+'2. Monitor Criteria'!$C$6,IF(X100=2,(W100*'2. Monitor Criteria'!$C$4)+'2. Monitor Criteria'!$D$6,IF(X100=5,(W100*'2. Monitor Criteria'!$C$4)+'2. Monitor Criteria'!$F$6,(W100*'2. Monitor Criteria'!$C$4)+'2. Monitor Criteria'!$E$6)))</f>
        <v>75.8</v>
      </c>
    </row>
    <row r="101" spans="1:25" ht="15" x14ac:dyDescent="0.25">
      <c r="A101"/>
      <c r="B101"/>
      <c r="C101"/>
      <c r="D101"/>
      <c r="E101"/>
      <c r="F101"/>
      <c r="G101"/>
      <c r="H101"/>
      <c r="I101"/>
      <c r="J101"/>
      <c r="K101"/>
      <c r="L101"/>
      <c r="M101"/>
      <c r="N101"/>
      <c r="O101"/>
      <c r="P101"/>
      <c r="Q101"/>
      <c r="R101"/>
      <c r="S101"/>
      <c r="T101"/>
      <c r="U101"/>
      <c r="W101" s="10">
        <v>495</v>
      </c>
      <c r="X101" s="10">
        <f t="shared" si="1"/>
        <v>5</v>
      </c>
      <c r="Y101" s="15">
        <f>IF(X101=1,(W101*'2. Monitor Criteria'!$C$4)+'2. Monitor Criteria'!$C$6,IF(X101=2,(W101*'2. Monitor Criteria'!$C$4)+'2. Monitor Criteria'!$D$6,IF(X101=5,(W101*'2. Monitor Criteria'!$C$4)+'2. Monitor Criteria'!$F$6,(W101*'2. Monitor Criteria'!$C$4)+'2. Monitor Criteria'!$E$6)))</f>
        <v>76.414999999999992</v>
      </c>
    </row>
    <row r="102" spans="1:25" ht="15" x14ac:dyDescent="0.25">
      <c r="A102"/>
      <c r="B102"/>
      <c r="C102"/>
      <c r="D102"/>
      <c r="E102"/>
      <c r="F102"/>
      <c r="G102"/>
      <c r="H102"/>
      <c r="I102"/>
      <c r="J102"/>
      <c r="K102"/>
      <c r="L102"/>
      <c r="M102"/>
      <c r="N102"/>
      <c r="O102"/>
      <c r="P102"/>
      <c r="Q102"/>
      <c r="R102"/>
      <c r="S102"/>
      <c r="T102"/>
      <c r="U102"/>
      <c r="W102" s="10">
        <v>500</v>
      </c>
      <c r="X102" s="10">
        <f t="shared" si="1"/>
        <v>5</v>
      </c>
      <c r="Y102" s="15">
        <f>IF(X102=1,(W102*'2. Monitor Criteria'!$C$4)+'2. Monitor Criteria'!$C$6,IF(X102=2,(W102*'2. Monitor Criteria'!$C$4)+'2. Monitor Criteria'!$D$6,IF(X102=5,(W102*'2. Monitor Criteria'!$C$4)+'2. Monitor Criteria'!$F$6,(W102*'2. Monitor Criteria'!$C$4)+'2. Monitor Criteria'!$E$6)))</f>
        <v>77.03</v>
      </c>
    </row>
    <row r="103" spans="1:25" ht="15" x14ac:dyDescent="0.25">
      <c r="A103"/>
      <c r="G103"/>
      <c r="H103"/>
      <c r="I103"/>
      <c r="J103"/>
      <c r="K103"/>
      <c r="L103"/>
      <c r="M103"/>
      <c r="N103"/>
      <c r="O103"/>
      <c r="P103"/>
      <c r="Q103"/>
      <c r="R103"/>
      <c r="S103"/>
      <c r="T103"/>
      <c r="U103"/>
      <c r="W103" s="10">
        <v>505</v>
      </c>
      <c r="X103" s="10">
        <f t="shared" si="1"/>
        <v>5</v>
      </c>
      <c r="Y103" s="15">
        <f>IF(X103=1,(W103*'2. Monitor Criteria'!$C$4)+'2. Monitor Criteria'!$C$6,IF(X103=2,(W103*'2. Monitor Criteria'!$C$4)+'2. Monitor Criteria'!$D$6,IF(X103=5,(W103*'2. Monitor Criteria'!$C$4)+'2. Monitor Criteria'!$F$6,(W103*'2. Monitor Criteria'!$C$4)+'2. Monitor Criteria'!$E$6)))</f>
        <v>77.644999999999996</v>
      </c>
    </row>
    <row r="104" spans="1:25" ht="15" x14ac:dyDescent="0.25">
      <c r="A104"/>
      <c r="G104"/>
      <c r="H104"/>
      <c r="I104"/>
      <c r="J104"/>
      <c r="K104"/>
      <c r="L104"/>
      <c r="M104"/>
      <c r="N104"/>
      <c r="O104"/>
      <c r="P104"/>
      <c r="Q104"/>
      <c r="R104"/>
      <c r="S104"/>
      <c r="T104"/>
      <c r="U104"/>
      <c r="W104" s="10">
        <v>510</v>
      </c>
      <c r="X104" s="10">
        <f t="shared" si="1"/>
        <v>5</v>
      </c>
      <c r="Y104" s="15">
        <f>IF(X104=1,(W104*'2. Monitor Criteria'!$C$4)+'2. Monitor Criteria'!$C$6,IF(X104=2,(W104*'2. Monitor Criteria'!$C$4)+'2. Monitor Criteria'!$D$6,IF(X104=5,(W104*'2. Monitor Criteria'!$C$4)+'2. Monitor Criteria'!$F$6,(W104*'2. Monitor Criteria'!$C$4)+'2. Monitor Criteria'!$E$6)))</f>
        <v>78.259999999999991</v>
      </c>
    </row>
    <row r="105" spans="1:25" x14ac:dyDescent="0.2">
      <c r="W105" s="10">
        <v>515</v>
      </c>
      <c r="X105" s="10">
        <f t="shared" si="1"/>
        <v>5</v>
      </c>
      <c r="Y105" s="15">
        <f>IF(X105=1,(W105*'2. Monitor Criteria'!$C$4)+'2. Monitor Criteria'!$C$6,IF(X105=2,(W105*'2. Monitor Criteria'!$C$4)+'2. Monitor Criteria'!$D$6,IF(X105=5,(W105*'2. Monitor Criteria'!$C$4)+'2. Monitor Criteria'!$F$6,(W105*'2. Monitor Criteria'!$C$4)+'2. Monitor Criteria'!$E$6)))</f>
        <v>78.875</v>
      </c>
    </row>
    <row r="106" spans="1:25" x14ac:dyDescent="0.2">
      <c r="W106" s="10">
        <v>520</v>
      </c>
      <c r="X106" s="10">
        <f t="shared" si="1"/>
        <v>5</v>
      </c>
      <c r="Y106" s="15">
        <f>IF(X106=1,(W106*'2. Monitor Criteria'!$C$4)+'2. Monitor Criteria'!$C$6,IF(X106=2,(W106*'2. Monitor Criteria'!$C$4)+'2. Monitor Criteria'!$D$6,IF(X106=5,(W106*'2. Monitor Criteria'!$C$4)+'2. Monitor Criteria'!$F$6,(W106*'2. Monitor Criteria'!$C$4)+'2. Monitor Criteria'!$E$6)))</f>
        <v>79.489999999999995</v>
      </c>
    </row>
    <row r="107" spans="1:25" x14ac:dyDescent="0.2">
      <c r="W107" s="10">
        <v>525</v>
      </c>
      <c r="X107" s="10">
        <f t="shared" si="1"/>
        <v>5</v>
      </c>
      <c r="Y107" s="15">
        <f>IF(X107=1,(W107*'2. Monitor Criteria'!$C$4)+'2. Monitor Criteria'!$C$6,IF(X107=2,(W107*'2. Monitor Criteria'!$C$4)+'2. Monitor Criteria'!$D$6,IF(X107=5,(W107*'2. Monitor Criteria'!$C$4)+'2. Monitor Criteria'!$F$6,(W107*'2. Monitor Criteria'!$C$4)+'2. Monitor Criteria'!$E$6)))</f>
        <v>80.105000000000004</v>
      </c>
    </row>
    <row r="108" spans="1:25" x14ac:dyDescent="0.2">
      <c r="W108" s="10">
        <v>530</v>
      </c>
      <c r="X108" s="10">
        <f t="shared" si="1"/>
        <v>5</v>
      </c>
      <c r="Y108" s="15">
        <f>IF(X108=1,(W108*'2. Monitor Criteria'!$C$4)+'2. Monitor Criteria'!$C$6,IF(X108=2,(W108*'2. Monitor Criteria'!$C$4)+'2. Monitor Criteria'!$D$6,IF(X108=5,(W108*'2. Monitor Criteria'!$C$4)+'2. Monitor Criteria'!$F$6,(W108*'2. Monitor Criteria'!$C$4)+'2. Monitor Criteria'!$E$6)))</f>
        <v>80.72</v>
      </c>
    </row>
    <row r="109" spans="1:25" x14ac:dyDescent="0.2">
      <c r="W109" s="10">
        <v>535</v>
      </c>
      <c r="X109" s="10">
        <f t="shared" si="1"/>
        <v>5</v>
      </c>
      <c r="Y109" s="15">
        <f>IF(X109=1,(W109*'2. Monitor Criteria'!$C$4)+'2. Monitor Criteria'!$C$6,IF(X109=2,(W109*'2. Monitor Criteria'!$C$4)+'2. Monitor Criteria'!$D$6,IF(X109=5,(W109*'2. Monitor Criteria'!$C$4)+'2. Monitor Criteria'!$F$6,(W109*'2. Monitor Criteria'!$C$4)+'2. Monitor Criteria'!$E$6)))</f>
        <v>81.334999999999994</v>
      </c>
    </row>
    <row r="110" spans="1:25" x14ac:dyDescent="0.2">
      <c r="W110" s="10">
        <v>540</v>
      </c>
      <c r="X110" s="10">
        <f t="shared" si="1"/>
        <v>5</v>
      </c>
      <c r="Y110" s="15">
        <f>IF(X110=1,(W110*'2. Monitor Criteria'!$C$4)+'2. Monitor Criteria'!$C$6,IF(X110=2,(W110*'2. Monitor Criteria'!$C$4)+'2. Monitor Criteria'!$D$6,IF(X110=5,(W110*'2. Monitor Criteria'!$C$4)+'2. Monitor Criteria'!$F$6,(W110*'2. Monitor Criteria'!$C$4)+'2. Monitor Criteria'!$E$6)))</f>
        <v>81.95</v>
      </c>
    </row>
    <row r="111" spans="1:25" x14ac:dyDescent="0.2">
      <c r="W111" s="10">
        <v>545</v>
      </c>
      <c r="X111" s="10">
        <f t="shared" si="1"/>
        <v>5</v>
      </c>
      <c r="Y111" s="15">
        <f>IF(X111=1,(W111*'2. Monitor Criteria'!$C$4)+'2. Monitor Criteria'!$C$6,IF(X111=2,(W111*'2. Monitor Criteria'!$C$4)+'2. Monitor Criteria'!$D$6,IF(X111=5,(W111*'2. Monitor Criteria'!$C$4)+'2. Monitor Criteria'!$F$6,(W111*'2. Monitor Criteria'!$C$4)+'2. Monitor Criteria'!$E$6)))</f>
        <v>82.564999999999998</v>
      </c>
    </row>
    <row r="112" spans="1:25" x14ac:dyDescent="0.2">
      <c r="W112" s="10">
        <v>550</v>
      </c>
      <c r="X112" s="10">
        <f t="shared" si="1"/>
        <v>5</v>
      </c>
      <c r="Y112" s="15">
        <f>IF(X112=1,(W112*'2. Monitor Criteria'!$C$4)+'2. Monitor Criteria'!$C$6,IF(X112=2,(W112*'2. Monitor Criteria'!$C$4)+'2. Monitor Criteria'!$D$6,IF(X112=5,(W112*'2. Monitor Criteria'!$C$4)+'2. Monitor Criteria'!$F$6,(W112*'2. Monitor Criteria'!$C$4)+'2. Monitor Criteria'!$E$6)))</f>
        <v>83.18</v>
      </c>
    </row>
    <row r="113" spans="23:25" x14ac:dyDescent="0.2">
      <c r="W113" s="10">
        <v>555</v>
      </c>
      <c r="X113" s="10">
        <f t="shared" si="1"/>
        <v>5</v>
      </c>
      <c r="Y113" s="15">
        <f>IF(X113=1,(W113*'2. Monitor Criteria'!$C$4)+'2. Monitor Criteria'!$C$6,IF(X113=2,(W113*'2. Monitor Criteria'!$C$4)+'2. Monitor Criteria'!$D$6,IF(X113=5,(W113*'2. Monitor Criteria'!$C$4)+'2. Monitor Criteria'!$F$6,(W113*'2. Monitor Criteria'!$C$4)+'2. Monitor Criteria'!$E$6)))</f>
        <v>83.795000000000002</v>
      </c>
    </row>
    <row r="114" spans="23:25" x14ac:dyDescent="0.2">
      <c r="W114" s="10">
        <v>560</v>
      </c>
      <c r="X114" s="10">
        <f t="shared" si="1"/>
        <v>5</v>
      </c>
      <c r="Y114" s="15">
        <f>IF(X114=1,(W114*'2. Monitor Criteria'!$C$4)+'2. Monitor Criteria'!$C$6,IF(X114=2,(W114*'2. Monitor Criteria'!$C$4)+'2. Monitor Criteria'!$D$6,IF(X114=5,(W114*'2. Monitor Criteria'!$C$4)+'2. Monitor Criteria'!$F$6,(W114*'2. Monitor Criteria'!$C$4)+'2. Monitor Criteria'!$E$6)))</f>
        <v>84.41</v>
      </c>
    </row>
    <row r="115" spans="23:25" x14ac:dyDescent="0.2">
      <c r="W115" s="10">
        <v>565</v>
      </c>
      <c r="X115" s="10">
        <f t="shared" si="1"/>
        <v>5</v>
      </c>
      <c r="Y115" s="15">
        <f>IF(X115=1,(W115*'2. Monitor Criteria'!$C$4)+'2. Monitor Criteria'!$C$6,IF(X115=2,(W115*'2. Monitor Criteria'!$C$4)+'2. Monitor Criteria'!$D$6,IF(X115=5,(W115*'2. Monitor Criteria'!$C$4)+'2. Monitor Criteria'!$F$6,(W115*'2. Monitor Criteria'!$C$4)+'2. Monitor Criteria'!$E$6)))</f>
        <v>85.025000000000006</v>
      </c>
    </row>
    <row r="116" spans="23:25" x14ac:dyDescent="0.2">
      <c r="W116" s="10">
        <v>570</v>
      </c>
      <c r="X116" s="10">
        <f t="shared" si="1"/>
        <v>5</v>
      </c>
      <c r="Y116" s="15">
        <f>IF(X116=1,(W116*'2. Monitor Criteria'!$C$4)+'2. Monitor Criteria'!$C$6,IF(X116=2,(W116*'2. Monitor Criteria'!$C$4)+'2. Monitor Criteria'!$D$6,IF(X116=5,(W116*'2. Monitor Criteria'!$C$4)+'2. Monitor Criteria'!$F$6,(W116*'2. Monitor Criteria'!$C$4)+'2. Monitor Criteria'!$E$6)))</f>
        <v>85.64</v>
      </c>
    </row>
    <row r="117" spans="23:25" x14ac:dyDescent="0.2">
      <c r="W117" s="10">
        <v>575</v>
      </c>
      <c r="X117" s="10">
        <f t="shared" si="1"/>
        <v>5</v>
      </c>
      <c r="Y117" s="15">
        <f>IF(X117=1,(W117*'2. Monitor Criteria'!$C$4)+'2. Monitor Criteria'!$C$6,IF(X117=2,(W117*'2. Monitor Criteria'!$C$4)+'2. Monitor Criteria'!$D$6,IF(X117=5,(W117*'2. Monitor Criteria'!$C$4)+'2. Monitor Criteria'!$F$6,(W117*'2. Monitor Criteria'!$C$4)+'2. Monitor Criteria'!$E$6)))</f>
        <v>86.254999999999995</v>
      </c>
    </row>
    <row r="118" spans="23:25" x14ac:dyDescent="0.2">
      <c r="W118" s="10">
        <v>580</v>
      </c>
      <c r="X118" s="10">
        <f t="shared" si="1"/>
        <v>5</v>
      </c>
      <c r="Y118" s="15">
        <f>IF(X118=1,(W118*'2. Monitor Criteria'!$C$4)+'2. Monitor Criteria'!$C$6,IF(X118=2,(W118*'2. Monitor Criteria'!$C$4)+'2. Monitor Criteria'!$D$6,IF(X118=5,(W118*'2. Monitor Criteria'!$C$4)+'2. Monitor Criteria'!$F$6,(W118*'2. Monitor Criteria'!$C$4)+'2. Monitor Criteria'!$E$6)))</f>
        <v>86.87</v>
      </c>
    </row>
    <row r="119" spans="23:25" x14ac:dyDescent="0.2">
      <c r="W119" s="10">
        <v>585</v>
      </c>
      <c r="X119" s="10">
        <f t="shared" si="1"/>
        <v>5</v>
      </c>
      <c r="Y119" s="15">
        <f>IF(X119=1,(W119*'2. Monitor Criteria'!$C$4)+'2. Monitor Criteria'!$C$6,IF(X119=2,(W119*'2. Monitor Criteria'!$C$4)+'2. Monitor Criteria'!$D$6,IF(X119=5,(W119*'2. Monitor Criteria'!$C$4)+'2. Monitor Criteria'!$F$6,(W119*'2. Monitor Criteria'!$C$4)+'2. Monitor Criteria'!$E$6)))</f>
        <v>87.484999999999999</v>
      </c>
    </row>
    <row r="120" spans="23:25" x14ac:dyDescent="0.2">
      <c r="W120" s="10">
        <v>590</v>
      </c>
      <c r="X120" s="10">
        <f t="shared" si="1"/>
        <v>5</v>
      </c>
      <c r="Y120" s="15">
        <f>IF(X120=1,(W120*'2. Monitor Criteria'!$C$4)+'2. Monitor Criteria'!$C$6,IF(X120=2,(W120*'2. Monitor Criteria'!$C$4)+'2. Monitor Criteria'!$D$6,IF(X120=5,(W120*'2. Monitor Criteria'!$C$4)+'2. Monitor Criteria'!$F$6,(W120*'2. Monitor Criteria'!$C$4)+'2. Monitor Criteria'!$E$6)))</f>
        <v>88.1</v>
      </c>
    </row>
    <row r="121" spans="23:25" x14ac:dyDescent="0.2">
      <c r="W121" s="10">
        <v>595</v>
      </c>
      <c r="X121" s="10">
        <f t="shared" si="1"/>
        <v>5</v>
      </c>
      <c r="Y121" s="15">
        <f>IF(X121=1,(W121*'2. Monitor Criteria'!$C$4)+'2. Monitor Criteria'!$C$6,IF(X121=2,(W121*'2. Monitor Criteria'!$C$4)+'2. Monitor Criteria'!$D$6,IF(X121=5,(W121*'2. Monitor Criteria'!$C$4)+'2. Monitor Criteria'!$F$6,(W121*'2. Monitor Criteria'!$C$4)+'2. Monitor Criteria'!$E$6)))</f>
        <v>88.715000000000003</v>
      </c>
    </row>
    <row r="122" spans="23:25" x14ac:dyDescent="0.2">
      <c r="W122" s="10">
        <v>600</v>
      </c>
      <c r="X122" s="10">
        <f t="shared" si="1"/>
        <v>5</v>
      </c>
      <c r="Y122" s="15">
        <f>IF(X122=1,(W122*'2. Monitor Criteria'!$C$4)+'2. Monitor Criteria'!$C$6,IF(X122=2,(W122*'2. Monitor Criteria'!$C$4)+'2. Monitor Criteria'!$D$6,IF(X122=5,(W122*'2. Monitor Criteria'!$C$4)+'2. Monitor Criteria'!$F$6,(W122*'2. Monitor Criteria'!$C$4)+'2. Monitor Criteria'!$E$6)))</f>
        <v>89.33</v>
      </c>
    </row>
  </sheetData>
  <mergeCells count="9">
    <mergeCell ref="B8:E8"/>
    <mergeCell ref="B1:F1"/>
    <mergeCell ref="B2:F2"/>
    <mergeCell ref="U2:V2"/>
    <mergeCell ref="B12:C12"/>
    <mergeCell ref="L2:L3"/>
    <mergeCell ref="M2:N2"/>
    <mergeCell ref="O2:Q2"/>
    <mergeCell ref="R2:S2"/>
  </mergeCells>
  <conditionalFormatting sqref="N4:N10">
    <cfRule type="colorScale" priority="67">
      <colorScale>
        <cfvo type="min"/>
        <cfvo type="percentile" val="50"/>
        <cfvo type="max"/>
        <color rgb="FFF8696B"/>
        <color rgb="FFFFEB84"/>
        <color rgb="FF63BE7B"/>
      </colorScale>
    </cfRule>
  </conditionalFormatting>
  <conditionalFormatting sqref="Q4:Q10">
    <cfRule type="colorScale" priority="66">
      <colorScale>
        <cfvo type="min"/>
        <cfvo type="percentile" val="50"/>
        <cfvo type="max"/>
        <color rgb="FFF8696B"/>
        <color rgb="FFFFEB84"/>
        <color rgb="FF63BE7B"/>
      </colorScale>
    </cfRule>
  </conditionalFormatting>
  <conditionalFormatting sqref="S4:T10">
    <cfRule type="colorScale" priority="65">
      <colorScale>
        <cfvo type="min"/>
        <cfvo type="percentile" val="50"/>
        <cfvo type="max"/>
        <color rgb="FFF8696B"/>
        <color rgb="FFFFEB84"/>
        <color rgb="FF63BE7B"/>
      </colorScale>
    </cfRule>
  </conditionalFormatting>
  <conditionalFormatting sqref="V4:V10">
    <cfRule type="colorScale" priority="64">
      <colorScale>
        <cfvo type="min"/>
        <cfvo type="percentile" val="50"/>
        <cfvo type="max"/>
        <color rgb="FFF8696B"/>
        <color rgb="FFFFEB84"/>
        <color rgb="FF63BE7B"/>
      </colorScale>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C2401585467145A4CE32C1CD10959A" ma:contentTypeVersion="3" ma:contentTypeDescription="Create a new document." ma:contentTypeScope="" ma:versionID="0d8f2d85fa7e4396d945ae07e19d8bc0">
  <xsd:schema xmlns:xsd="http://www.w3.org/2001/XMLSchema" xmlns:xs="http://www.w3.org/2001/XMLSchema" xmlns:p="http://schemas.microsoft.com/office/2006/metadata/properties" xmlns:ns2="496122db-fc68-48dd-9d73-10b0059197fb" targetNamespace="http://schemas.microsoft.com/office/2006/metadata/properties" ma:root="true" ma:fieldsID="0759260a1ca062062d91d46afc32b798" ns2:_="">
    <xsd:import namespace="496122db-fc68-48dd-9d73-10b0059197fb"/>
    <xsd:element name="properties">
      <xsd:complexType>
        <xsd:sequence>
          <xsd:element name="documentManagement">
            <xsd:complexType>
              <xsd:all>
                <xsd:element ref="ns2:Spec_x0020_Version"/>
                <xsd:element ref="ns2:Version_x0020_Draft"/>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6122db-fc68-48dd-9d73-10b0059197fb" elementFormDefault="qualified">
    <xsd:import namespace="http://schemas.microsoft.com/office/2006/documentManagement/types"/>
    <xsd:import namespace="http://schemas.microsoft.com/office/infopath/2007/PartnerControls"/>
    <xsd:element name="Spec_x0020_Version" ma:index="8" ma:displayName="Spec Version" ma:decimals="1" ma:description="Please indicate the version of the specification with which this item is associated." ma:internalName="Spec_x0020_Version">
      <xsd:simpleType>
        <xsd:restriction base="dms:Number">
          <xsd:minInclusive value="1"/>
        </xsd:restriction>
      </xsd:simpleType>
    </xsd:element>
    <xsd:element name="Version_x0020_Draft" ma:index="9" ma:displayName="Document Type" ma:default="[Select]" ma:description="Please indicate the type of document with which this item is associated." ma:format="Dropdown" ma:internalName="Version_x0020_Draft">
      <xsd:simpleType>
        <xsd:union memberTypes="dms:Text">
          <xsd:simpleType>
            <xsd:restriction base="dms:Choice">
              <xsd:enumeration value="[Select]"/>
              <xsd:enumeration value="Framework"/>
              <xsd:enumeration value="Preliminary Draft"/>
              <xsd:enumeration value="Draft 1"/>
              <xsd:enumeration value="Draft 2"/>
              <xsd:enumeration value="Draft 3"/>
              <xsd:enumeration value="Draft 4"/>
              <xsd:enumeration value="Draft 5"/>
              <xsd:enumeration value="Final Draft"/>
              <xsd:enumeration value="Final"/>
              <xsd:enumeration value="Cover Letter"/>
              <xsd:enumeration value="Memo"/>
              <xsd:enumeration value="Presentation"/>
              <xsd:enumeration value="Scoping Report"/>
              <xsd:enumeration value="Stakeholder Comments"/>
              <xsd:enumeration value="Test Data"/>
              <xsd:enumeration value="Test Procedure"/>
              <xsd:enumeration value="Other"/>
              <xsd:enumeration value="NA"/>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pec_x0020_Version xmlns="496122db-fc68-48dd-9d73-10b0059197fb">8.0</Spec_x0020_Version>
    <Version_x0020_Draft xmlns="496122db-fc68-48dd-9d73-10b0059197fb">Test Data</Version_x0020_Draft>
  </documentManagement>
</p:properties>
</file>

<file path=customXml/itemProps1.xml><?xml version="1.0" encoding="utf-8"?>
<ds:datastoreItem xmlns:ds="http://schemas.openxmlformats.org/officeDocument/2006/customXml" ds:itemID="{5F674D99-D411-48F6-B697-164FACF3E1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6122db-fc68-48dd-9d73-10b0059197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43A34B-17C3-4E0A-BE66-AA8985F3E304}">
  <ds:schemaRefs>
    <ds:schemaRef ds:uri="http://schemas.microsoft.com/sharepoint/v3/contenttype/forms"/>
  </ds:schemaRefs>
</ds:datastoreItem>
</file>

<file path=customXml/itemProps3.xml><?xml version="1.0" encoding="utf-8"?>
<ds:datastoreItem xmlns:ds="http://schemas.openxmlformats.org/officeDocument/2006/customXml" ds:itemID="{A91B0336-09AF-46B8-8B38-BC040379BF0C}">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496122db-fc68-48dd-9d73-10b0059197fb"/>
    <ds:schemaRef ds:uri="http://www.w3.org/XML/1998/namespace"/>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Overview</vt:lpstr>
      <vt:lpstr>1. Data</vt:lpstr>
      <vt:lpstr>2. Monitor Criteria</vt:lpstr>
      <vt:lpstr>ABC</vt:lpstr>
      <vt:lpstr>EPD</vt:lpstr>
      <vt:lpstr>Partner</vt:lpstr>
      <vt:lpstr>Size</vt:lpstr>
      <vt:lpstr>Sleep</vt:lpstr>
      <vt:lpstr>TEC</vt:lpstr>
      <vt:lpstr>Touch</vt:lpstr>
      <vt:lpstr>Type</vt:lpstr>
      <vt:lpstr>Unique</vt:lpstr>
    </vt:vector>
  </TitlesOfParts>
  <Company>ICFI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1 Version 8.0 Displays Dataset</dc:title>
  <dc:creator>EPA ENERGY STAR</dc:creator>
  <cp:keywords>epa,energy,star,draft 1,version 8.0,displays,dataset</cp:keywords>
  <cp:lastModifiedBy>Malinowski, Matt</cp:lastModifiedBy>
  <dcterms:created xsi:type="dcterms:W3CDTF">2017-03-15T00:14:51Z</dcterms:created>
  <dcterms:modified xsi:type="dcterms:W3CDTF">2018-04-16T20:04:04Z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0x0101000BC2401585467145A4CE32C1CD10959A</vt:lpwstr>
  </property>
</Properties>
</file>