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24918\Desktop\"/>
    </mc:Choice>
  </mc:AlternateContent>
  <bookViews>
    <workbookView xWindow="0" yWindow="0" windowWidth="25600" windowHeight="10110" tabRatio="777" xr2:uid="{00000000-000D-0000-FFFF-FFFF00000000}"/>
  </bookViews>
  <sheets>
    <sheet name="Cover Page" sheetId="8" r:id="rId1"/>
    <sheet name="Calculator" sheetId="15" r:id="rId2"/>
  </sheets>
  <calcPr calcId="171027" calcOnSave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5" l="1"/>
  <c r="H8" i="15"/>
  <c r="E8" i="15"/>
  <c r="C8" i="15"/>
  <c r="D8" i="15"/>
  <c r="F8" i="15"/>
  <c r="G8" i="15"/>
  <c r="I8" i="15"/>
  <c r="K8" i="15"/>
  <c r="L8" i="15"/>
  <c r="M8" i="15"/>
  <c r="N8" i="15"/>
  <c r="O8" i="15"/>
  <c r="P8" i="15"/>
  <c r="U8" i="15"/>
  <c r="Q8" i="15" s="1"/>
  <c r="B8" i="15"/>
  <c r="B9" i="15"/>
  <c r="S8" i="15"/>
  <c r="T8" i="15" s="1"/>
  <c r="S3" i="15"/>
  <c r="T3" i="15" s="1"/>
  <c r="U3" i="15" s="1"/>
  <c r="V8" i="15" l="1"/>
</calcChain>
</file>

<file path=xl/sharedStrings.xml><?xml version="1.0" encoding="utf-8"?>
<sst xmlns="http://schemas.openxmlformats.org/spreadsheetml/2006/main" count="47" uniqueCount="33">
  <si>
    <t>Monochrome Product Speed (ipm or mppm)</t>
  </si>
  <si>
    <r>
      <t>ENERGY STAR® Imaging Equipment
Version 2.0 TEC to TEC</t>
    </r>
    <r>
      <rPr>
        <vertAlign val="subscript"/>
        <sz val="24"/>
        <color theme="0"/>
        <rFont val="Calibri"/>
        <family val="2"/>
        <scheme val="minor"/>
      </rPr>
      <t>2018</t>
    </r>
    <r>
      <rPr>
        <sz val="24"/>
        <color theme="0"/>
        <rFont val="Calibri"/>
        <family val="2"/>
        <scheme val="minor"/>
      </rPr>
      <t xml:space="preserve"> Calculator</t>
    </r>
  </si>
  <si>
    <r>
      <t>Enclosed is the ENERGY STAR Imaging Equipment Version 2.0 TEC to TEC</t>
    </r>
    <r>
      <rPr>
        <vertAlign val="subscript"/>
        <sz val="14"/>
        <color theme="1"/>
        <rFont val="Calibri"/>
        <family val="2"/>
        <scheme val="minor"/>
      </rPr>
      <t>2018</t>
    </r>
    <r>
      <rPr>
        <sz val="14"/>
        <color theme="1"/>
        <rFont val="Calibri"/>
        <family val="2"/>
        <scheme val="minor"/>
      </rPr>
      <t xml:space="preserve"> Calculator. This calculator eases the task of calculating the  Version 3.0 Typical Electricity Consumption (TEC</t>
    </r>
    <r>
      <rPr>
        <vertAlign val="subscript"/>
        <sz val="14"/>
        <color theme="1"/>
        <rFont val="Calibri"/>
        <family val="2"/>
        <scheme val="minor"/>
      </rPr>
      <t>2018</t>
    </r>
    <r>
      <rPr>
        <sz val="14"/>
        <color theme="1"/>
        <rFont val="Calibri"/>
        <family val="2"/>
        <scheme val="minor"/>
      </rPr>
      <t xml:space="preserve">) based on Version 2.0 tests. The use of this calculator is optional. 
If you have any questions concerning this calculator, please contact Ryan Fogle, EPA, at Fogle.Ryan@epa.gov or 202-343-9153, or Matt Malinowski, ICF, at matt.malinowski@icf.com or 202-862-2693. For more information on ENERGY STAR Imaging Equipment specification development, please visit www.energystar.gov/RevisedSpecs and follow the link for “Imaging Equipment". </t>
    </r>
  </si>
  <si>
    <t>Version 2.0 TEC Test Reporting Fields</t>
  </si>
  <si>
    <t>Step 1: "Off Interval" Energy (Wh)</t>
  </si>
  <si>
    <t>Step 1: "Off Interval" Time (min)</t>
  </si>
  <si>
    <t>Step 3: "Active0" Time (min)</t>
  </si>
  <si>
    <t>Step 5: "Sleep Interval" Energy (Wh)</t>
  </si>
  <si>
    <t>Step 6: "Active1" Time (min)</t>
  </si>
  <si>
    <t>Step 6: "Job1 Interval" Energy (Wh)</t>
  </si>
  <si>
    <t>Step 7: "Job2 Interval" Energy (Wh)</t>
  </si>
  <si>
    <t>Step 8: "Job3 Interval" Energy (Wh)</t>
  </si>
  <si>
    <t>Step 9: "Job4 Interval" Energy (Wh)</t>
  </si>
  <si>
    <t>Step 10: "Final Interval" Energy (Wh)</t>
  </si>
  <si>
    <t>Step 10: "Final Interval" Time (min)</t>
  </si>
  <si>
    <t>Step 11: "Auto-off Interval" Energy (Wh)</t>
  </si>
  <si>
    <t>Step 11: "Auto-off Interval" Time (min)</t>
  </si>
  <si>
    <t>Step 7: "Active2" Time (min)</t>
  </si>
  <si>
    <t>Version 2.0 Caclulated Fields</t>
  </si>
  <si>
    <t>Version 3.0 TEC Test Reporting Fields</t>
  </si>
  <si>
    <t>Number of Jobs</t>
  </si>
  <si>
    <t>Version 2.0 TEC</t>
  </si>
  <si>
    <r>
      <t>Version 3.0 TEC</t>
    </r>
    <r>
      <rPr>
        <b/>
        <vertAlign val="subscript"/>
        <sz val="9"/>
        <color rgb="FFFFFFFF"/>
        <rFont val="Arial"/>
        <family val="2"/>
      </rPr>
      <t xml:space="preserve">2018 </t>
    </r>
    <r>
      <rPr>
        <b/>
        <sz val="9"/>
        <color rgb="FFFFFFFF"/>
        <rFont val="Arial"/>
        <family val="2"/>
      </rPr>
      <t>(kWh/wk)</t>
    </r>
  </si>
  <si>
    <r>
      <t>Version 3.0 TEC</t>
    </r>
    <r>
      <rPr>
        <b/>
        <vertAlign val="subscript"/>
        <sz val="9"/>
        <color rgb="FFFFFFFF"/>
        <rFont val="Arial"/>
        <family val="2"/>
      </rPr>
      <t>2018</t>
    </r>
    <r>
      <rPr>
        <b/>
        <sz val="9"/>
        <color rgb="FFFFFFFF"/>
        <rFont val="Arial"/>
        <family val="2"/>
      </rPr>
      <t xml:space="preserve"> (kWh/yr)</t>
    </r>
  </si>
  <si>
    <t>Version 3.0 Daily Job Energy (kWh)</t>
  </si>
  <si>
    <t>Vesion 2.0 Daily Job Energy (kWh)</t>
  </si>
  <si>
    <t>Version 3.0 Caclulated Fields</t>
  </si>
  <si>
    <t>Typical Energy Consumption (TEC) (kWh/wk)</t>
  </si>
  <si>
    <t xml:space="preserve"> Typical Energy Consumption (TEC) (kWh/wk)</t>
  </si>
  <si>
    <t>Column1</t>
  </si>
  <si>
    <t>Step 3: "Active0" Time (s)</t>
  </si>
  <si>
    <t>Step 6: "Active1" Time (s)</t>
  </si>
  <si>
    <t>Step 7: "Active2" Time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</si>
</sst>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6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sz val="24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24"/>
      <color theme="0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vertAlign val="subscript"/>
      <sz val="9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/>
      <diagonal/>
    </border>
    <border>
      <left style="thin">
        <color rgb="FFCAC9D9"/>
      </left>
      <right style="thin">
        <color rgb="FFCAC9D9"/>
      </right>
      <top/>
      <bottom/>
      <diagonal/>
    </border>
    <border>
      <left style="thin">
        <color indexed="64"/>
      </left>
      <right style="thin">
        <color rgb="FFCACAD9"/>
      </right>
      <top style="thin">
        <color indexed="64"/>
      </top>
      <bottom style="thin">
        <color rgb="FFCACAD9"/>
      </bottom>
      <diagonal/>
    </border>
    <border>
      <left style="thin">
        <color rgb="FFCACAD9"/>
      </left>
      <right style="thin">
        <color rgb="FFCACAD9"/>
      </right>
      <top style="thin">
        <color indexed="64"/>
      </top>
      <bottom style="thin">
        <color rgb="FFCACAD9"/>
      </bottom>
      <diagonal/>
    </border>
    <border>
      <left style="thin">
        <color rgb="FFCACAD9"/>
      </left>
      <right style="thin">
        <color indexed="64"/>
      </right>
      <top style="thin">
        <color indexed="64"/>
      </top>
      <bottom style="thin">
        <color rgb="FFCACAD9"/>
      </bottom>
      <diagonal/>
    </border>
    <border>
      <left style="thin">
        <color indexed="64"/>
      </left>
      <right style="thin">
        <color rgb="FFCAC9D9"/>
      </right>
      <top style="thin">
        <color rgb="FFCAC9D9"/>
      </top>
      <bottom style="thin">
        <color indexed="64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indexed="64"/>
      </bottom>
      <diagonal/>
    </border>
    <border>
      <left style="thin">
        <color rgb="FFCAC9D9"/>
      </left>
      <right style="thin">
        <color indexed="64"/>
      </right>
      <top style="thin">
        <color rgb="FFCAC9D9"/>
      </top>
      <bottom style="thin">
        <color indexed="64"/>
      </bottom>
      <diagonal/>
    </border>
    <border>
      <left/>
      <right/>
      <top style="thin">
        <color rgb="FFCAC9D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8" fillId="0" borderId="0"/>
    <xf numFmtId="0" fontId="1" fillId="0" borderId="0"/>
  </cellStyleXfs>
  <cellXfs count="41">
    <xf numFmtId="0" fontId="0" fillId="0" borderId="0" xfId="0"/>
    <xf numFmtId="0" fontId="2" fillId="0" borderId="0" xfId="6"/>
    <xf numFmtId="0" fontId="8" fillId="0" borderId="0" xfId="7"/>
    <xf numFmtId="0" fontId="0" fillId="4" borderId="0" xfId="0" applyFill="1"/>
    <xf numFmtId="164" fontId="14" fillId="3" borderId="14" xfId="0" applyNumberFormat="1" applyFont="1" applyFill="1" applyBorder="1" applyAlignment="1">
      <alignment horizontal="right" wrapText="1"/>
    </xf>
    <xf numFmtId="0" fontId="14" fillId="3" borderId="15" xfId="0" applyNumberFormat="1" applyFont="1" applyFill="1" applyBorder="1" applyAlignment="1">
      <alignment horizontal="left" wrapText="1"/>
    </xf>
    <xf numFmtId="0" fontId="14" fillId="3" borderId="15" xfId="0" applyFont="1" applyFill="1" applyBorder="1" applyAlignment="1">
      <alignment horizontal="right" wrapText="1"/>
    </xf>
    <xf numFmtId="164" fontId="14" fillId="3" borderId="15" xfId="0" applyNumberFormat="1" applyFont="1" applyFill="1" applyBorder="1" applyAlignment="1">
      <alignment horizontal="right" wrapText="1"/>
    </xf>
    <xf numFmtId="49" fontId="4" fillId="2" borderId="16" xfId="0" applyNumberFormat="1" applyFont="1" applyFill="1" applyBorder="1" applyAlignment="1">
      <alignment horizontal="center" wrapText="1"/>
    </xf>
    <xf numFmtId="49" fontId="4" fillId="2" borderId="17" xfId="0" applyNumberFormat="1" applyFont="1" applyFill="1" applyBorder="1" applyAlignment="1">
      <alignment horizontal="center" wrapText="1"/>
    </xf>
    <xf numFmtId="49" fontId="4" fillId="2" borderId="18" xfId="0" applyNumberFormat="1" applyFont="1" applyFill="1" applyBorder="1" applyAlignment="1">
      <alignment horizontal="center" wrapText="1"/>
    </xf>
    <xf numFmtId="0" fontId="14" fillId="3" borderId="19" xfId="0" applyNumberFormat="1" applyFont="1" applyFill="1" applyBorder="1" applyAlignment="1">
      <alignment horizontal="left" wrapText="1"/>
    </xf>
    <xf numFmtId="0" fontId="14" fillId="3" borderId="20" xfId="0" applyFont="1" applyFill="1" applyBorder="1" applyAlignment="1">
      <alignment horizontal="right" wrapText="1"/>
    </xf>
    <xf numFmtId="164" fontId="14" fillId="3" borderId="21" xfId="0" applyNumberFormat="1" applyFont="1" applyFill="1" applyBorder="1" applyAlignment="1">
      <alignment horizontal="right" wrapText="1"/>
    </xf>
    <xf numFmtId="164" fontId="14" fillId="3" borderId="22" xfId="0" applyNumberFormat="1" applyFont="1" applyFill="1" applyBorder="1" applyAlignment="1">
      <alignment horizontal="right" wrapText="1"/>
    </xf>
    <xf numFmtId="0" fontId="14" fillId="3" borderId="19" xfId="0" applyFont="1" applyFill="1" applyBorder="1" applyAlignment="1">
      <alignment horizontal="right" wrapText="1"/>
    </xf>
    <xf numFmtId="164" fontId="14" fillId="3" borderId="20" xfId="0" applyNumberFormat="1" applyFont="1" applyFill="1" applyBorder="1" applyAlignment="1">
      <alignment horizontal="right" wrapText="1"/>
    </xf>
    <xf numFmtId="0" fontId="14" fillId="3" borderId="20" xfId="0" applyNumberFormat="1" applyFont="1" applyFill="1" applyBorder="1" applyAlignment="1">
      <alignment horizontal="left" wrapText="1"/>
    </xf>
    <xf numFmtId="2" fontId="14" fillId="3" borderId="15" xfId="0" applyNumberFormat="1" applyFont="1" applyFill="1" applyBorder="1" applyAlignment="1">
      <alignment horizontal="right" wrapText="1"/>
    </xf>
    <xf numFmtId="2" fontId="14" fillId="3" borderId="20" xfId="0" applyNumberFormat="1" applyFont="1" applyFill="1" applyBorder="1" applyAlignment="1">
      <alignment horizontal="right" wrapText="1"/>
    </xf>
    <xf numFmtId="0" fontId="9" fillId="5" borderId="9" xfId="6" applyFont="1" applyFill="1" applyBorder="1" applyAlignment="1">
      <alignment horizontal="center" wrapText="1"/>
    </xf>
    <xf numFmtId="0" fontId="10" fillId="5" borderId="10" xfId="6" applyFont="1" applyFill="1" applyBorder="1" applyAlignment="1">
      <alignment horizontal="center" wrapText="1"/>
    </xf>
    <xf numFmtId="0" fontId="10" fillId="5" borderId="11" xfId="6" applyFont="1" applyFill="1" applyBorder="1" applyAlignment="1">
      <alignment horizontal="center" wrapText="1"/>
    </xf>
    <xf numFmtId="0" fontId="10" fillId="5" borderId="12" xfId="6" applyFont="1" applyFill="1" applyBorder="1" applyAlignment="1">
      <alignment horizontal="center" wrapText="1"/>
    </xf>
    <xf numFmtId="0" fontId="10" fillId="5" borderId="0" xfId="6" applyFont="1" applyFill="1" applyBorder="1" applyAlignment="1">
      <alignment horizontal="center" wrapText="1"/>
    </xf>
    <xf numFmtId="0" fontId="10" fillId="5" borderId="13" xfId="6" applyFont="1" applyFill="1" applyBorder="1" applyAlignment="1">
      <alignment horizontal="center" wrapText="1"/>
    </xf>
    <xf numFmtId="0" fontId="11" fillId="4" borderId="1" xfId="6" applyFont="1" applyFill="1" applyBorder="1" applyAlignment="1">
      <alignment horizontal="left" vertical="top" wrapText="1"/>
    </xf>
    <xf numFmtId="0" fontId="11" fillId="4" borderId="5" xfId="6" applyFont="1" applyFill="1" applyBorder="1" applyAlignment="1">
      <alignment horizontal="left" vertical="top" wrapText="1"/>
    </xf>
    <xf numFmtId="0" fontId="11" fillId="4" borderId="2" xfId="6" applyFont="1" applyFill="1" applyBorder="1" applyAlignment="1">
      <alignment horizontal="left" vertical="top" wrapText="1"/>
    </xf>
    <xf numFmtId="0" fontId="11" fillId="4" borderId="6" xfId="6" applyFont="1" applyFill="1" applyBorder="1" applyAlignment="1">
      <alignment horizontal="left" vertical="top" wrapText="1"/>
    </xf>
    <xf numFmtId="0" fontId="11" fillId="4" borderId="0" xfId="6" applyFont="1" applyFill="1" applyBorder="1" applyAlignment="1">
      <alignment horizontal="left" vertical="top" wrapText="1"/>
    </xf>
    <xf numFmtId="0" fontId="11" fillId="4" borderId="8" xfId="6" applyFont="1" applyFill="1" applyBorder="1" applyAlignment="1">
      <alignment horizontal="left" vertical="top" wrapText="1"/>
    </xf>
    <xf numFmtId="0" fontId="11" fillId="4" borderId="3" xfId="6" applyFont="1" applyFill="1" applyBorder="1" applyAlignment="1">
      <alignment horizontal="left" vertical="top" wrapText="1"/>
    </xf>
    <xf numFmtId="0" fontId="11" fillId="4" borderId="7" xfId="6" applyFont="1" applyFill="1" applyBorder="1" applyAlignment="1">
      <alignment horizontal="left" vertical="top" wrapText="1"/>
    </xf>
    <xf numFmtId="0" fontId="11" fillId="4" borderId="4" xfId="6" applyFont="1" applyFill="1" applyBorder="1" applyAlignment="1">
      <alignment horizontal="left" vertical="top" wrapText="1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9">
    <cellStyle name="Comma 2" xfId="2" xr:uid="{00000000-0005-0000-0000-000000000000}"/>
    <cellStyle name="Currency 2" xfId="4" xr:uid="{00000000-0005-0000-0000-000001000000}"/>
    <cellStyle name="Normal" xfId="0" builtinId="0"/>
    <cellStyle name="Normal 2" xfId="1" xr:uid="{00000000-0005-0000-0000-000003000000}"/>
    <cellStyle name="Normal 3" xfId="7" xr:uid="{00000000-0005-0000-0000-000004000000}"/>
    <cellStyle name="Normal 3 2" xfId="6" xr:uid="{00000000-0005-0000-0000-000005000000}"/>
    <cellStyle name="Normal 4" xfId="8" xr:uid="{00000000-0005-0000-0000-000006000000}"/>
    <cellStyle name="Percent 2" xfId="3" xr:uid="{00000000-0005-0000-0000-000007000000}"/>
    <cellStyle name="Percent 3" xfId="5" xr:uid="{00000000-0005-0000-0000-000008000000}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2" formatCode="0.00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2" formatCode="0.00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0.0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0.0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border outline="0">
        <top style="thin">
          <color rgb="FFCAC9D9"/>
        </top>
      </border>
    </dxf>
    <dxf>
      <border outline="0">
        <top style="thin">
          <color rgb="FFCACAD9"/>
        </top>
        <bottom style="thin">
          <color rgb="FFCAC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</dxf>
    <dxf>
      <border outline="0">
        <bottom style="thin">
          <color rgb="FFCACAD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5175B9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CACAD9"/>
        </left>
        <right style="thin">
          <color rgb="FFCACA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0.0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0.0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0.0"/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/>
        <vertical/>
        <horizontal/>
      </border>
    </dxf>
    <dxf>
      <border outline="0">
        <top style="thin">
          <color rgb="FFCAC9D9"/>
        </top>
      </border>
    </dxf>
    <dxf>
      <border outline="0">
        <top style="thin">
          <color rgb="FFCACAD9"/>
        </top>
        <bottom style="thin">
          <color rgb="FFCAC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1" indent="0" justifyLastLine="0" shrinkToFit="0" readingOrder="0"/>
    </dxf>
    <dxf>
      <border outline="0">
        <bottom style="thin">
          <color rgb="FFCACAD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5175B9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CACAD9"/>
        </left>
        <right style="thin">
          <color rgb="FFCACAD9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50800</xdr:colOff>
      <xdr:row>1</xdr:row>
      <xdr:rowOff>812800</xdr:rowOff>
    </xdr:from>
    <xdr:to>
      <xdr:col>17</xdr:col>
      <xdr:colOff>622300</xdr:colOff>
      <xdr:row>1</xdr:row>
      <xdr:rowOff>812800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DE16ED4-7C51-439A-A8A3-5A3B0728EE0B}"/>
            </a:ext>
          </a:extLst>
        </xdr:cNvPr>
        <xdr:cNvCxnSpPr/>
      </xdr:nvCxnSpPr>
      <xdr:spPr>
        <a:xfrm>
          <a:off x="12039600" y="977900"/>
          <a:ext cx="571500" cy="0"/>
        </a:xfrm>
        <a:prstGeom prst="straightConnector1">
          <a:avLst/>
        </a:prstGeom>
        <a:ln w="571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69850</xdr:colOff>
      <xdr:row>6</xdr:row>
      <xdr:rowOff>425450</xdr:rowOff>
    </xdr:from>
    <xdr:to>
      <xdr:col>17</xdr:col>
      <xdr:colOff>641350</xdr:colOff>
      <xdr:row>6</xdr:row>
      <xdr:rowOff>425450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B12E1AF-339E-4E00-8ED7-D5B73F6C49CB}"/>
            </a:ext>
          </a:extLst>
        </xdr:cNvPr>
        <xdr:cNvCxnSpPr/>
      </xdr:nvCxnSpPr>
      <xdr:spPr>
        <a:xfrm>
          <a:off x="12058650" y="2628900"/>
          <a:ext cx="571500" cy="0"/>
        </a:xfrm>
        <a:prstGeom prst="straightConnector1">
          <a:avLst/>
        </a:prstGeom>
        <a:ln w="571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63500</xdr:colOff>
      <xdr:row>3</xdr:row>
      <xdr:rowOff>25400</xdr:rowOff>
    </xdr:from>
    <xdr:to>
      <xdr:col>15</xdr:col>
      <xdr:colOff>647700</xdr:colOff>
      <xdr:row>4</xdr:row>
      <xdr:rowOff>31750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E26C5F10-ADF3-4B64-9CC2-85DCBD02499F}"/>
            </a:ext>
          </a:extLst>
        </xdr:cNvPr>
        <xdr:cNvSpPr/>
      </xdr:nvSpPr>
      <xdr:spPr>
        <a:xfrm rot="5400000">
          <a:off x="5861050" y="-3441700"/>
          <a:ext cx="165100" cy="10541000"/>
        </a:xfrm>
        <a:prstGeom prst="rightBrace">
          <a:avLst>
            <a:gd name="adj1" fmla="val 56609"/>
            <a:gd name="adj2" fmla="val 50182"/>
          </a:avLst>
        </a:prstGeom>
        <a:ln w="57150">
          <a:solidFill>
            <a:srgbClr val="C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393700</xdr:colOff>
      <xdr:row>6</xdr:row>
      <xdr:rowOff>285750</xdr:rowOff>
    </xdr:from>
    <xdr:to>
      <xdr:col>20</xdr:col>
      <xdr:colOff>514350</xdr:colOff>
      <xdr:row>12</xdr:row>
      <xdr:rowOff>82550</xdr:rowOff>
    </xdr:to>
    <xdr:sp macro="" textlink="">
      <xdr:nvSpPr>
        <xdr:cNvPr id="6" name="Arc 5">
          <a:extLst>
            <a:ext uri="{FF2B5EF4-FFF2-40B4-BE49-F238E27FC236}">
              <a16:creationId xmlns:a16="http://schemas.microsoft.com/office/drawing/2014/main" id="{F8F28AAF-3B97-4A97-BEA9-BF41BFC325CC}"/>
            </a:ext>
          </a:extLst>
        </xdr:cNvPr>
        <xdr:cNvSpPr/>
      </xdr:nvSpPr>
      <xdr:spPr>
        <a:xfrm rot="5400000">
          <a:off x="12493625" y="1666875"/>
          <a:ext cx="1320800" cy="2965450"/>
        </a:xfrm>
        <a:prstGeom prst="arc">
          <a:avLst>
            <a:gd name="adj1" fmla="val 16200000"/>
            <a:gd name="adj2" fmla="val 5430480"/>
          </a:avLst>
        </a:prstGeom>
        <a:ln w="571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D81ADB-BC1E-471E-BD8A-0E05ECEAB514}" name="Table1" displayName="Table1" ref="B2:U4" totalsRowShown="0" headerRowDxfId="50" dataDxfId="48" headerRowBorderDxfId="49" tableBorderDxfId="47" totalsRowBorderDxfId="46">
  <autoFilter ref="B2:U4" xr:uid="{720CB3DC-F022-41D6-8AE5-36346BDE7AA5}"/>
  <tableColumns count="20">
    <tableColumn id="1" xr3:uid="{2554647F-7A5E-4664-8AB7-890161922039}" name="Monochrome Product Speed (ipm or mppm)" dataDxfId="45"/>
    <tableColumn id="2" xr3:uid="{4A2BBEBF-4B95-46A4-8E59-BD0EEBA08DE5}" name="Step 1: &quot;Off Interval&quot; Energy (Wh)" dataDxfId="44"/>
    <tableColumn id="3" xr3:uid="{0B18EFCE-686A-43F5-8139-4718F672E8E0}" name="Step 1: &quot;Off Interval&quot; Time (min)" dataDxfId="43"/>
    <tableColumn id="4" xr3:uid="{D9477F3D-9B3B-45AE-BF2C-9CA67D12AE0F}" name="Step 3: &quot;Active0&quot; Time (min)" dataDxfId="42"/>
    <tableColumn id="5" xr3:uid="{13ADFE0A-C9AB-4A0A-84EC-A935AA388985}" name="Step 5: &quot;Sleep Interval&quot; Energy (Wh)" dataDxfId="41"/>
    <tableColumn id="6" xr3:uid="{EEE162A1-C2E0-49C8-8BF0-B8F49A118F96}" name="Step 6: &quot;Job1 Interval&quot; Energy (Wh)" dataDxfId="40"/>
    <tableColumn id="7" xr3:uid="{FF08135D-8990-4A74-9E6D-43E74C08C087}" name="Step 6: &quot;Active1&quot; Time (min)" dataDxfId="39"/>
    <tableColumn id="8" xr3:uid="{FCDF3FE3-A01D-4F53-A9C9-1E86950256D6}" name="Step 7: &quot;Job2 Interval&quot; Energy (Wh)" dataDxfId="38"/>
    <tableColumn id="9" xr3:uid="{99FF428F-98D0-4867-9C86-527601B8308C}" name="Step 7: &quot;Active2&quot; Time (min)" dataDxfId="37"/>
    <tableColumn id="10" xr3:uid="{9D0AAA8A-8205-4861-89DF-54470E1409E9}" name="Step 8: &quot;Job3 Interval&quot; Energy (Wh)" dataDxfId="36"/>
    <tableColumn id="11" xr3:uid="{326D122C-0CFD-4573-969C-BBBC76FE5F2F}" name="Step 9: &quot;Job4 Interval&quot; Energy (Wh)" dataDxfId="35"/>
    <tableColumn id="12" xr3:uid="{7C78A746-A4AA-48B9-AA25-C314725E998D}" name="Step 10: &quot;Final Interval&quot; Energy (Wh)" dataDxfId="34"/>
    <tableColumn id="13" xr3:uid="{7CA94BAE-8418-4F40-9194-5291E2B4D7FC}" name="Step 10: &quot;Final Interval&quot; Time (min)" dataDxfId="33"/>
    <tableColumn id="14" xr3:uid="{C21A4E35-8821-4250-BC9D-276572846D01}" name="Step 11: &quot;Auto-off Interval&quot; Energy (Wh)" dataDxfId="32"/>
    <tableColumn id="15" xr3:uid="{34B91855-6F27-4395-864E-9B0806D18155}" name="Step 11: &quot;Auto-off Interval&quot; Time (min)" dataDxfId="31"/>
    <tableColumn id="16" xr3:uid="{4AD64AC6-63C6-43B7-8BCC-584A714DB651}" name="Typical Energy Consumption (TEC) (kWh/wk)" dataDxfId="30"/>
    <tableColumn id="23" xr3:uid="{A2735789-76C4-4603-9256-C44629899174}" name="Column1" dataDxfId="29"/>
    <tableColumn id="17" xr3:uid="{730E3821-18F0-4F47-B929-34EA99E2B305}" name="Number of Jobs" dataDxfId="28">
      <calculatedColumnFormula>IF(B3&lt;=8,8,IF(B3&lt;32,B3,32))</calculatedColumnFormula>
    </tableColumn>
    <tableColumn id="18" xr3:uid="{CDBA35E6-D40F-4C63-85C8-EDDEA8B962ED}" name="Vesion 2.0 Daily Job Energy (kWh)" dataDxfId="27">
      <calculatedColumnFormula>IF(G3/1000,(2*G3/1000+(S3-2)*SUM(I3/1000,K3/1000,L3/1000)/3),"N/A")</calculatedColumnFormula>
    </tableColumn>
    <tableColumn id="19" xr3:uid="{EABA0DC6-FEC8-4EEB-993E-332B4515B570}" name="Version 2.0 TEC" dataDxfId="26">
      <calculatedColumnFormula>(5*(Table1[[#This Row],[Vesion 2.0 Daily Job Energy (kWh)]]+(2*Table1[[#This Row],[Step 10: "Final Interval" Energy (Wh)]]/1000)+(24-Table1[[#This Row],[Number of Jobs]]*0.25-2*Table1[[#This Row],[Step 10: "Final Interval" Time (min)]]/60)*IFERROR(IF(Table1[[#This Row],[Step 5: "Sleep Interval" Energy (Wh)]]/1000,Table1[[#This Row],[Step 5: "Sleep Interval" Energy (Wh)]]/1000,Table1[[#This Row],[Step 11: "Auto-off Interval" Energy (Wh)]]/1000/Table1[[#This Row],[Step 11: "Auto-off Interval" Time (min)]]/60),0))+48*IFERROR(IF(Table1[[#This Row],[Step 5: "Sleep Interval" Energy (Wh)]]/1000,Table1[[#This Row],[Step 5: "Sleep Interval" Energy (Wh)]]/1000,Table1[[#This Row],[Step 11: "Auto-off Interval" Energy (Wh)]]/1000/Table1[[#This Row],[Step 11: "Auto-off Interval" Time (min)]]/60),0))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89A96B7-1D00-4F5E-B3BD-F7DB4D73027A}" name="Table2" displayName="Table2" ref="B7:V9" totalsRowShown="0" headerRowDxfId="25" dataDxfId="23" headerRowBorderDxfId="24" tableBorderDxfId="22" totalsRowBorderDxfId="21">
  <autoFilter ref="B7:V9" xr:uid="{186B506C-5207-44DB-A102-40313A366F15}"/>
  <tableColumns count="21">
    <tableColumn id="1" xr3:uid="{0C376B66-75B9-40A0-9642-BE82BB6FE3DE}" name="Monochrome Product Speed (ipm or mppm)" dataDxfId="20">
      <calculatedColumnFormula>IF(ISNUMBER(B3),B3,"")</calculatedColumnFormula>
    </tableColumn>
    <tableColumn id="2" xr3:uid="{F6BA7CB7-63F6-4163-895F-7892C030C720}" name="Step 1: &quot;Off Interval&quot; Energy (Wh)" dataDxfId="19">
      <calculatedColumnFormula>C3</calculatedColumnFormula>
    </tableColumn>
    <tableColumn id="3" xr3:uid="{20A0E78F-E028-489C-9EED-D596FDFD92B4}" name="Step 1: &quot;Off Interval&quot; Time (min)" dataDxfId="18">
      <calculatedColumnFormula>D3</calculatedColumnFormula>
    </tableColumn>
    <tableColumn id="4" xr3:uid="{5785B80A-2FE6-4551-ADE1-48F0772CC7FA}" name="Step 3: &quot;Active0&quot; Time (s)" dataDxfId="17">
      <calculatedColumnFormula>E3*60</calculatedColumnFormula>
    </tableColumn>
    <tableColumn id="5" xr3:uid="{81C61874-7883-4BBB-BA31-B3180CDED1B8}" name="Step 5: &quot;Sleep Interval&quot; Energy (Wh)" dataDxfId="16">
      <calculatedColumnFormula>F3</calculatedColumnFormula>
    </tableColumn>
    <tableColumn id="6" xr3:uid="{2E954DDF-1DC0-43AE-9AAA-5D4D3B58CE82}" name="Step 6: &quot;Job1 Interval&quot; Energy (Wh)" dataDxfId="15">
      <calculatedColumnFormula>G3</calculatedColumnFormula>
    </tableColumn>
    <tableColumn id="7" xr3:uid="{64465A07-9189-4E7F-97A6-A89A33C760B2}" name="Step 6: &quot;Active1&quot; Time (s)" dataDxfId="14">
      <calculatedColumnFormula>H3*60</calculatedColumnFormula>
    </tableColumn>
    <tableColumn id="8" xr3:uid="{32658D38-4B0F-4FE3-99C8-3AC06189CE0D}" name="Step 7: &quot;Job2 Interval&quot; Energy (Wh)" dataDxfId="13">
      <calculatedColumnFormula>I3</calculatedColumnFormula>
    </tableColumn>
    <tableColumn id="9" xr3:uid="{0E04B3B6-786D-4372-A41D-E10E0BFE0B06}" name="Step 7: &quot;Active2&quot; Time (s)" dataDxfId="12">
      <calculatedColumnFormula>J3*60</calculatedColumnFormula>
    </tableColumn>
    <tableColumn id="10" xr3:uid="{203E1E12-E0B9-4617-8284-5DD8DEF01C6B}" name="Step 8: &quot;Job3 Interval&quot; Energy (Wh)" dataDxfId="11">
      <calculatedColumnFormula>K3</calculatedColumnFormula>
    </tableColumn>
    <tableColumn id="11" xr3:uid="{BB745E61-2B8F-4C54-93C2-1A7EB39390B1}" name="Step 9: &quot;Job4 Interval&quot; Energy (Wh)" dataDxfId="10">
      <calculatedColumnFormula>L3</calculatedColumnFormula>
    </tableColumn>
    <tableColumn id="12" xr3:uid="{EB327B84-033C-4487-9100-494936DCF773}" name="Step 10: &quot;Final Interval&quot; Energy (Wh)" dataDxfId="9">
      <calculatedColumnFormula>M3</calculatedColumnFormula>
    </tableColumn>
    <tableColumn id="13" xr3:uid="{38C39C7D-A923-444E-9493-A3B0ACBEC8DC}" name="Step 10: &quot;Final Interval&quot; Time (min)" dataDxfId="8">
      <calculatedColumnFormula>N3</calculatedColumnFormula>
    </tableColumn>
    <tableColumn id="14" xr3:uid="{E2CFF2F8-0528-46A2-8008-E6908F6DC710}" name="Step 11: &quot;Auto-off Interval&quot; Energy (Wh)" dataDxfId="7">
      <calculatedColumnFormula>O3</calculatedColumnFormula>
    </tableColumn>
    <tableColumn id="15" xr3:uid="{C2E972F0-2F15-4938-A987-92BB2B65A01D}" name="Step 11: &quot;Auto-off Interval&quot; Time (min)" dataDxfId="6">
      <calculatedColumnFormula>P3</calculatedColumnFormula>
    </tableColumn>
    <tableColumn id="16" xr3:uid="{00097140-EF35-4150-8D5F-9BEF2AF01E76}" name=" Typical Energy Consumption (TEC) (kWh/wk)" dataDxfId="5">
      <calculatedColumnFormula>Table2[[#This Row],[Version 3.0 TEC2018 (kWh/wk)]]</calculatedColumnFormula>
    </tableColumn>
    <tableColumn id="23" xr3:uid="{6B2C5FAF-D813-4A46-ACE4-CE499BB4A19B}" name="Column1" dataDxfId="4"/>
    <tableColumn id="17" xr3:uid="{20B3797C-0892-4354-8AA5-8FA98571D66C}" name="Number of Jobs" dataDxfId="3">
      <calculatedColumnFormula>IF(B8&lt;=8,8,IF(B8&lt;32,B8,32))</calculatedColumnFormula>
    </tableColumn>
    <tableColumn id="20" xr3:uid="{D4EA6F89-C7A9-4D1D-A71B-1EC79EF9C243}" name="Version 3.0 Daily Job Energy (kWh)" dataDxfId="2">
      <calculatedColumnFormula>IF(G8/1000,(2*G8/1000+(S8-2)*SUM(I8/1000,K8/1000,L8/1000)/3)/4,"N/A")</calculatedColumnFormula>
    </tableColumn>
    <tableColumn id="21" xr3:uid="{0C3284E9-1F44-48A3-A75D-120C7D16C9C8}" name="Version 3.0 TEC2018 (kWh/wk)" dataDxfId="1">
      <calculatedColumnFormula>(5*(Table2[[#This Row],[Version 3.0 Daily Job Energy (kWh)]]+(2*Table2[[#This Row],[Step 10: "Final Interval" Energy (Wh)]]/1000)+(24-Table2[[#This Row],[Number of Jobs]]/16-2*Table2[[#This Row],[Step 10: "Final Interval" Time (min)]]/60)*IFERROR(IF(Table2[[#This Row],[Step 5: "Sleep Interval" Energy (Wh)]]/1000,Table2[[#This Row],[Step 5: "Sleep Interval" Energy (Wh)]]/1000,Table2[[#This Row],[Step 11: "Auto-off Interval" Energy (Wh)]]/1000/Table2[[#This Row],[Step 11: "Auto-off Interval" Time (min)]]/60),0))+48*IFERROR(IF(Table2[[#This Row],[Step 5: "Sleep Interval" Energy (Wh)]]/1000,Table2[[#This Row],[Step 5: "Sleep Interval" Energy (Wh)]]/1000,Table2[[#This Row],[Step 11: "Auto-off Interval" Energy (Wh)]]/1000/Table2[[#This Row],[Step 11: "Auto-off Interval" Time (min)]]/60),0))</calculatedColumnFormula>
    </tableColumn>
    <tableColumn id="22" xr3:uid="{EF2E8FCE-C5A4-4C9F-A782-07F6FBD9D555}" name="Version 3.0 TEC2018 (kWh/yr)" dataDxfId="0">
      <calculatedColumnFormula>U8*52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7"/>
  <sheetViews>
    <sheetView tabSelected="1" zoomScale="70" zoomScaleNormal="70" workbookViewId="0">
      <selection activeCell="B5" sqref="B5:L17"/>
    </sheetView>
  </sheetViews>
  <sheetFormatPr defaultColWidth="8.81640625" defaultRowHeight="12.5" x14ac:dyDescent="0.25"/>
  <cols>
    <col min="1" max="16384" width="8.81640625" style="2"/>
  </cols>
  <sheetData>
    <row r="1" spans="2:13" ht="15" thickBot="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ht="14.5" x14ac:dyDescent="0.35">
      <c r="B2" s="20" t="s">
        <v>1</v>
      </c>
      <c r="C2" s="21"/>
      <c r="D2" s="21"/>
      <c r="E2" s="21"/>
      <c r="F2" s="21"/>
      <c r="G2" s="21"/>
      <c r="H2" s="21"/>
      <c r="I2" s="21"/>
      <c r="J2" s="21"/>
      <c r="K2" s="21"/>
      <c r="L2" s="22"/>
      <c r="M2" s="1"/>
    </row>
    <row r="3" spans="2:13" ht="14.5" x14ac:dyDescent="0.35">
      <c r="B3" s="23"/>
      <c r="C3" s="24"/>
      <c r="D3" s="24"/>
      <c r="E3" s="24"/>
      <c r="F3" s="24"/>
      <c r="G3" s="24"/>
      <c r="H3" s="24"/>
      <c r="I3" s="24"/>
      <c r="J3" s="24"/>
      <c r="K3" s="24"/>
      <c r="L3" s="25"/>
      <c r="M3" s="1"/>
    </row>
    <row r="4" spans="2:13" ht="29.25" customHeight="1" x14ac:dyDescent="0.35">
      <c r="B4" s="23"/>
      <c r="C4" s="24"/>
      <c r="D4" s="24"/>
      <c r="E4" s="24"/>
      <c r="F4" s="24"/>
      <c r="G4" s="24"/>
      <c r="H4" s="24"/>
      <c r="I4" s="24"/>
      <c r="J4" s="24"/>
      <c r="K4" s="24"/>
      <c r="L4" s="25"/>
      <c r="M4" s="1"/>
    </row>
    <row r="5" spans="2:13" ht="14.5" customHeight="1" x14ac:dyDescent="0.35">
      <c r="B5" s="26" t="s">
        <v>2</v>
      </c>
      <c r="C5" s="27"/>
      <c r="D5" s="27"/>
      <c r="E5" s="27"/>
      <c r="F5" s="27"/>
      <c r="G5" s="27"/>
      <c r="H5" s="27"/>
      <c r="I5" s="27"/>
      <c r="J5" s="27"/>
      <c r="K5" s="27"/>
      <c r="L5" s="28"/>
      <c r="M5" s="1"/>
    </row>
    <row r="6" spans="2:13" ht="14.5" customHeight="1" x14ac:dyDescent="0.35">
      <c r="B6" s="29"/>
      <c r="C6" s="30"/>
      <c r="D6" s="30"/>
      <c r="E6" s="30"/>
      <c r="F6" s="30"/>
      <c r="G6" s="30"/>
      <c r="H6" s="30"/>
      <c r="I6" s="30"/>
      <c r="J6" s="30"/>
      <c r="K6" s="30"/>
      <c r="L6" s="31"/>
      <c r="M6" s="1"/>
    </row>
    <row r="7" spans="2:13" ht="14.5" customHeight="1" x14ac:dyDescent="0.35">
      <c r="B7" s="29"/>
      <c r="C7" s="30"/>
      <c r="D7" s="30"/>
      <c r="E7" s="30"/>
      <c r="F7" s="30"/>
      <c r="G7" s="30"/>
      <c r="H7" s="30"/>
      <c r="I7" s="30"/>
      <c r="J7" s="30"/>
      <c r="K7" s="30"/>
      <c r="L7" s="31"/>
      <c r="M7" s="1"/>
    </row>
    <row r="8" spans="2:13" ht="14.5" customHeight="1" x14ac:dyDescent="0.35">
      <c r="B8" s="29"/>
      <c r="C8" s="30"/>
      <c r="D8" s="30"/>
      <c r="E8" s="30"/>
      <c r="F8" s="30"/>
      <c r="G8" s="30"/>
      <c r="H8" s="30"/>
      <c r="I8" s="30"/>
      <c r="J8" s="30"/>
      <c r="K8" s="30"/>
      <c r="L8" s="31"/>
      <c r="M8" s="1"/>
    </row>
    <row r="9" spans="2:13" ht="14.5" customHeight="1" x14ac:dyDescent="0.35">
      <c r="B9" s="29"/>
      <c r="C9" s="30"/>
      <c r="D9" s="30"/>
      <c r="E9" s="30"/>
      <c r="F9" s="30"/>
      <c r="G9" s="30"/>
      <c r="H9" s="30"/>
      <c r="I9" s="30"/>
      <c r="J9" s="30"/>
      <c r="K9" s="30"/>
      <c r="L9" s="31"/>
      <c r="M9" s="1"/>
    </row>
    <row r="10" spans="2:13" ht="14.5" customHeight="1" x14ac:dyDescent="0.35"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1"/>
      <c r="M10" s="1"/>
    </row>
    <row r="11" spans="2:13" ht="14.5" customHeight="1" x14ac:dyDescent="0.35"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1"/>
      <c r="M11" s="1"/>
    </row>
    <row r="12" spans="2:13" ht="14.5" customHeight="1" x14ac:dyDescent="0.35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1"/>
      <c r="M12" s="1"/>
    </row>
    <row r="13" spans="2:13" ht="14.5" customHeight="1" x14ac:dyDescent="0.35"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1"/>
      <c r="M13" s="1"/>
    </row>
    <row r="14" spans="2:13" ht="14.5" customHeight="1" x14ac:dyDescent="0.35"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1"/>
      <c r="M14" s="1"/>
    </row>
    <row r="15" spans="2:13" ht="14.5" customHeight="1" x14ac:dyDescent="0.35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1"/>
      <c r="M15" s="1"/>
    </row>
    <row r="16" spans="2:13" ht="14.5" customHeight="1" x14ac:dyDescent="0.35"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1"/>
    </row>
    <row r="17" spans="2:12" x14ac:dyDescent="0.25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4"/>
    </row>
  </sheetData>
  <mergeCells count="2">
    <mergeCell ref="B2:L4"/>
    <mergeCell ref="B5:L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EE40F-3C28-4973-BFFF-428C778C2E69}">
  <dimension ref="B1:V9"/>
  <sheetViews>
    <sheetView workbookViewId="0">
      <selection activeCell="U3" sqref="U3"/>
    </sheetView>
  </sheetViews>
  <sheetFormatPr defaultRowHeight="12.5" x14ac:dyDescent="0.25"/>
  <cols>
    <col min="2" max="23" width="10.1796875" customWidth="1"/>
  </cols>
  <sheetData>
    <row r="1" spans="2:22" ht="13" x14ac:dyDescent="0.3">
      <c r="B1" s="35" t="s">
        <v>3</v>
      </c>
      <c r="C1" s="36"/>
      <c r="D1" s="36"/>
      <c r="E1" s="37"/>
      <c r="S1" s="35" t="s">
        <v>18</v>
      </c>
      <c r="T1" s="36"/>
      <c r="U1" s="37"/>
    </row>
    <row r="2" spans="2:22" ht="110" customHeight="1" x14ac:dyDescent="0.25">
      <c r="B2" s="8" t="s">
        <v>0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9</v>
      </c>
      <c r="H2" s="9" t="s">
        <v>8</v>
      </c>
      <c r="I2" s="9" t="s">
        <v>10</v>
      </c>
      <c r="J2" s="9" t="s">
        <v>17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10" t="s">
        <v>27</v>
      </c>
      <c r="R2" s="3" t="s">
        <v>29</v>
      </c>
      <c r="S2" s="8" t="s">
        <v>20</v>
      </c>
      <c r="T2" s="9" t="s">
        <v>25</v>
      </c>
      <c r="U2" s="10" t="s">
        <v>21</v>
      </c>
    </row>
    <row r="3" spans="2:22" x14ac:dyDescent="0.25">
      <c r="B3" s="11">
        <v>40</v>
      </c>
      <c r="C3" s="12">
        <v>0</v>
      </c>
      <c r="D3" s="12">
        <v>4</v>
      </c>
      <c r="E3" s="12">
        <v>0.2</v>
      </c>
      <c r="F3" s="12">
        <v>0.5</v>
      </c>
      <c r="G3" s="12">
        <v>8.3000000000000007</v>
      </c>
      <c r="H3" s="12">
        <v>0.25</v>
      </c>
      <c r="I3" s="12">
        <v>8</v>
      </c>
      <c r="J3" s="12">
        <v>0.3</v>
      </c>
      <c r="K3" s="12">
        <v>8.1</v>
      </c>
      <c r="L3" s="12">
        <v>8.0500000000000007</v>
      </c>
      <c r="M3" s="12"/>
      <c r="N3" s="12"/>
      <c r="O3" s="12"/>
      <c r="P3" s="12"/>
      <c r="Q3" s="13">
        <v>1.4</v>
      </c>
      <c r="R3" s="14"/>
      <c r="S3" s="15">
        <f>IF(B3&lt;=8,8,IF(B3&lt;32,B3,32))</f>
        <v>32</v>
      </c>
      <c r="T3" s="16">
        <f>IF(G3/1000,(2*G3/1000+(S3-2)*SUM(I3/1000,K3/1000,L3/1000)/3),"N/A")</f>
        <v>0.25809999999999994</v>
      </c>
      <c r="U3" s="13">
        <f>(5*(Table1[[#This Row],[Vesion 2.0 Daily Job Energy (kWh)]]+(2*Table1[[#This Row],[Step 10: "Final Interval" Energy (Wh)]]/1000)+(24-Table1[[#This Row],[Number of Jobs]]*0.25-2*Table1[[#This Row],[Step 10: "Final Interval" Time (min)]]/60)*IFERROR(IF(Table1[[#This Row],[Step 5: "Sleep Interval" Energy (Wh)]]/1000,Table1[[#This Row],[Step 5: "Sleep Interval" Energy (Wh)]]/1000,Table1[[#This Row],[Step 11: "Auto-off Interval" Energy (Wh)]]/1000/Table1[[#This Row],[Step 11: "Auto-off Interval" Time (min)]]/60),0))+48*IFERROR(IF(Table1[[#This Row],[Step 5: "Sleep Interval" Energy (Wh)]]/1000,Table1[[#This Row],[Step 5: "Sleep Interval" Energy (Wh)]]/1000,Table1[[#This Row],[Step 11: "Auto-off Interval" Energy (Wh)]]/1000/Table1[[#This Row],[Step 11: "Auto-off Interval" Time (min)]]/60),0))</f>
        <v>1.3544999999999998</v>
      </c>
    </row>
    <row r="4" spans="2:22" x14ac:dyDescent="0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  <c r="R4" s="4"/>
      <c r="S4" s="6"/>
      <c r="T4" s="6"/>
      <c r="U4" s="7"/>
    </row>
    <row r="6" spans="2:22" ht="13" x14ac:dyDescent="0.3">
      <c r="B6" s="35" t="s">
        <v>19</v>
      </c>
      <c r="C6" s="36"/>
      <c r="D6" s="36"/>
      <c r="E6" s="37"/>
      <c r="S6" s="38" t="s">
        <v>26</v>
      </c>
      <c r="T6" s="39"/>
      <c r="U6" s="40"/>
    </row>
    <row r="7" spans="2:22" ht="57.5" x14ac:dyDescent="0.25">
      <c r="B7" s="8" t="s">
        <v>0</v>
      </c>
      <c r="C7" s="9" t="s">
        <v>4</v>
      </c>
      <c r="D7" s="9" t="s">
        <v>5</v>
      </c>
      <c r="E7" s="9" t="s">
        <v>30</v>
      </c>
      <c r="F7" s="9" t="s">
        <v>7</v>
      </c>
      <c r="G7" s="9" t="s">
        <v>9</v>
      </c>
      <c r="H7" s="9" t="s">
        <v>31</v>
      </c>
      <c r="I7" s="9" t="s">
        <v>10</v>
      </c>
      <c r="J7" s="9" t="s">
        <v>32</v>
      </c>
      <c r="K7" s="9" t="s">
        <v>11</v>
      </c>
      <c r="L7" s="9" t="s">
        <v>12</v>
      </c>
      <c r="M7" s="9" t="s">
        <v>13</v>
      </c>
      <c r="N7" s="9" t="s">
        <v>14</v>
      </c>
      <c r="O7" s="9" t="s">
        <v>15</v>
      </c>
      <c r="P7" s="9" t="s">
        <v>16</v>
      </c>
      <c r="Q7" s="10" t="s">
        <v>28</v>
      </c>
      <c r="R7" s="3" t="s">
        <v>29</v>
      </c>
      <c r="S7" s="8" t="s">
        <v>20</v>
      </c>
      <c r="T7" s="9" t="s">
        <v>24</v>
      </c>
      <c r="U7" s="9" t="s">
        <v>22</v>
      </c>
      <c r="V7" s="10" t="s">
        <v>23</v>
      </c>
    </row>
    <row r="8" spans="2:22" x14ac:dyDescent="0.25">
      <c r="B8" s="11">
        <f t="shared" ref="B8:B9" si="0">IF(ISNUMBER(B3),B3,"")</f>
        <v>40</v>
      </c>
      <c r="C8" s="17">
        <f t="shared" ref="C8" si="1">C3</f>
        <v>0</v>
      </c>
      <c r="D8" s="17">
        <f t="shared" ref="D8" si="2">D3</f>
        <v>4</v>
      </c>
      <c r="E8" s="17">
        <f t="shared" ref="E8" si="3">E3*60</f>
        <v>12</v>
      </c>
      <c r="F8" s="17">
        <f t="shared" ref="F8" si="4">F3</f>
        <v>0.5</v>
      </c>
      <c r="G8" s="17">
        <f t="shared" ref="G8" si="5">G3</f>
        <v>8.3000000000000007</v>
      </c>
      <c r="H8" s="17">
        <f t="shared" ref="H8" si="6">H3*60</f>
        <v>15</v>
      </c>
      <c r="I8" s="17">
        <f t="shared" ref="I8" si="7">I3</f>
        <v>8</v>
      </c>
      <c r="J8" s="17">
        <f t="shared" ref="J8" si="8">J3*60</f>
        <v>18</v>
      </c>
      <c r="K8" s="17">
        <f t="shared" ref="K8" si="9">K3</f>
        <v>8.1</v>
      </c>
      <c r="L8" s="17">
        <f t="shared" ref="L8" si="10">L3</f>
        <v>8.0500000000000007</v>
      </c>
      <c r="M8" s="17">
        <f t="shared" ref="M8" si="11">M3</f>
        <v>0</v>
      </c>
      <c r="N8" s="17">
        <f t="shared" ref="N8" si="12">N3</f>
        <v>0</v>
      </c>
      <c r="O8" s="17">
        <f t="shared" ref="O8" si="13">O3</f>
        <v>0</v>
      </c>
      <c r="P8" s="17">
        <f t="shared" ref="P8" si="14">P3</f>
        <v>0</v>
      </c>
      <c r="Q8" s="13">
        <f>Table2[[#This Row],[Version 3.0 TEC2018 (kWh/wk)]]</f>
        <v>0.4016249999999999</v>
      </c>
      <c r="R8" s="14"/>
      <c r="S8" s="15">
        <f>IF(B8&lt;=8,8,IF(B8&lt;32,B8,32))</f>
        <v>32</v>
      </c>
      <c r="T8" s="19">
        <f>IF(G8/1000,(2*G8/1000+(S8-2)*SUM(I8/1000,K8/1000,L8/1000)/3)/4,"N/A")</f>
        <v>6.4524999999999985E-2</v>
      </c>
      <c r="U8" s="19">
        <f>(5*(Table2[[#This Row],[Version 3.0 Daily Job Energy (kWh)]]+(2*Table2[[#This Row],[Step 10: "Final Interval" Energy (Wh)]]/1000)+(24-Table2[[#This Row],[Number of Jobs]]/16-2*Table2[[#This Row],[Step 10: "Final Interval" Time (min)]]/60)*IFERROR(IF(Table2[[#This Row],[Step 5: "Sleep Interval" Energy (Wh)]]/1000,Table2[[#This Row],[Step 5: "Sleep Interval" Energy (Wh)]]/1000,Table2[[#This Row],[Step 11: "Auto-off Interval" Energy (Wh)]]/1000/Table2[[#This Row],[Step 11: "Auto-off Interval" Time (min)]]/60),0))+48*IFERROR(IF(Table2[[#This Row],[Step 5: "Sleep Interval" Energy (Wh)]]/1000,Table2[[#This Row],[Step 5: "Sleep Interval" Energy (Wh)]]/1000,Table2[[#This Row],[Step 11: "Auto-off Interval" Energy (Wh)]]/1000/Table2[[#This Row],[Step 11: "Auto-off Interval" Time (min)]]/60),0))</f>
        <v>0.4016249999999999</v>
      </c>
      <c r="V8" s="13">
        <f t="shared" ref="V8" si="15">U8*52</f>
        <v>20.884499999999996</v>
      </c>
    </row>
    <row r="9" spans="2:22" x14ac:dyDescent="0.25">
      <c r="B9" s="5" t="str">
        <f t="shared" si="0"/>
        <v/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"/>
      <c r="R9" s="4"/>
      <c r="S9" s="6"/>
      <c r="T9" s="6"/>
      <c r="U9" s="18"/>
      <c r="V9" s="18"/>
    </row>
  </sheetData>
  <mergeCells count="4">
    <mergeCell ref="B6:E6"/>
    <mergeCell ref="B1:E1"/>
    <mergeCell ref="S1:U1"/>
    <mergeCell ref="S6:U6"/>
  </mergeCells>
  <pageMargins left="0.7" right="0.7" top="0.75" bottom="0.75" header="0.3" footer="0.3"/>
  <pageSetup orientation="portrait" horizontalDpi="1200" verticalDpi="1200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_x0020_Draft xmlns="b618c5a5-5ae3-4103-ae92-5fdea16e9065">Test Data</Version_x0020_Draft>
    <Spec_x0020_Version xmlns="b618c5a5-5ae3-4103-ae92-5fdea16e9065">3</Spec_x0020_Vers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DEB458D8B9DF44AF832298254F7582" ma:contentTypeVersion="24" ma:contentTypeDescription="Create a new document." ma:contentTypeScope="" ma:versionID="047cb0bb3edc8bf546b74e67b3c7381f">
  <xsd:schema xmlns:xsd="http://www.w3.org/2001/XMLSchema" xmlns:xs="http://www.w3.org/2001/XMLSchema" xmlns:p="http://schemas.microsoft.com/office/2006/metadata/properties" xmlns:ns2="b618c5a5-5ae3-4103-ae92-5fdea16e9065" targetNamespace="http://schemas.microsoft.com/office/2006/metadata/properties" ma:root="true" ma:fieldsID="e98d92f80491188b8323bbea8f667c29" ns2:_="">
    <xsd:import namespace="b618c5a5-5ae3-4103-ae92-5fdea16e9065"/>
    <xsd:element name="properties">
      <xsd:complexType>
        <xsd:sequence>
          <xsd:element name="documentManagement">
            <xsd:complexType>
              <xsd:all>
                <xsd:element ref="ns2:Spec_x0020_Version"/>
                <xsd:element ref="ns2:Version_x0020_Draft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8c5a5-5ae3-4103-ae92-5fdea16e9065" elementFormDefault="qualified">
    <xsd:import namespace="http://schemas.microsoft.com/office/2006/documentManagement/types"/>
    <xsd:import namespace="http://schemas.microsoft.com/office/infopath/2007/PartnerControls"/>
    <xsd:element name="Spec_x0020_Version" ma:index="4" ma:displayName="Spec Version" ma:decimals="1" ma:description="Please indicate the version of the specification with which this item is associated." ma:internalName="Spec_x0020_Version" ma:readOnly="false" ma:percentage="FALSE">
      <xsd:simpleType>
        <xsd:restriction base="dms:Number">
          <xsd:minInclusive value="1"/>
        </xsd:restriction>
      </xsd:simpleType>
    </xsd:element>
    <xsd:element name="Version_x0020_Draft" ma:index="5" ma:displayName="Document Type" ma:default="[Select]" ma:description="Please indicate the type of document with which this item is associated." ma:format="Dropdown" ma:internalName="Version_x0020_Draft" ma:readOnly="false">
      <xsd:simpleType>
        <xsd:union memberTypes="dms:Text">
          <xsd:simpleType>
            <xsd:restriction base="dms:Choice">
              <xsd:enumeration value="[Select]"/>
              <xsd:enumeration value="Discussion Guide"/>
              <xsd:enumeration value="Preliminary Draft"/>
              <xsd:enumeration value="Draft 1"/>
              <xsd:enumeration value="Draft 2"/>
              <xsd:enumeration value="Draft 3"/>
              <xsd:enumeration value="Draft 4"/>
              <xsd:enumeration value="Draft 5"/>
              <xsd:enumeration value="Final Draft"/>
              <xsd:enumeration value="Final"/>
              <xsd:enumeration value="Cover Letter"/>
              <xsd:enumeration value="Memo"/>
              <xsd:enumeration value="Presentation"/>
              <xsd:enumeration value="Scoping Report"/>
              <xsd:enumeration value="Stakeholder Comments"/>
              <xsd:enumeration value="Test Data"/>
              <xsd:enumeration value="Test Procedure"/>
              <xsd:enumeration value="Other"/>
              <xsd:enumeration value="NA"/>
            </xsd:restriction>
          </xsd:simpleType>
        </xsd:un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B511A4-67E3-4EC7-AEEF-E1835A0EA6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CD52C9-5090-45D4-9DD3-F1EA8777B9FB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b618c5a5-5ae3-4103-ae92-5fdea16e9065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9B4C526-35EF-42FC-86D6-D5761E1F3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18c5a5-5ae3-4103-ae92-5fdea16e90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ENERGY STAR Version 2.0 TEC to TEC_2018 Caclulator</dc:title>
  <dc:subject>EPA ENERGY STAR</dc:subject>
  <dc:creator>ENERGY STAR EPA</dc:creator>
  <cp:keywords>energy; star; version 2.0, TEC, version 3.0, TEC_2018, calculator </cp:keywords>
  <cp:lastModifiedBy>Malinowski, Matt</cp:lastModifiedBy>
  <dcterms:created xsi:type="dcterms:W3CDTF">2018-02-15T02:45:38Z</dcterms:created>
  <dcterms:modified xsi:type="dcterms:W3CDTF">2018-12-27T20:31:35Z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0x010100EEDEB458D8B9DF44AF832298254F7582</vt:lpwstr>
  </property>
  <property fmtid="{D5CDD505-2E9C-101B-9397-08002B2CF9AE}" pid="3" name="URL">
    <vt:lpwstr/>
  </property>
  <property fmtid="{D5CDD505-2E9C-101B-9397-08002B2CF9AE}" pid="4" name="DocumentSetDescription">
    <vt:lpwstr/>
  </property>
</Properties>
</file>